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0.23\e01 sce achats\02 AO\03 PROJETS\47 MANSOURIA\AO 668-2026-STMANS-TRAV\02-DCE\02 DCE Natifs\"/>
    </mc:Choice>
  </mc:AlternateContent>
  <xr:revisionPtr revIDLastSave="0" documentId="13_ncr:1_{52548B48-1293-4A57-9071-5FA422BAD5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2" r:id="rId1"/>
  </sheets>
  <definedNames>
    <definedName name="_xlnm.Print_Titles" localSheetId="0">BPDE!$5:$5</definedName>
    <definedName name="_xlnm.Print_Area" localSheetId="0">BPDE!$A$1:$F$404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4" i="2" l="1"/>
  <c r="B401" i="2" s="1"/>
  <c r="B374" i="2"/>
  <c r="B400" i="2" s="1"/>
  <c r="B356" i="2"/>
  <c r="B399" i="2" s="1"/>
  <c r="B306" i="2"/>
  <c r="B398" i="2" s="1"/>
  <c r="B300" i="2"/>
  <c r="B397" i="2" s="1"/>
  <c r="B220" i="2"/>
  <c r="B396" i="2" s="1"/>
  <c r="B110" i="2"/>
  <c r="B395" i="2" s="1"/>
  <c r="B90" i="2"/>
  <c r="B394" i="2" s="1"/>
  <c r="B85" i="2"/>
  <c r="B393" i="2" s="1"/>
  <c r="B72" i="2"/>
  <c r="B392" i="2" s="1"/>
  <c r="B67" i="2"/>
  <c r="B391" i="2" s="1"/>
  <c r="B58" i="2"/>
  <c r="B390" i="2" s="1"/>
  <c r="A377" i="2" l="1"/>
  <c r="A378" i="2" s="1"/>
  <c r="A379" i="2" s="1"/>
  <c r="A380" i="2" s="1"/>
  <c r="A381" i="2" s="1"/>
  <c r="A382" i="2" s="1"/>
  <c r="A383" i="2" s="1"/>
  <c r="D370" i="2"/>
  <c r="D364" i="2"/>
  <c r="D360" i="2"/>
  <c r="A360" i="2"/>
  <c r="A361" i="2" s="1"/>
  <c r="A363" i="2" s="1"/>
  <c r="A364" i="2" s="1"/>
  <c r="A366" i="2" s="1"/>
  <c r="A369" i="2" s="1"/>
  <c r="A370" i="2" s="1"/>
  <c r="A371" i="2" s="1"/>
  <c r="A372" i="2" s="1"/>
  <c r="A373" i="2" s="1"/>
  <c r="D355" i="2"/>
  <c r="D346" i="2"/>
  <c r="A310" i="2"/>
  <c r="A311" i="2" s="1"/>
  <c r="A312" i="2" s="1"/>
  <c r="A314" i="2" s="1"/>
  <c r="A315" i="2" s="1"/>
  <c r="A316" i="2" s="1"/>
  <c r="A319" i="2" s="1"/>
  <c r="A320" i="2" s="1"/>
  <c r="A321" i="2" s="1"/>
  <c r="A322" i="2" s="1"/>
  <c r="A324" i="2" s="1"/>
  <c r="A325" i="2" s="1"/>
  <c r="A326" i="2" s="1"/>
  <c r="A327" i="2" s="1"/>
  <c r="A328" i="2" s="1"/>
  <c r="A329" i="2" s="1"/>
  <c r="A330" i="2" s="1"/>
  <c r="A332" i="2" s="1"/>
  <c r="A333" i="2" s="1"/>
  <c r="A334" i="2" s="1"/>
  <c r="A335" i="2" s="1"/>
  <c r="A337" i="2" s="1"/>
  <c r="A338" i="2" s="1"/>
  <c r="A339" i="2" s="1"/>
  <c r="A342" i="2" s="1"/>
  <c r="A344" i="2" s="1"/>
  <c r="A345" i="2" s="1"/>
  <c r="A346" i="2" s="1"/>
  <c r="A348" i="2" s="1"/>
  <c r="A349" i="2" s="1"/>
  <c r="A351" i="2" s="1"/>
  <c r="A353" i="2" s="1"/>
  <c r="A354" i="2" s="1"/>
  <c r="A355" i="2" s="1"/>
  <c r="A303" i="2"/>
  <c r="A304" i="2" s="1"/>
  <c r="A305" i="2" s="1"/>
  <c r="D283" i="2"/>
  <c r="D254" i="2"/>
  <c r="D252" i="2"/>
  <c r="D233" i="2"/>
  <c r="D232" i="2"/>
  <c r="D230" i="2"/>
  <c r="D227" i="2"/>
  <c r="D226" i="2"/>
  <c r="D225" i="2"/>
  <c r="A225" i="2"/>
  <c r="A226" i="2" s="1"/>
  <c r="A227" i="2" s="1"/>
  <c r="A228" i="2" s="1"/>
  <c r="A229" i="2" s="1"/>
  <c r="A230" i="2" s="1"/>
  <c r="A232" i="2" s="1"/>
  <c r="A233" i="2" s="1"/>
  <c r="A235" i="2" s="1"/>
  <c r="A236" i="2" s="1"/>
  <c r="A238" i="2" s="1"/>
  <c r="A239" i="2" s="1"/>
  <c r="A240" i="2" s="1"/>
  <c r="A241" i="2" s="1"/>
  <c r="A242" i="2" s="1"/>
  <c r="A244" i="2" s="1"/>
  <c r="A245" i="2" s="1"/>
  <c r="A246" i="2" s="1"/>
  <c r="A247" i="2" s="1"/>
  <c r="A248" i="2" s="1"/>
  <c r="A249" i="2" s="1"/>
  <c r="A250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4" i="2" s="1"/>
  <c r="A265" i="2" s="1"/>
  <c r="A266" i="2" s="1"/>
  <c r="A268" i="2" s="1"/>
  <c r="A270" i="2" s="1"/>
  <c r="A271" i="2" s="1"/>
  <c r="A272" i="2" s="1"/>
  <c r="A274" i="2" s="1"/>
  <c r="A275" i="2" s="1"/>
  <c r="A276" i="2" s="1"/>
  <c r="A277" i="2" s="1"/>
  <c r="A281" i="2" s="1"/>
  <c r="A283" i="2" s="1"/>
  <c r="A284" i="2" s="1"/>
  <c r="A286" i="2" s="1"/>
  <c r="A288" i="2" s="1"/>
  <c r="A289" i="2" s="1"/>
  <c r="A290" i="2" s="1"/>
  <c r="A291" i="2" s="1"/>
  <c r="A292" i="2" s="1"/>
  <c r="A293" i="2" s="1"/>
  <c r="A294" i="2" s="1"/>
  <c r="A296" i="2" s="1"/>
  <c r="A297" i="2" s="1"/>
  <c r="A298" i="2" s="1"/>
  <c r="A299" i="2" s="1"/>
  <c r="D133" i="2"/>
  <c r="A114" i="2"/>
  <c r="A116" i="2" s="1"/>
  <c r="A118" i="2" s="1"/>
  <c r="A119" i="2" s="1"/>
  <c r="A120" i="2" s="1"/>
  <c r="A121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6" i="2" s="1"/>
  <c r="A137" i="2" s="1"/>
  <c r="A138" i="2" s="1"/>
  <c r="A139" i="2" s="1"/>
  <c r="A140" i="2" s="1"/>
  <c r="A153" i="2" s="1"/>
  <c r="A154" i="2" s="1"/>
  <c r="A155" i="2" s="1"/>
  <c r="A156" i="2" s="1"/>
  <c r="A157" i="2" s="1"/>
  <c r="A158" i="2" s="1"/>
  <c r="A159" i="2" s="1"/>
  <c r="A160" i="2" s="1"/>
  <c r="A161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5" i="2" s="1"/>
  <c r="A176" i="2" s="1"/>
  <c r="A177" i="2" s="1"/>
  <c r="A178" i="2" s="1"/>
  <c r="A179" i="2" s="1"/>
  <c r="A180" i="2" s="1"/>
  <c r="A182" i="2" s="1"/>
  <c r="A183" i="2" s="1"/>
  <c r="A184" i="2" s="1"/>
  <c r="A186" i="2" s="1"/>
  <c r="A187" i="2" s="1"/>
  <c r="A188" i="2" s="1"/>
  <c r="A189" i="2" s="1"/>
  <c r="A190" i="2" s="1"/>
  <c r="A191" i="2" s="1"/>
  <c r="A193" i="2" s="1"/>
  <c r="A194" i="2" s="1"/>
  <c r="A195" i="2" s="1"/>
  <c r="A196" i="2" s="1"/>
  <c r="A197" i="2" s="1"/>
  <c r="A198" i="2" s="1"/>
  <c r="A200" i="2" s="1"/>
  <c r="A201" i="2" s="1"/>
  <c r="A202" i="2" s="1"/>
  <c r="A203" i="2" s="1"/>
  <c r="A204" i="2" s="1"/>
  <c r="A205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94" i="2"/>
  <c r="A95" i="2" s="1"/>
  <c r="A96" i="2" s="1"/>
  <c r="A98" i="2" s="1"/>
  <c r="A99" i="2" s="1"/>
  <c r="A100" i="2" s="1"/>
  <c r="A101" i="2" s="1"/>
  <c r="A102" i="2" s="1"/>
  <c r="A105" i="2" s="1"/>
  <c r="A106" i="2" s="1"/>
  <c r="A107" i="2" s="1"/>
  <c r="A108" i="2" s="1"/>
  <c r="A109" i="2" s="1"/>
  <c r="A88" i="2"/>
  <c r="A89" i="2" s="1"/>
  <c r="A75" i="2"/>
  <c r="A76" i="2" s="1"/>
  <c r="A77" i="2" s="1"/>
  <c r="A78" i="2" s="1"/>
  <c r="A79" i="2" s="1"/>
  <c r="A80" i="2" s="1"/>
  <c r="A81" i="2" s="1"/>
  <c r="A82" i="2" s="1"/>
  <c r="A83" i="2" s="1"/>
  <c r="A84" i="2" s="1"/>
  <c r="A70" i="2"/>
  <c r="A71" i="2" s="1"/>
  <c r="D62" i="2"/>
  <c r="A61" i="2"/>
  <c r="A62" i="2" s="1"/>
  <c r="A63" i="2" s="1"/>
  <c r="A64" i="2" s="1"/>
  <c r="A65" i="2" s="1"/>
  <c r="D12" i="2"/>
  <c r="A9" i="2"/>
  <c r="A10" i="2" s="1"/>
  <c r="A11" i="2" s="1"/>
  <c r="A12" i="2" s="1"/>
  <c r="A14" i="2" s="1"/>
  <c r="A15" i="2" s="1"/>
  <c r="A16" i="2" s="1"/>
  <c r="A18" i="2" s="1"/>
  <c r="A19" i="2" s="1"/>
  <c r="A20" i="2" s="1"/>
  <c r="A22" i="2" s="1"/>
  <c r="A26" i="2" s="1"/>
  <c r="A32" i="2" s="1"/>
  <c r="A34" i="2" s="1"/>
  <c r="A35" i="2" s="1"/>
  <c r="A37" i="2" s="1"/>
  <c r="A38" i="2" s="1"/>
  <c r="A39" i="2" s="1"/>
  <c r="A42" i="2" s="1"/>
  <c r="A43" i="2" s="1"/>
  <c r="A44" i="2" s="1"/>
  <c r="A45" i="2" s="1"/>
  <c r="A46" i="2" s="1"/>
  <c r="A48" i="2" s="1"/>
  <c r="A49" i="2" s="1"/>
  <c r="A50" i="2" s="1"/>
  <c r="A51" i="2" s="1"/>
  <c r="A53" i="2" s="1"/>
  <c r="A54" i="2" s="1"/>
  <c r="A55" i="2" s="1"/>
  <c r="A56" i="2" s="1"/>
  <c r="A57" i="2" s="1"/>
  <c r="D371" i="2" l="1"/>
</calcChain>
</file>

<file path=xl/sharedStrings.xml><?xml version="1.0" encoding="utf-8"?>
<sst xmlns="http://schemas.openxmlformats.org/spreadsheetml/2006/main" count="700" uniqueCount="406">
  <si>
    <t>Prix
N°</t>
  </si>
  <si>
    <t>U</t>
  </si>
  <si>
    <t>I/TERRASSEMENT</t>
  </si>
  <si>
    <t>M3</t>
  </si>
  <si>
    <t>II/OUVRAGE EN FONDATIONS</t>
  </si>
  <si>
    <t>M2</t>
  </si>
  <si>
    <t>KG</t>
  </si>
  <si>
    <t>ML</t>
  </si>
  <si>
    <t>a</t>
  </si>
  <si>
    <t>b</t>
  </si>
  <si>
    <t>c</t>
  </si>
  <si>
    <t>d</t>
  </si>
  <si>
    <t>Circuit de terre</t>
  </si>
  <si>
    <t>Circuit équipotentiel</t>
  </si>
  <si>
    <t>ENS</t>
  </si>
  <si>
    <t>TABLEAU GENERAL BASSE TENSION</t>
  </si>
  <si>
    <t xml:space="preserve">Tableau general basse tension </t>
  </si>
  <si>
    <t xml:space="preserve">Tableaux éléctriques divisionnaires </t>
  </si>
  <si>
    <t>Tableau électrique éxtérieur TE EXT</t>
  </si>
  <si>
    <t>PROTECTION ELECTRIQUE</t>
  </si>
  <si>
    <t>CABLES ELECTRIQUES DE DISTRIBUTION BT</t>
  </si>
  <si>
    <t>U1000  RO2V – 5 x 50 mm²</t>
  </si>
  <si>
    <t>U1000  RO2V – 5 x 35 mm²</t>
  </si>
  <si>
    <t>U1000  RO2V – 5 x 25 mm²</t>
  </si>
  <si>
    <t>U1000  RO2V – 5 x 16 mm²</t>
  </si>
  <si>
    <t>U1000  RO2V – 5 x 10 mm²</t>
  </si>
  <si>
    <t xml:space="preserve">U1000  RO2V – 5 x 6 mm² </t>
  </si>
  <si>
    <t xml:space="preserve">U1000  RO2V – 5 x 4 mm² </t>
  </si>
  <si>
    <t xml:space="preserve">U1000  RO2V – 3 x 6 mm² </t>
  </si>
  <si>
    <t xml:space="preserve">U1000  RO2V – 3 x 4 mm² </t>
  </si>
  <si>
    <t>CHEMINS DE CABLES</t>
  </si>
  <si>
    <t>Chemin de câbles  300x60 mm</t>
  </si>
  <si>
    <t>Chemin de câbles  200x60 mm</t>
  </si>
  <si>
    <t>Chemin de câbles  150x60 mm</t>
  </si>
  <si>
    <t>Chemin de cables  100x60 mm</t>
  </si>
  <si>
    <t>DISTRIBUTION ECLAIRAGE</t>
  </si>
  <si>
    <t>Foyer lumineux par télerupteur ou minutrie</t>
  </si>
  <si>
    <t xml:space="preserve">Foyer interrupteur poussoir lumineux </t>
  </si>
  <si>
    <t xml:space="preserve">Foyer lumineaux par détecteur de mouvement </t>
  </si>
  <si>
    <t xml:space="preserve">Foyer lumineaux par détecteur de présence  </t>
  </si>
  <si>
    <t>Foyer lumineux simple allumage</t>
  </si>
  <si>
    <t>Foyer lumineux double allumage</t>
  </si>
  <si>
    <t>Foyer lumineux simple allumage étanche</t>
  </si>
  <si>
    <t>Foyer lumineux double allumage étanche</t>
  </si>
  <si>
    <t xml:space="preserve">Foyer lumineux simple va et vient </t>
  </si>
  <si>
    <t>Foyer lumineux supplémentaire</t>
  </si>
  <si>
    <t>Pupitre de commande d'éclairage</t>
  </si>
  <si>
    <t>DISTRIBUTION PRISES DE COURANT ET ALIMENTATIONS</t>
  </si>
  <si>
    <t>Foyer prise de courant normal 2x16A  - 2P+T</t>
  </si>
  <si>
    <t xml:space="preserve">Foyer prise de courant forcé  - 2P+T  </t>
  </si>
  <si>
    <t xml:space="preserve">Foyer prise de courant 2x16A  - 2P+T étanche </t>
  </si>
  <si>
    <t>Prise de courant normal 2P+T 16A supplémentaire</t>
  </si>
  <si>
    <t>Prise de courant étanche 2P+T 16A supplémentaire</t>
  </si>
  <si>
    <t>Foyer Prise TV</t>
  </si>
  <si>
    <t>Cable HDMI 10m</t>
  </si>
  <si>
    <t>Attentes électriques</t>
  </si>
  <si>
    <t>Attentes en câble pour la centrale de détection incendie</t>
  </si>
  <si>
    <t>LUSTRERIE</t>
  </si>
  <si>
    <t>Spot led étanche</t>
  </si>
  <si>
    <t>ECLAIRAGE DE SECURITE</t>
  </si>
  <si>
    <t>Bloc autonome de securite 70 lumens</t>
  </si>
  <si>
    <t>Bloc autonome d'ambiance 360 lumens</t>
  </si>
  <si>
    <t>Télécomande de mise en repos</t>
  </si>
  <si>
    <t>Moniteur d’affichage</t>
  </si>
  <si>
    <t>Poste de supervision</t>
  </si>
  <si>
    <t>Centrale de detection incendie adressable (C.D.I)</t>
  </si>
  <si>
    <t>Detecteur optique de fumee adressable</t>
  </si>
  <si>
    <t>Detecteur thermovelocimetrique d'incendie adressable</t>
  </si>
  <si>
    <t>Déclencheur manuel adressable</t>
  </si>
  <si>
    <t>Indicateur  d'action</t>
  </si>
  <si>
    <t>Avertisseur sonore</t>
  </si>
  <si>
    <t>Plancher technique</t>
  </si>
  <si>
    <t>Armoire repartiteur informatique 12U</t>
  </si>
  <si>
    <t>Cable fibre optique multimode  6 brins</t>
  </si>
  <si>
    <t>Tiroir optique  12 connecteurs</t>
  </si>
  <si>
    <t>Jarretiere optique duplex sc</t>
  </si>
  <si>
    <t>Cable de distribution 4 paires CAT 6A S/FTP</t>
  </si>
  <si>
    <t>Panneau de brassage 24 ports CAT 6A</t>
  </si>
  <si>
    <t>Prise informatique RJ45</t>
  </si>
  <si>
    <t>Cordons de brassage S/FTP CAT 6A</t>
  </si>
  <si>
    <t>Cordons de liaison  S/FTP CAT 6A</t>
  </si>
  <si>
    <t>Point d'accès WIFI</t>
  </si>
  <si>
    <t>ALIMENTATION EN PEHD PN16</t>
  </si>
  <si>
    <t>DISTRIBUTION EN TUBE PPR PN20</t>
  </si>
  <si>
    <t>PPR  Ø20</t>
  </si>
  <si>
    <t>PPR  Ø25</t>
  </si>
  <si>
    <t>PPR  Ø32</t>
  </si>
  <si>
    <t>PPR  Ø40</t>
  </si>
  <si>
    <t>PPR  Ø50</t>
  </si>
  <si>
    <t>Vannes d'arret en PPR PN16 tous diametres</t>
  </si>
  <si>
    <t>DISTRIBUTION EN TUBE PER PN16</t>
  </si>
  <si>
    <t>PER  Ø16/13</t>
  </si>
  <si>
    <t>PER  Ø20/16</t>
  </si>
  <si>
    <t>COLLECTEUR DE DISTRIBUTION ET COFFRET</t>
  </si>
  <si>
    <t>Collecteur de distribution en bronze à plusieurs départs</t>
  </si>
  <si>
    <t>Coffret en plastique</t>
  </si>
  <si>
    <t>DESCENTE D'EVACUATION EN TUBE ( PVC)</t>
  </si>
  <si>
    <t>PVC  Ø75</t>
  </si>
  <si>
    <t>PVC  Ø110</t>
  </si>
  <si>
    <t>PVC  Ø125</t>
  </si>
  <si>
    <t>PVC  Ø160</t>
  </si>
  <si>
    <t>PVC  Ø200</t>
  </si>
  <si>
    <t>APPAREILS SANITAIRES</t>
  </si>
  <si>
    <t xml:space="preserve">WC à l'anglaise </t>
  </si>
  <si>
    <t>Vasque à encastrer sur table</t>
  </si>
  <si>
    <t xml:space="preserve">Siege de wc à l'anglaise pour P.M.R </t>
  </si>
  <si>
    <t>Lave main pour P.M.R</t>
  </si>
  <si>
    <t>ACCESSOIRES SANITAIRE</t>
  </si>
  <si>
    <t>Douchette pour WC</t>
  </si>
  <si>
    <t>Distributeur de savon liquide</t>
  </si>
  <si>
    <t>Glace en verre poli</t>
  </si>
  <si>
    <t xml:space="preserve">Sèche main </t>
  </si>
  <si>
    <t>Siphon de sol</t>
  </si>
  <si>
    <t xml:space="preserve">Gargouille en plomb </t>
  </si>
  <si>
    <t xml:space="preserve">Crapaudine </t>
  </si>
  <si>
    <t xml:space="preserve">Trop plein de terasse </t>
  </si>
  <si>
    <t>Antibelier</t>
  </si>
  <si>
    <t>PRODUCTION EAU CHAUDE</t>
  </si>
  <si>
    <t xml:space="preserve">Chauffe eau electrique instantané </t>
  </si>
  <si>
    <t>II- PROTECTION INCENDIE</t>
  </si>
  <si>
    <t>Poste robinet incendie arme (RIA) DN25</t>
  </si>
  <si>
    <t>EXTINCTEUR</t>
  </si>
  <si>
    <t xml:space="preserve">Extincteur à eau pulverise de 6l </t>
  </si>
  <si>
    <t>Extincteur à poudre polyvalente de 6 kg</t>
  </si>
  <si>
    <t>TUBE ACIER GALVANISE</t>
  </si>
  <si>
    <t>T.A.G  DN  50</t>
  </si>
  <si>
    <t>T.A.G  DN  40</t>
  </si>
  <si>
    <t>T.A.G  DN  32</t>
  </si>
  <si>
    <t>T.A.G  DN  25</t>
  </si>
  <si>
    <t>I-CLIMATISATION</t>
  </si>
  <si>
    <t>II- VENTILATION</t>
  </si>
  <si>
    <t xml:space="preserve">Gaine flexible nue en aluminium </t>
  </si>
  <si>
    <t xml:space="preserve">Bouche d'extraction réglable </t>
  </si>
  <si>
    <t>EQUIPEMENTS DE VENTILATION</t>
  </si>
  <si>
    <t>Ventilateur de gaine VMC</t>
  </si>
  <si>
    <t>GAINE RIGIDES SPIRALEES</t>
  </si>
  <si>
    <t>Gaine rigide spiralée  Ø 100</t>
  </si>
  <si>
    <t>Gaine rigide spiralée  Ø 125</t>
  </si>
  <si>
    <t>Gaine rigide spiralée  Ø 160</t>
  </si>
  <si>
    <t>Gaine rigide spiralée  Ø 200</t>
  </si>
  <si>
    <t>Gaine rigide spiralée  Ø 250</t>
  </si>
  <si>
    <t>Bordures de jardin F1</t>
  </si>
  <si>
    <t>TERRASSEMENT</t>
  </si>
  <si>
    <t>Canalisations en PEHD PN16  DN 40 mm</t>
  </si>
  <si>
    <t>Canalisations en PEHD PN16  DN 32 mm</t>
  </si>
  <si>
    <t>OUVRAGES ANNEXES (REGARDS)</t>
  </si>
  <si>
    <t>RESEAU EXTERIEUR</t>
  </si>
  <si>
    <t>Construction de regard de tirage 40x40x60</t>
  </si>
  <si>
    <t>Construction de regard de tirage 60x60x60</t>
  </si>
  <si>
    <t>Tranchée normale à plusieur circuits</t>
  </si>
  <si>
    <t>Tranchée traversée à plusieur circuits</t>
  </si>
  <si>
    <t>Gaine double paroi annelée ø 75-110-125 mm</t>
  </si>
  <si>
    <t>Gaine double paroi annelée ø 160-200 mm</t>
  </si>
  <si>
    <t>PPR  Ø63</t>
  </si>
  <si>
    <t xml:space="preserve">Fouilles en puits, tranchées ou en rigoles dans tous terrains y compris rocher </t>
  </si>
  <si>
    <t xml:space="preserve">Mise en remblai ou évacuation a la décharge publique </t>
  </si>
  <si>
    <t>Remblais compacte pour mise à niveau</t>
  </si>
  <si>
    <t xml:space="preserve">Béton de propreté </t>
  </si>
  <si>
    <t>Arase étanche</t>
  </si>
  <si>
    <t>Dallage en béton de 0,13 m d'épaisseur y compris aciers et fil polyane</t>
  </si>
  <si>
    <t>Dallage périphérique en béton arme de 0,12 m d'épaisseur y/c aciers</t>
  </si>
  <si>
    <t xml:space="preserve">Canalisations en P.V.C. pour évacuation y compris terrassements  </t>
  </si>
  <si>
    <t>Série I de Diam 200mm</t>
  </si>
  <si>
    <t>Série I de Diam 250mm</t>
  </si>
  <si>
    <t>Série I de Diam 315mm</t>
  </si>
  <si>
    <t>Regards pour évacuation y/c terrassement</t>
  </si>
  <si>
    <t>Regards non visitable de 0,40x 0,40 m</t>
  </si>
  <si>
    <t>Regards non visitable de 0,50x 0,50 m</t>
  </si>
  <si>
    <t>Regards visitable de 0,60x 0,60 m</t>
  </si>
  <si>
    <t>Regards visitable de 0,80x 0,80 m</t>
  </si>
  <si>
    <t>Armatures H.A (FE e500) pour béton arme en fondations</t>
  </si>
  <si>
    <t>Armature H.A (FE e500) pour béton arme en élévation</t>
  </si>
  <si>
    <t>Plancher corps creux y compris dalle de compression et aciers</t>
  </si>
  <si>
    <t>Double cloison de 20+15cm en agglos</t>
  </si>
  <si>
    <t>Cloison de 20cm en agglos</t>
  </si>
  <si>
    <t>Cloison de 15cm en agglos</t>
  </si>
  <si>
    <t>Cloison de 10cm en agglos</t>
  </si>
  <si>
    <t>Enduit extérieur au mortier de ciment</t>
  </si>
  <si>
    <t>Enduit intérieur au mortier de ciment sur murs et plafond</t>
  </si>
  <si>
    <t>Courronnement d’acrotères</t>
  </si>
  <si>
    <t xml:space="preserve">Facon d’appuis de fenêtre </t>
  </si>
  <si>
    <t>Double cloison de 15+10cm en agglos</t>
  </si>
  <si>
    <t xml:space="preserve">Dallette en béton arme </t>
  </si>
  <si>
    <t>Souche de gaine technique en terrasse</t>
  </si>
  <si>
    <t>Renformis en béton maigre y/c chape lissée ou bouchardée pour placards, placard sous paillasse, etc.</t>
  </si>
  <si>
    <t>Forme de pente et chape de lissage</t>
  </si>
  <si>
    <t xml:space="preserve">Protection d’étanchéité et des relevés en carreaux en ciment </t>
  </si>
  <si>
    <t>Fourniture et pose de gargouilles &amp; gueulards</t>
  </si>
  <si>
    <t>Etanchéité des salles d'eau y/c relevés</t>
  </si>
  <si>
    <t>Couverture en bac acier 0,75mm prélaquée</t>
  </si>
  <si>
    <t>Cheneaux &amp; faitieres</t>
  </si>
  <si>
    <t>III/ DALLAGE ET FORME</t>
  </si>
  <si>
    <t>IV/ ASSAINISSEMENT</t>
  </si>
  <si>
    <t>V/ BETON POUR BETON ARME ET ACIER EN FONDATION</t>
  </si>
  <si>
    <t>VI/OUVRAGE EN ELEVATION</t>
  </si>
  <si>
    <t>VII/MACONNERIES ET CLOISONNSEMENTS</t>
  </si>
  <si>
    <t>VIII/ENDUITS</t>
  </si>
  <si>
    <t>IX/DIVERS</t>
  </si>
  <si>
    <t>Plus-value pour terrassement par havage y/c fourniture des caissons haves</t>
  </si>
  <si>
    <t>Couche de forme sous dallage en T.V. (0/60) d'épaisseur 0,30m</t>
  </si>
  <si>
    <t>Traitement des joints y/c couvre joint</t>
  </si>
  <si>
    <t>Gros béton hydrofuge</t>
  </si>
  <si>
    <t>25+5 d'épaisseur</t>
  </si>
  <si>
    <t>e</t>
  </si>
  <si>
    <t>Regards visitable de 1,00x 1,00 m</t>
  </si>
  <si>
    <t>Tableau électrique TE 1</t>
  </si>
  <si>
    <t>Tableau électrique TE 2</t>
  </si>
  <si>
    <t>Tableau électrique TE G</t>
  </si>
  <si>
    <t>U1000  RO2V – 1 x 70 mm²</t>
  </si>
  <si>
    <t>Applique murale LED étanche</t>
  </si>
  <si>
    <t>Réglette lavabo LED</t>
  </si>
  <si>
    <t>Projecteur de façade</t>
  </si>
  <si>
    <t>Hublot étanche</t>
  </si>
  <si>
    <t>Spot LED encastrable en contre marche (balisage)</t>
  </si>
  <si>
    <t>Profilé LED apparent en aluminium</t>
  </si>
  <si>
    <t>Lampadaire Eclairage solaire</t>
  </si>
  <si>
    <t>ECLAIRAGE DE STADE</t>
  </si>
  <si>
    <t>Armoire pied du mât</t>
  </si>
  <si>
    <t>Armoire de commande d'éclairage</t>
  </si>
  <si>
    <t>Herse équipée de ses projecteurs</t>
  </si>
  <si>
    <t>Variateur d'intensité</t>
  </si>
  <si>
    <t>Balisage du mât</t>
  </si>
  <si>
    <t>Mat de h=8m en acier galvanisé</t>
  </si>
  <si>
    <t>Cable fibre optique multimode  12 brins</t>
  </si>
  <si>
    <t>Caniveau pour évacuation des eaux avec tampon en béton armé</t>
  </si>
  <si>
    <t>ml</t>
  </si>
  <si>
    <t>Gaine en staff 5cm</t>
  </si>
  <si>
    <t>Gaine en staff 3cm</t>
  </si>
  <si>
    <t>Grille d'extraction et air neuf</t>
  </si>
  <si>
    <t>Ouvrant de façade</t>
  </si>
  <si>
    <t>DESENFUMAGE</t>
  </si>
  <si>
    <t>Gaine rigide spiralée  Ø 315</t>
  </si>
  <si>
    <t>Gaine rigide spiralée  Ø 355</t>
  </si>
  <si>
    <t>Extincteur CO2 de 5 kg</t>
  </si>
  <si>
    <t>Terrassements en déblais</t>
  </si>
  <si>
    <t xml:space="preserve">Remblais d'apport </t>
  </si>
  <si>
    <t>REVETEMENT</t>
  </si>
  <si>
    <t>Bordures de trottoir T3</t>
  </si>
  <si>
    <t>Bordures de jardin P1</t>
  </si>
  <si>
    <t>Terrassement en déblais en tranchées de toutes natures avec évacuation</t>
  </si>
  <si>
    <t>Lit de pose en sable</t>
  </si>
  <si>
    <t>Remblai primaire</t>
  </si>
  <si>
    <t>Remblai secondaire</t>
  </si>
  <si>
    <t>Canalisations en PEHD PN16 DN 63mm</t>
  </si>
  <si>
    <t>Canalisations en PEHD PN16  DN 50 mm</t>
  </si>
  <si>
    <t>Vannes de sectionnement</t>
  </si>
  <si>
    <t>Vannes de sectionnement  tous diametre</t>
  </si>
  <si>
    <t>Bouche à clé carrée ou ronde</t>
  </si>
  <si>
    <t>Bouche d'arrosage</t>
  </si>
  <si>
    <t>Poteau d’incendie</t>
  </si>
  <si>
    <t>Regard pour vannes de sectionnement</t>
  </si>
  <si>
    <t>Câdre et tampon en fonte ductille</t>
  </si>
  <si>
    <t>Branchement particulier</t>
  </si>
  <si>
    <t>Déblais en tranchée en terrain de toutes natures et à  toutes profondeurs</t>
  </si>
  <si>
    <t>REMBLAIS DES FOUILLES</t>
  </si>
  <si>
    <t xml:space="preserve">Lit de pose en gravette </t>
  </si>
  <si>
    <t xml:space="preserve">Remblais primaires </t>
  </si>
  <si>
    <t>Remblais secondaires</t>
  </si>
  <si>
    <t>CONDUITES</t>
  </si>
  <si>
    <t>REGARDS ET OUVRAGES</t>
  </si>
  <si>
    <t xml:space="preserve">Regard de visite </t>
  </si>
  <si>
    <t>EQUIPEMENTS</t>
  </si>
  <si>
    <t xml:space="preserve">Cadre et  tampon  en fonte ductile D400 pour regard de visite </t>
  </si>
  <si>
    <t>Cadre et  grille  en fonte ductile D400 pour bouche d'égout à grille  et regard de visite à grille (700x 700)</t>
  </si>
  <si>
    <t>Appareil siphoïde  en fonte ductile D400 pour bouche d'égout à grille (700x 700)</t>
  </si>
  <si>
    <t>I/ REVETEMENTS</t>
  </si>
  <si>
    <t>Fouilles en masse, en rigoles, en tranchées, ou en trous dans tous terrains  y/compris le rocher</t>
  </si>
  <si>
    <t>Remblaiement ou évacuation à la décharge publique</t>
  </si>
  <si>
    <t>Remblais compacté pour mise à niveau</t>
  </si>
  <si>
    <t xml:space="preserve">Terrain de sport en gazon synthétique </t>
  </si>
  <si>
    <t>Plateforme corps de terrain pour gazon synthétique y compris couches drainantes et de fermeture</t>
  </si>
  <si>
    <t>Gazon synthétique y compris couche de souplesse et remplissage SBR</t>
  </si>
  <si>
    <t>Bordure</t>
  </si>
  <si>
    <t>II/ EQUIPEMENTS DES TERRAINS DE SPORT</t>
  </si>
  <si>
    <t>Equipement de terrain de sport</t>
  </si>
  <si>
    <t>Equipements pour terrain de multisports - foot -</t>
  </si>
  <si>
    <t>Clôture grillagée pour terrain de sport de 2,00 m de hauteur y/c fondation béton et structure métallique galvanisée</t>
  </si>
  <si>
    <t>Fourniture et pose de pares ballon h=8m y/c fondations béton et structure métallique</t>
  </si>
  <si>
    <t>Réseau d'arrosage y/c canalisations, bouches, robinets d'arrosage, vannes d'arrêt et génie civil</t>
  </si>
  <si>
    <t>Chauffe eau electrique 500L</t>
  </si>
  <si>
    <t>Canalisations en PEHD PN16 DN 110mm</t>
  </si>
  <si>
    <t>Canalisations en PEHD PN16 DN 90mm</t>
  </si>
  <si>
    <t>Canalisations en PEHD PN16 DN 75mm</t>
  </si>
  <si>
    <t xml:space="preserve">Equipements local chauffe eau éléctrique </t>
  </si>
  <si>
    <t xml:space="preserve"> MENUISERIE BOIS</t>
  </si>
  <si>
    <t xml:space="preserve"> MENUISERIE ALUMINIUM</t>
  </si>
  <si>
    <t xml:space="preserve"> MENUISERIE METALLIQUE</t>
  </si>
  <si>
    <t xml:space="preserve"> Peinture vinylique sur murs et plafonds interieurs </t>
  </si>
  <si>
    <t xml:space="preserve"> Peinture glycerophtalique mat sur mur et plafonds </t>
  </si>
  <si>
    <t xml:space="preserve"> Peinture glycerophtalique laquee brillante sur mur et plafonds </t>
  </si>
  <si>
    <t xml:space="preserve"> Peinture vinylique pour exterieur </t>
  </si>
  <si>
    <t>Porte coupe feu en bois</t>
  </si>
  <si>
    <t>Porte vitrée d'aluminium</t>
  </si>
  <si>
    <t>Ensemble d'aluminium automatique  y/c parties fixes</t>
  </si>
  <si>
    <t>Ensemble d'aluminium espace billetterie et information</t>
  </si>
  <si>
    <t>Habillage en alucobond</t>
  </si>
  <si>
    <t>Porte métallique</t>
  </si>
  <si>
    <t>Porte métallique grillagée avec contrôle d'accès</t>
  </si>
  <si>
    <t>Porte métallique habillée de  métal galvanise découpe au laser</t>
  </si>
  <si>
    <t>Garde-corps métallique H=1,20m</t>
  </si>
  <si>
    <t xml:space="preserve">Fenêtres et châssis en aluminium </t>
  </si>
  <si>
    <t>Revetement de sol en mignonette lave y/c plinthe</t>
  </si>
  <si>
    <t xml:space="preserve">Revetement de sol en granito poli </t>
  </si>
  <si>
    <t xml:space="preserve">Revetement sur bancs en granito poli y/c lames en bois </t>
  </si>
  <si>
    <t>Revetement de mur en carreaux de faience</t>
  </si>
  <si>
    <t>Revetement de sol en marbre local</t>
  </si>
  <si>
    <t>Marches et contre marches en marbre local</t>
  </si>
  <si>
    <t>Habillage de mur en piere de taza</t>
  </si>
  <si>
    <t>Aire de jeu de petanque</t>
  </si>
  <si>
    <t>Faux plafond modulaire acoustique 60x60cm</t>
  </si>
  <si>
    <t>Faux plafond en staff hydrofuge y/c joint creux</t>
  </si>
  <si>
    <t>Faux plafond en staff lisse y/c joint creux</t>
  </si>
  <si>
    <t xml:space="preserve">Porte isoplane coulissante peinture blanche </t>
  </si>
  <si>
    <t>Porte isoplane a la francaise peinture blanche avec partie fixe</t>
  </si>
  <si>
    <t>Lavabo céramique</t>
  </si>
  <si>
    <t>Receveur de douche céramique</t>
  </si>
  <si>
    <t>Porte papier hygiénique</t>
  </si>
  <si>
    <t>Prise téléphonique</t>
  </si>
  <si>
    <t>Ensemble de robinet douche encastré</t>
  </si>
  <si>
    <t>Spot encastré</t>
  </si>
  <si>
    <t>Projecteur LED forte puissance 400W</t>
  </si>
  <si>
    <t>Fouilles en pleines masses dans terrains de toutes natures y compris rocher et évacuation a la décharge publique.</t>
  </si>
  <si>
    <t>Unité</t>
  </si>
  <si>
    <t>Quantité</t>
  </si>
  <si>
    <t>Prix Unitaire
en DHS HT</t>
  </si>
  <si>
    <t>Prix total
en DHS HT</t>
  </si>
  <si>
    <t xml:space="preserve">GROS ŒUVRE </t>
  </si>
  <si>
    <t>ETANCHEITE</t>
  </si>
  <si>
    <t>CHARPENTE METALLIQUE</t>
  </si>
  <si>
    <t>REVETEMENTS SOLS - MURS</t>
  </si>
  <si>
    <t>FAUX PLAFOND</t>
  </si>
  <si>
    <t>MENUISERIE BOIS - ALUMINUIM - METALLIQUE</t>
  </si>
  <si>
    <t>ELECTRICITE COURANT FORT</t>
  </si>
  <si>
    <t xml:space="preserve">ELECTRIFICATION </t>
  </si>
  <si>
    <t>SYSTÈME DE VIDEOSURVEILLENCE ET CONTRÔLE D'ACCES</t>
  </si>
  <si>
    <t>DETECTION INCENDIE</t>
  </si>
  <si>
    <t>INFORMATIQUE ET TELEPHONIE</t>
  </si>
  <si>
    <t>f</t>
  </si>
  <si>
    <t>g</t>
  </si>
  <si>
    <t>h</t>
  </si>
  <si>
    <t>i</t>
  </si>
  <si>
    <t>j</t>
  </si>
  <si>
    <t>k</t>
  </si>
  <si>
    <t>PLOMBERIE SANITAIRE - CLIMATISATION, VENTILATION ET DESENFUMAGE</t>
  </si>
  <si>
    <t>PLOMBERIE SANITAIRE</t>
  </si>
  <si>
    <t>CLIMATISATION, VENTILATION ET DESENFUMAGE</t>
  </si>
  <si>
    <t>PEINTURE</t>
  </si>
  <si>
    <t>VOIRIE - AEP - ARROSAGE - ASSAINISSEMENT</t>
  </si>
  <si>
    <t>TRAVAUX DE VOIRIE</t>
  </si>
  <si>
    <t>TRAVAUX D'ALIMENTATION EN EAU POTABLE - ARROSAGE</t>
  </si>
  <si>
    <t>TRAVAUX D'ASSAINISSEMENT</t>
  </si>
  <si>
    <t>EQUIPEMENTS TERRAIN DE PADEL</t>
  </si>
  <si>
    <t>RECAPITULATIF</t>
  </si>
  <si>
    <t>100</t>
  </si>
  <si>
    <t>200</t>
  </si>
  <si>
    <t>300</t>
  </si>
  <si>
    <t>400</t>
  </si>
  <si>
    <t>500</t>
  </si>
  <si>
    <t>600</t>
  </si>
  <si>
    <t>700</t>
  </si>
  <si>
    <t>800</t>
  </si>
  <si>
    <t>Montant Total en Dirhams HT</t>
  </si>
  <si>
    <t>Montant de la TVA (20%)</t>
  </si>
  <si>
    <t>Montant Total en Dirhams TTC</t>
  </si>
  <si>
    <t xml:space="preserve">Porte isoplane ouvrant a la francaise peinture blanche </t>
  </si>
  <si>
    <t>Ens</t>
  </si>
  <si>
    <t>Luminaire carré 60x60 LED</t>
  </si>
  <si>
    <t>Étanchéité en bicouche y compris relevé</t>
  </si>
  <si>
    <t xml:space="preserve">Dallage en béton armé de 10 cm y compris armature en treillis soudé </t>
  </si>
  <si>
    <t>Fourniture et pose de fermeture Padel en structure metallique, verre trempe et grillage</t>
  </si>
  <si>
    <t>Fourniture et pose de clôture grillage pour Padel yc structure métallique</t>
  </si>
  <si>
    <t>Fourniture et pose de portails en grillage soude rigide</t>
  </si>
  <si>
    <t>Fourniture et pose d'un gazon de 15 mm avec remplissage en sable de silice et sous couche en sable</t>
  </si>
  <si>
    <t>Fourniture et pose des équipements du tennis padel</t>
  </si>
  <si>
    <t>Mat de 8 m de hauteur avec support pour projecteurs yc socle</t>
  </si>
  <si>
    <t>Projecteur 300 w y compris câblage</t>
  </si>
  <si>
    <t>TRAITEMENT DES JOINTS LES GRADIN ET ESCALIER</t>
  </si>
  <si>
    <t>Caniveau en inox</t>
  </si>
  <si>
    <t xml:space="preserve">Béton arme en fondation hydroufuge pour tout ouvrages </t>
  </si>
  <si>
    <t xml:space="preserve">Béton arme en élévation pour tout ouvrages </t>
  </si>
  <si>
    <t>Revetement de sol en carreaux de gres cerame antiderappant y/c plinthes</t>
  </si>
  <si>
    <t>Revêtement en enrobe de 5 cm y/c impregnation</t>
  </si>
  <si>
    <t>Fenêtres fixes</t>
  </si>
  <si>
    <t>Revêtement en Asphalte coloré</t>
  </si>
  <si>
    <t>Canniveau en polyropylene avec grille</t>
  </si>
  <si>
    <t>Conduite en PVC diam 400</t>
  </si>
  <si>
    <t>Conduite en PVC diam 315</t>
  </si>
  <si>
    <t>Murs de clôture aveugle</t>
  </si>
  <si>
    <t>Mur de cloture barreaudé sur façade</t>
  </si>
  <si>
    <t>Mât y compris support de fondations</t>
  </si>
  <si>
    <t>U1000  ARRO2V – 1 x 185 mm²</t>
  </si>
  <si>
    <t>Application d'étanchéité liquide</t>
  </si>
  <si>
    <t>Structure en charpente métallique</t>
  </si>
  <si>
    <t xml:space="preserve">Revetement de sol en carreau gres cerame y/c plinthe </t>
  </si>
  <si>
    <t>CAMERA IP MINI-DOME INTERIEUR JOUR/NUIT</t>
  </si>
  <si>
    <t>CAMERA FIXE EXTERIEUR JOUR/NUIT</t>
  </si>
  <si>
    <t>MONO-SPLIT SYSTÈME MURAL</t>
  </si>
  <si>
    <t>Split système mural 12 000 BTU</t>
  </si>
  <si>
    <t>Couche de fondation GNF 1</t>
  </si>
  <si>
    <t xml:space="preserve">Couche de base GNA </t>
  </si>
  <si>
    <t>Travaux de mise à niveau du stade Al Mansouria à l'arrondissement de Sidi Bernoussi à Casablanca</t>
  </si>
  <si>
    <t>Désignation des prestations</t>
  </si>
  <si>
    <t>Enregistreur video en reseau NVR 32 channel</t>
  </si>
  <si>
    <t>EQUIPEMENTS TERRAIN FOOT</t>
  </si>
  <si>
    <t>Appel d'offres ouvert N° 668/2026/STMANS-TRAV</t>
  </si>
  <si>
    <t>Bordereau des Prix -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</si>
</sst>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\ _د_._م_._‏_-;\-* #,##0.00\ _د_._م_._‏_-;_-* &quot;-&quot;??\ _د_._م_._‏_-;_-@_-"/>
    <numFmt numFmtId="166" formatCode="_-* #,##0.00\ _F_-;\-* #,##0.00\ _F_-;_-* &quot;-&quot;??\ _F_-;_-@_-"/>
    <numFmt numFmtId="167" formatCode="_-* #,##0.00\ _D_H_-;\-* #,##0.00\ _D_H_-;_-* &quot;-&quot;??\ _D_H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entury Schoolbook"/>
      <family val="1"/>
    </font>
    <font>
      <sz val="10"/>
      <name val="Arial"/>
      <family val="2"/>
    </font>
    <font>
      <sz val="12"/>
      <name val="Century Schoolbook"/>
      <family val="1"/>
    </font>
    <font>
      <sz val="12"/>
      <color theme="1"/>
      <name val="Aptos Narrow"/>
      <family val="2"/>
      <scheme val="minor"/>
    </font>
    <font>
      <sz val="11"/>
      <name val="Aptos Display"/>
      <family val="1"/>
      <scheme val="major"/>
    </font>
    <font>
      <sz val="9"/>
      <color indexed="16"/>
      <name val="Arial Narro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indexed="10"/>
      <name val="Calibri"/>
      <family val="2"/>
    </font>
    <font>
      <sz val="11"/>
      <color indexed="14"/>
      <name val="Calibri"/>
      <family val="2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5" fillId="0" borderId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2" borderId="0" xfId="0" applyFont="1" applyFill="1"/>
    <xf numFmtId="0" fontId="4" fillId="0" borderId="0" xfId="0" applyFont="1"/>
    <xf numFmtId="0" fontId="6" fillId="0" borderId="0" xfId="0" applyFont="1"/>
    <xf numFmtId="4" fontId="7" fillId="0" borderId="0" xfId="0" applyNumberFormat="1" applyFont="1" applyAlignment="1">
      <alignment vertical="center"/>
    </xf>
    <xf numFmtId="0" fontId="6" fillId="2" borderId="0" xfId="0" applyFont="1" applyFill="1"/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2" applyNumberFormat="1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/>
    </xf>
    <xf numFmtId="167" fontId="8" fillId="3" borderId="1" xfId="2" applyNumberFormat="1" applyFont="1" applyFill="1" applyBorder="1" applyAlignment="1">
      <alignment horizontal="center" vertical="center" wrapText="1"/>
    </xf>
    <xf numFmtId="167" fontId="8" fillId="3" borderId="1" xfId="3" applyNumberFormat="1" applyFont="1" applyFill="1" applyBorder="1" applyAlignment="1">
      <alignment horizontal="center" vertical="center" wrapText="1"/>
    </xf>
    <xf numFmtId="167" fontId="8" fillId="3" borderId="1" xfId="1" applyNumberFormat="1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10" fillId="2" borderId="1" xfId="0" applyNumberFormat="1" applyFont="1" applyFill="1" applyBorder="1" applyAlignment="1">
      <alignment horizontal="center" vertical="center" wrapText="1"/>
    </xf>
    <xf numFmtId="167" fontId="10" fillId="0" borderId="1" xfId="2" applyNumberFormat="1" applyFont="1" applyBorder="1" applyAlignment="1">
      <alignment horizont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9" fillId="0" borderId="1" xfId="3" applyNumberFormat="1" applyFont="1" applyFill="1" applyBorder="1" applyAlignment="1">
      <alignment horizontal="center" vertical="center" wrapText="1"/>
    </xf>
    <xf numFmtId="167" fontId="9" fillId="0" borderId="1" xfId="1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vertical="center" wrapText="1"/>
    </xf>
    <xf numFmtId="167" fontId="9" fillId="2" borderId="1" xfId="1" applyNumberFormat="1" applyFont="1" applyFill="1" applyBorder="1" applyAlignment="1">
      <alignment vertical="center" wrapText="1"/>
    </xf>
    <xf numFmtId="167" fontId="9" fillId="2" borderId="1" xfId="1" applyNumberFormat="1" applyFont="1" applyFill="1" applyBorder="1" applyAlignment="1">
      <alignment horizontal="center" vertical="center" wrapText="1"/>
    </xf>
    <xf numFmtId="167" fontId="8" fillId="0" borderId="0" xfId="0" applyNumberFormat="1" applyFont="1" applyAlignment="1">
      <alignment wrapText="1"/>
    </xf>
    <xf numFmtId="167" fontId="9" fillId="0" borderId="0" xfId="0" applyNumberFormat="1" applyFont="1" applyAlignment="1">
      <alignment horizontal="center" wrapText="1"/>
    </xf>
    <xf numFmtId="167" fontId="9" fillId="0" borderId="0" xfId="1" applyNumberFormat="1" applyFont="1" applyAlignment="1">
      <alignment wrapText="1"/>
    </xf>
    <xf numFmtId="167" fontId="8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top" wrapText="1"/>
    </xf>
    <xf numFmtId="167" fontId="9" fillId="0" borderId="1" xfId="6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67" fontId="9" fillId="0" borderId="1" xfId="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7" fontId="9" fillId="0" borderId="1" xfId="1" applyNumberFormat="1" applyFont="1" applyFill="1" applyBorder="1" applyAlignment="1">
      <alignment horizontal="left" vertical="center" wrapText="1"/>
    </xf>
    <xf numFmtId="167" fontId="9" fillId="2" borderId="1" xfId="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5" borderId="1" xfId="0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left" vertical="center"/>
    </xf>
    <xf numFmtId="0" fontId="8" fillId="5" borderId="1" xfId="2" applyFont="1" applyFill="1" applyBorder="1" applyAlignment="1">
      <alignment horizontal="left" vertical="center"/>
    </xf>
    <xf numFmtId="167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left" vertical="center" wrapText="1"/>
    </xf>
    <xf numFmtId="0" fontId="8" fillId="5" borderId="1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7" fontId="8" fillId="4" borderId="1" xfId="2" applyNumberFormat="1" applyFont="1" applyFill="1" applyBorder="1" applyAlignment="1">
      <alignment vertical="center" wrapText="1"/>
    </xf>
    <xf numFmtId="167" fontId="8" fillId="4" borderId="1" xfId="1" applyNumberFormat="1" applyFont="1" applyFill="1" applyBorder="1" applyAlignment="1">
      <alignment vertical="center" wrapText="1"/>
    </xf>
    <xf numFmtId="167" fontId="8" fillId="3" borderId="1" xfId="0" applyNumberFormat="1" applyFont="1" applyFill="1" applyBorder="1" applyAlignment="1">
      <alignment horizontal="right" vertical="center" wrapText="1"/>
    </xf>
    <xf numFmtId="0" fontId="8" fillId="4" borderId="1" xfId="2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2" fillId="5" borderId="2" xfId="2" applyFont="1" applyFill="1" applyBorder="1" applyAlignment="1">
      <alignment horizontal="left" vertical="center" wrapText="1"/>
    </xf>
    <xf numFmtId="0" fontId="12" fillId="5" borderId="3" xfId="2" applyFont="1" applyFill="1" applyBorder="1" applyAlignment="1">
      <alignment horizontal="left" vertical="center" wrapText="1"/>
    </xf>
    <xf numFmtId="0" fontId="12" fillId="5" borderId="4" xfId="2" applyFont="1" applyFill="1" applyBorder="1" applyAlignment="1">
      <alignment horizontal="left" vertical="center" wrapText="1"/>
    </xf>
    <xf numFmtId="0" fontId="8" fillId="4" borderId="2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8" fillId="4" borderId="4" xfId="2" applyFont="1" applyFill="1" applyBorder="1" applyAlignment="1">
      <alignment horizontal="left" vertical="center" wrapText="1"/>
    </xf>
  </cellXfs>
  <cellStyles count="8">
    <cellStyle name="Milliers" xfId="1" builtinId="3"/>
    <cellStyle name="Milliers 11" xfId="6" xr:uid="{00000000-0005-0000-0000-000001000000}"/>
    <cellStyle name="Milliers 2" xfId="7" xr:uid="{00000000-0005-0000-0000-000002000000}"/>
    <cellStyle name="Milliers 2 2 2" xfId="5" xr:uid="{00000000-0005-0000-0000-000003000000}"/>
    <cellStyle name="Milliers 6" xfId="3" xr:uid="{00000000-0005-0000-0000-000004000000}"/>
    <cellStyle name="Normal" xfId="0" builtinId="0"/>
    <cellStyle name="Normal 2 10 2" xfId="2" xr:uid="{00000000-0005-0000-0000-000006000000}"/>
    <cellStyle name="Normal 5" xfId="4" xr:uid="{00000000-0005-0000-0000-000007000000}"/>
  </cellStyles>
  <dxfs count="65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condense val="0"/>
        <extend val="0"/>
        <color indexed="9"/>
      </font>
    </dxf>
    <dxf>
      <font>
        <b/>
        <i val="0"/>
        <color auto="1"/>
      </font>
    </dxf>
  </dxfs>
  <tableStyles count="0" defaultTableStyle="TableStyleMedium2" defaultPivotStyle="PivotStyleLight16"/>
  <colors>
    <mruColors>
      <color rgb="FFD0F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8273-4B2B-4CC9-8E89-A2DCC109ED94}">
  <sheetPr>
    <pageSetUpPr fitToPage="1"/>
  </sheetPr>
  <dimension ref="A1:F404"/>
  <sheetViews>
    <sheetView showGridLines="0" tabSelected="1" topLeftCell="A381" zoomScaleNormal="100" zoomScaleSheetLayoutView="90" workbookViewId="0">
      <selection activeCell="F390" sqref="F390:F404"/>
    </sheetView>
  </sheetViews>
  <sheetFormatPr baseColWidth="10" defaultColWidth="11.33203125" defaultRowHeight="14.4" x14ac:dyDescent="0.3"/>
  <cols>
    <col min="1" max="1" width="5.5546875" style="22" bestFit="1" customWidth="1"/>
    <col min="2" max="2" width="52.6640625" style="23" customWidth="1"/>
    <col min="3" max="3" width="8.33203125" style="22" customWidth="1"/>
    <col min="4" max="4" width="12.33203125" style="47" bestFit="1" customWidth="1"/>
    <col min="5" max="5" width="13.44140625" style="48" bestFit="1" customWidth="1"/>
    <col min="6" max="6" width="17.109375" style="49" bestFit="1" customWidth="1"/>
    <col min="7" max="8" width="11.33203125" style="1"/>
    <col min="9" max="9" width="19.88671875" style="1" bestFit="1" customWidth="1"/>
    <col min="10" max="16384" width="11.33203125" style="1"/>
  </cols>
  <sheetData>
    <row r="1" spans="1:6" ht="18" x14ac:dyDescent="0.35">
      <c r="A1" s="85" t="s">
        <v>404</v>
      </c>
      <c r="B1" s="85"/>
      <c r="C1" s="85"/>
      <c r="D1" s="85"/>
      <c r="E1" s="85"/>
      <c r="F1" s="85"/>
    </row>
    <row r="2" spans="1:6" ht="15" customHeight="1" x14ac:dyDescent="0.35">
      <c r="A2" s="86" t="s">
        <v>400</v>
      </c>
      <c r="B2" s="85"/>
      <c r="C2" s="85"/>
      <c r="D2" s="85"/>
      <c r="E2" s="85"/>
      <c r="F2" s="85"/>
    </row>
    <row r="3" spans="1:6" ht="15" customHeight="1" x14ac:dyDescent="0.3">
      <c r="B3" s="22"/>
      <c r="E3" s="47"/>
      <c r="F3" s="47"/>
    </row>
    <row r="4" spans="1:6" x14ac:dyDescent="0.3">
      <c r="A4" s="87" t="s">
        <v>405</v>
      </c>
      <c r="B4" s="87"/>
      <c r="C4" s="87"/>
      <c r="D4" s="87"/>
      <c r="E4" s="87"/>
      <c r="F4" s="87"/>
    </row>
    <row r="5" spans="1:6" ht="28.8" x14ac:dyDescent="0.25">
      <c r="A5" s="30" t="s">
        <v>0</v>
      </c>
      <c r="B5" s="30" t="s">
        <v>401</v>
      </c>
      <c r="C5" s="31" t="s">
        <v>322</v>
      </c>
      <c r="D5" s="32" t="s">
        <v>323</v>
      </c>
      <c r="E5" s="33" t="s">
        <v>324</v>
      </c>
      <c r="F5" s="34" t="s">
        <v>325</v>
      </c>
    </row>
    <row r="6" spans="1:6" s="2" customFormat="1" ht="15" x14ac:dyDescent="0.3">
      <c r="A6" s="61">
        <v>100</v>
      </c>
      <c r="B6" s="62" t="s">
        <v>326</v>
      </c>
      <c r="C6" s="63"/>
      <c r="D6" s="64"/>
      <c r="E6" s="64"/>
      <c r="F6" s="64"/>
    </row>
    <row r="7" spans="1:6" x14ac:dyDescent="0.25">
      <c r="A7" s="51"/>
      <c r="B7" s="8" t="s">
        <v>2</v>
      </c>
      <c r="C7" s="9"/>
      <c r="D7" s="39"/>
      <c r="E7" s="39"/>
      <c r="F7" s="39"/>
    </row>
    <row r="8" spans="1:6" s="5" customFormat="1" ht="28.8" x14ac:dyDescent="0.3">
      <c r="A8" s="24">
        <v>101</v>
      </c>
      <c r="B8" s="13" t="s">
        <v>321</v>
      </c>
      <c r="C8" s="24" t="s">
        <v>3</v>
      </c>
      <c r="D8" s="35">
        <v>3321</v>
      </c>
      <c r="E8" s="35"/>
      <c r="F8" s="35"/>
    </row>
    <row r="9" spans="1:6" s="5" customFormat="1" ht="28.8" x14ac:dyDescent="0.3">
      <c r="A9" s="15">
        <f>A8+1</f>
        <v>102</v>
      </c>
      <c r="B9" s="11" t="s">
        <v>154</v>
      </c>
      <c r="C9" s="15" t="s">
        <v>3</v>
      </c>
      <c r="D9" s="35">
        <v>1163</v>
      </c>
      <c r="E9" s="39"/>
      <c r="F9" s="39"/>
    </row>
    <row r="10" spans="1:6" s="5" customFormat="1" ht="28.8" x14ac:dyDescent="0.3">
      <c r="A10" s="15">
        <f>A9+1</f>
        <v>103</v>
      </c>
      <c r="B10" s="11" t="s">
        <v>198</v>
      </c>
      <c r="C10" s="15" t="s">
        <v>1</v>
      </c>
      <c r="D10" s="35">
        <v>150</v>
      </c>
      <c r="E10" s="39"/>
      <c r="F10" s="39"/>
    </row>
    <row r="11" spans="1:6" s="5" customFormat="1" x14ac:dyDescent="0.3">
      <c r="A11" s="15">
        <f>A10+1</f>
        <v>104</v>
      </c>
      <c r="B11" s="11" t="s">
        <v>155</v>
      </c>
      <c r="C11" s="15" t="s">
        <v>3</v>
      </c>
      <c r="D11" s="35">
        <v>1163</v>
      </c>
      <c r="E11" s="39"/>
      <c r="F11" s="39"/>
    </row>
    <row r="12" spans="1:6" s="5" customFormat="1" x14ac:dyDescent="0.3">
      <c r="A12" s="15">
        <f>A11+1</f>
        <v>105</v>
      </c>
      <c r="B12" s="11" t="s">
        <v>156</v>
      </c>
      <c r="C12" s="15" t="s">
        <v>3</v>
      </c>
      <c r="D12" s="35">
        <f>1890+220</f>
        <v>2110</v>
      </c>
      <c r="E12" s="39"/>
      <c r="F12" s="39"/>
    </row>
    <row r="13" spans="1:6" x14ac:dyDescent="0.25">
      <c r="A13" s="52"/>
      <c r="B13" s="14" t="s">
        <v>4</v>
      </c>
      <c r="C13" s="15"/>
      <c r="D13" s="35"/>
      <c r="E13" s="39"/>
      <c r="F13" s="53"/>
    </row>
    <row r="14" spans="1:6" s="5" customFormat="1" x14ac:dyDescent="0.3">
      <c r="A14" s="15">
        <f>A12+1</f>
        <v>106</v>
      </c>
      <c r="B14" s="11" t="s">
        <v>157</v>
      </c>
      <c r="C14" s="15" t="s">
        <v>3</v>
      </c>
      <c r="D14" s="36">
        <v>93</v>
      </c>
      <c r="E14" s="38"/>
      <c r="F14" s="38"/>
    </row>
    <row r="15" spans="1:6" s="5" customFormat="1" x14ac:dyDescent="0.3">
      <c r="A15" s="15">
        <f>A14+1</f>
        <v>107</v>
      </c>
      <c r="B15" s="11" t="s">
        <v>201</v>
      </c>
      <c r="C15" s="15" t="s">
        <v>3</v>
      </c>
      <c r="D15" s="36">
        <v>573</v>
      </c>
      <c r="E15" s="38"/>
      <c r="F15" s="38"/>
    </row>
    <row r="16" spans="1:6" s="5" customFormat="1" x14ac:dyDescent="0.3">
      <c r="A16" s="15">
        <f>A15+1</f>
        <v>108</v>
      </c>
      <c r="B16" s="11" t="s">
        <v>158</v>
      </c>
      <c r="C16" s="15" t="s">
        <v>5</v>
      </c>
      <c r="D16" s="36">
        <v>343</v>
      </c>
      <c r="E16" s="38"/>
      <c r="F16" s="38"/>
    </row>
    <row r="17" spans="1:6" x14ac:dyDescent="0.25">
      <c r="A17" s="18"/>
      <c r="B17" s="14" t="s">
        <v>191</v>
      </c>
      <c r="C17" s="15"/>
      <c r="D17" s="35"/>
      <c r="E17" s="39"/>
      <c r="F17" s="53"/>
    </row>
    <row r="18" spans="1:6" s="5" customFormat="1" x14ac:dyDescent="0.3">
      <c r="A18" s="15">
        <f>+A16+1</f>
        <v>109</v>
      </c>
      <c r="B18" s="11" t="s">
        <v>199</v>
      </c>
      <c r="C18" s="15" t="s">
        <v>5</v>
      </c>
      <c r="D18" s="36">
        <v>945</v>
      </c>
      <c r="E18" s="38"/>
      <c r="F18" s="38"/>
    </row>
    <row r="19" spans="1:6" s="5" customFormat="1" ht="28.8" x14ac:dyDescent="0.3">
      <c r="A19" s="15">
        <f>A18+1</f>
        <v>110</v>
      </c>
      <c r="B19" s="11" t="s">
        <v>159</v>
      </c>
      <c r="C19" s="15" t="s">
        <v>5</v>
      </c>
      <c r="D19" s="36">
        <v>945</v>
      </c>
      <c r="E19" s="38"/>
      <c r="F19" s="38"/>
    </row>
    <row r="20" spans="1:6" s="5" customFormat="1" ht="28.8" x14ac:dyDescent="0.3">
      <c r="A20" s="15">
        <f>A19+1</f>
        <v>111</v>
      </c>
      <c r="B20" s="11" t="s">
        <v>160</v>
      </c>
      <c r="C20" s="15" t="s">
        <v>5</v>
      </c>
      <c r="D20" s="36">
        <v>305</v>
      </c>
      <c r="E20" s="38"/>
      <c r="F20" s="38"/>
    </row>
    <row r="21" spans="1:6" x14ac:dyDescent="0.3">
      <c r="A21" s="18"/>
      <c r="B21" s="14" t="s">
        <v>192</v>
      </c>
      <c r="C21" s="16"/>
      <c r="D21" s="37"/>
      <c r="E21" s="39"/>
      <c r="F21" s="43"/>
    </row>
    <row r="22" spans="1:6" ht="28.8" x14ac:dyDescent="0.25">
      <c r="A22" s="52">
        <f>A20+1</f>
        <v>112</v>
      </c>
      <c r="B22" s="10" t="s">
        <v>161</v>
      </c>
      <c r="C22" s="15"/>
      <c r="D22" s="35"/>
      <c r="E22" s="39"/>
      <c r="F22" s="53"/>
    </row>
    <row r="23" spans="1:6" s="5" customFormat="1" x14ac:dyDescent="0.3">
      <c r="A23" s="15" t="s">
        <v>8</v>
      </c>
      <c r="B23" s="11" t="s">
        <v>162</v>
      </c>
      <c r="C23" s="15" t="s">
        <v>7</v>
      </c>
      <c r="D23" s="36">
        <v>300</v>
      </c>
      <c r="E23" s="38"/>
      <c r="F23" s="38"/>
    </row>
    <row r="24" spans="1:6" s="5" customFormat="1" x14ac:dyDescent="0.3">
      <c r="A24" s="15" t="s">
        <v>9</v>
      </c>
      <c r="B24" s="11" t="s">
        <v>163</v>
      </c>
      <c r="C24" s="15" t="s">
        <v>7</v>
      </c>
      <c r="D24" s="36">
        <v>120</v>
      </c>
      <c r="E24" s="38"/>
      <c r="F24" s="38"/>
    </row>
    <row r="25" spans="1:6" s="5" customFormat="1" x14ac:dyDescent="0.3">
      <c r="A25" s="15" t="s">
        <v>10</v>
      </c>
      <c r="B25" s="11" t="s">
        <v>164</v>
      </c>
      <c r="C25" s="15" t="s">
        <v>7</v>
      </c>
      <c r="D25" s="36">
        <v>45</v>
      </c>
      <c r="E25" s="38"/>
      <c r="F25" s="38"/>
    </row>
    <row r="26" spans="1:6" x14ac:dyDescent="0.25">
      <c r="A26" s="52">
        <f>+A22+1</f>
        <v>113</v>
      </c>
      <c r="B26" s="10" t="s">
        <v>165</v>
      </c>
      <c r="C26" s="15"/>
      <c r="D26" s="35"/>
      <c r="E26" s="39"/>
      <c r="F26" s="53"/>
    </row>
    <row r="27" spans="1:6" s="5" customFormat="1" x14ac:dyDescent="0.3">
      <c r="A27" s="15" t="s">
        <v>8</v>
      </c>
      <c r="B27" s="11" t="s">
        <v>166</v>
      </c>
      <c r="C27" s="15" t="s">
        <v>1</v>
      </c>
      <c r="D27" s="36">
        <v>8</v>
      </c>
      <c r="E27" s="38"/>
      <c r="F27" s="38"/>
    </row>
    <row r="28" spans="1:6" s="5" customFormat="1" x14ac:dyDescent="0.3">
      <c r="A28" s="15" t="s">
        <v>9</v>
      </c>
      <c r="B28" s="11" t="s">
        <v>167</v>
      </c>
      <c r="C28" s="15" t="s">
        <v>1</v>
      </c>
      <c r="D28" s="36">
        <v>40</v>
      </c>
      <c r="E28" s="38"/>
      <c r="F28" s="38"/>
    </row>
    <row r="29" spans="1:6" s="5" customFormat="1" x14ac:dyDescent="0.3">
      <c r="A29" s="15" t="s">
        <v>10</v>
      </c>
      <c r="B29" s="11" t="s">
        <v>168</v>
      </c>
      <c r="C29" s="15" t="s">
        <v>1</v>
      </c>
      <c r="D29" s="36">
        <v>16</v>
      </c>
      <c r="E29" s="38"/>
      <c r="F29" s="38"/>
    </row>
    <row r="30" spans="1:6" s="5" customFormat="1" x14ac:dyDescent="0.3">
      <c r="A30" s="15" t="s">
        <v>11</v>
      </c>
      <c r="B30" s="11" t="s">
        <v>169</v>
      </c>
      <c r="C30" s="15" t="s">
        <v>1</v>
      </c>
      <c r="D30" s="36">
        <v>4</v>
      </c>
      <c r="E30" s="38"/>
      <c r="F30" s="38"/>
    </row>
    <row r="31" spans="1:6" s="5" customFormat="1" x14ac:dyDescent="0.3">
      <c r="A31" s="15" t="s">
        <v>203</v>
      </c>
      <c r="B31" s="11" t="s">
        <v>204</v>
      </c>
      <c r="C31" s="15" t="s">
        <v>1</v>
      </c>
      <c r="D31" s="36">
        <v>2</v>
      </c>
      <c r="E31" s="38"/>
      <c r="F31" s="38"/>
    </row>
    <row r="32" spans="1:6" s="5" customFormat="1" ht="28.8" x14ac:dyDescent="0.3">
      <c r="A32" s="15">
        <f>A26+1</f>
        <v>114</v>
      </c>
      <c r="B32" s="11" t="s">
        <v>224</v>
      </c>
      <c r="C32" s="15" t="s">
        <v>225</v>
      </c>
      <c r="D32" s="35">
        <v>20</v>
      </c>
      <c r="E32" s="39"/>
      <c r="F32" s="38"/>
    </row>
    <row r="33" spans="1:6" x14ac:dyDescent="0.25">
      <c r="A33" s="52"/>
      <c r="B33" s="14" t="s">
        <v>193</v>
      </c>
      <c r="C33" s="15"/>
      <c r="D33" s="35"/>
      <c r="E33" s="39"/>
      <c r="F33" s="53"/>
    </row>
    <row r="34" spans="1:6" s="5" customFormat="1" x14ac:dyDescent="0.3">
      <c r="A34" s="15">
        <f>+A32+1</f>
        <v>115</v>
      </c>
      <c r="B34" s="11" t="s">
        <v>378</v>
      </c>
      <c r="C34" s="15" t="s">
        <v>3</v>
      </c>
      <c r="D34" s="36">
        <v>495</v>
      </c>
      <c r="E34" s="38"/>
      <c r="F34" s="38"/>
    </row>
    <row r="35" spans="1:6" s="5" customFormat="1" x14ac:dyDescent="0.3">
      <c r="A35" s="15">
        <f>A34+1</f>
        <v>116</v>
      </c>
      <c r="B35" s="11" t="s">
        <v>170</v>
      </c>
      <c r="C35" s="15" t="s">
        <v>6</v>
      </c>
      <c r="D35" s="36">
        <v>53700</v>
      </c>
      <c r="E35" s="38"/>
      <c r="F35" s="38"/>
    </row>
    <row r="36" spans="1:6" x14ac:dyDescent="0.25">
      <c r="A36" s="52"/>
      <c r="B36" s="14" t="s">
        <v>194</v>
      </c>
      <c r="C36" s="15"/>
      <c r="D36" s="35"/>
      <c r="E36" s="39"/>
      <c r="F36" s="53"/>
    </row>
    <row r="37" spans="1:6" s="5" customFormat="1" x14ac:dyDescent="0.3">
      <c r="A37" s="15">
        <f>A35+1</f>
        <v>117</v>
      </c>
      <c r="B37" s="11" t="s">
        <v>379</v>
      </c>
      <c r="C37" s="15" t="s">
        <v>3</v>
      </c>
      <c r="D37" s="36">
        <v>620</v>
      </c>
      <c r="E37" s="38"/>
      <c r="F37" s="38"/>
    </row>
    <row r="38" spans="1:6" s="5" customFormat="1" x14ac:dyDescent="0.3">
      <c r="A38" s="15">
        <f>A37+1</f>
        <v>118</v>
      </c>
      <c r="B38" s="11" t="s">
        <v>171</v>
      </c>
      <c r="C38" s="15" t="s">
        <v>6</v>
      </c>
      <c r="D38" s="36">
        <v>90446</v>
      </c>
      <c r="E38" s="38"/>
      <c r="F38" s="38"/>
    </row>
    <row r="39" spans="1:6" s="5" customFormat="1" x14ac:dyDescent="0.3">
      <c r="A39" s="15">
        <f>+A38+1</f>
        <v>119</v>
      </c>
      <c r="B39" s="11" t="s">
        <v>172</v>
      </c>
      <c r="C39" s="15"/>
      <c r="D39" s="35"/>
      <c r="E39" s="39"/>
      <c r="F39" s="53"/>
    </row>
    <row r="40" spans="1:6" s="5" customFormat="1" x14ac:dyDescent="0.3">
      <c r="A40" s="15" t="s">
        <v>8</v>
      </c>
      <c r="B40" s="11" t="s">
        <v>202</v>
      </c>
      <c r="C40" s="15" t="s">
        <v>5</v>
      </c>
      <c r="D40" s="36">
        <v>44</v>
      </c>
      <c r="E40" s="38"/>
      <c r="F40" s="38"/>
    </row>
    <row r="41" spans="1:6" x14ac:dyDescent="0.25">
      <c r="A41" s="18"/>
      <c r="B41" s="14" t="s">
        <v>195</v>
      </c>
      <c r="C41" s="15"/>
      <c r="D41" s="35"/>
      <c r="E41" s="39"/>
      <c r="F41" s="53"/>
    </row>
    <row r="42" spans="1:6" s="5" customFormat="1" x14ac:dyDescent="0.3">
      <c r="A42" s="15">
        <f>A39+1</f>
        <v>120</v>
      </c>
      <c r="B42" s="11" t="s">
        <v>181</v>
      </c>
      <c r="C42" s="15" t="s">
        <v>5</v>
      </c>
      <c r="D42" s="36">
        <v>126</v>
      </c>
      <c r="E42" s="38"/>
      <c r="F42" s="38"/>
    </row>
    <row r="43" spans="1:6" s="5" customFormat="1" x14ac:dyDescent="0.3">
      <c r="A43" s="15">
        <f>A42+1</f>
        <v>121</v>
      </c>
      <c r="B43" s="11" t="s">
        <v>173</v>
      </c>
      <c r="C43" s="15" t="s">
        <v>5</v>
      </c>
      <c r="D43" s="36">
        <v>1896</v>
      </c>
      <c r="E43" s="38"/>
      <c r="F43" s="38"/>
    </row>
    <row r="44" spans="1:6" s="5" customFormat="1" x14ac:dyDescent="0.3">
      <c r="A44" s="15">
        <f>A43+1</f>
        <v>122</v>
      </c>
      <c r="B44" s="11" t="s">
        <v>174</v>
      </c>
      <c r="C44" s="15" t="s">
        <v>5</v>
      </c>
      <c r="D44" s="36">
        <v>273</v>
      </c>
      <c r="E44" s="38"/>
      <c r="F44" s="38"/>
    </row>
    <row r="45" spans="1:6" s="5" customFormat="1" x14ac:dyDescent="0.3">
      <c r="A45" s="15">
        <f>A44+1</f>
        <v>123</v>
      </c>
      <c r="B45" s="11" t="s">
        <v>175</v>
      </c>
      <c r="C45" s="15" t="s">
        <v>5</v>
      </c>
      <c r="D45" s="36">
        <v>232</v>
      </c>
      <c r="E45" s="38"/>
      <c r="F45" s="38"/>
    </row>
    <row r="46" spans="1:6" s="5" customFormat="1" x14ac:dyDescent="0.3">
      <c r="A46" s="15">
        <f>A45+1</f>
        <v>124</v>
      </c>
      <c r="B46" s="11" t="s">
        <v>176</v>
      </c>
      <c r="C46" s="15" t="s">
        <v>5</v>
      </c>
      <c r="D46" s="36">
        <v>264</v>
      </c>
      <c r="E46" s="38"/>
      <c r="F46" s="38"/>
    </row>
    <row r="47" spans="1:6" x14ac:dyDescent="0.3">
      <c r="A47" s="54"/>
      <c r="B47" s="14" t="s">
        <v>196</v>
      </c>
      <c r="C47" s="15"/>
      <c r="D47" s="35"/>
      <c r="E47" s="39"/>
      <c r="F47" s="53"/>
    </row>
    <row r="48" spans="1:6" s="5" customFormat="1" x14ac:dyDescent="0.3">
      <c r="A48" s="15">
        <f>+A46+1</f>
        <v>125</v>
      </c>
      <c r="B48" s="11" t="s">
        <v>177</v>
      </c>
      <c r="C48" s="15" t="s">
        <v>5</v>
      </c>
      <c r="D48" s="36">
        <v>2341</v>
      </c>
      <c r="E48" s="38"/>
      <c r="F48" s="38"/>
    </row>
    <row r="49" spans="1:6" s="5" customFormat="1" x14ac:dyDescent="0.3">
      <c r="A49" s="15">
        <f>A48+1</f>
        <v>126</v>
      </c>
      <c r="B49" s="11" t="s">
        <v>178</v>
      </c>
      <c r="C49" s="15" t="s">
        <v>5</v>
      </c>
      <c r="D49" s="36">
        <v>3366</v>
      </c>
      <c r="E49" s="38"/>
      <c r="F49" s="38"/>
    </row>
    <row r="50" spans="1:6" s="5" customFormat="1" x14ac:dyDescent="0.3">
      <c r="A50" s="15">
        <f>A49+1</f>
        <v>127</v>
      </c>
      <c r="B50" s="11" t="s">
        <v>179</v>
      </c>
      <c r="C50" s="15" t="s">
        <v>7</v>
      </c>
      <c r="D50" s="36">
        <v>50</v>
      </c>
      <c r="E50" s="38"/>
      <c r="F50" s="38"/>
    </row>
    <row r="51" spans="1:6" s="5" customFormat="1" x14ac:dyDescent="0.3">
      <c r="A51" s="15">
        <f>A50+1</f>
        <v>128</v>
      </c>
      <c r="B51" s="11" t="s">
        <v>180</v>
      </c>
      <c r="C51" s="15" t="s">
        <v>7</v>
      </c>
      <c r="D51" s="36">
        <v>40</v>
      </c>
      <c r="E51" s="38"/>
      <c r="F51" s="38"/>
    </row>
    <row r="52" spans="1:6" x14ac:dyDescent="0.25">
      <c r="A52" s="52"/>
      <c r="B52" s="14" t="s">
        <v>197</v>
      </c>
      <c r="C52" s="15"/>
      <c r="D52" s="35"/>
      <c r="E52" s="39"/>
      <c r="F52" s="53"/>
    </row>
    <row r="53" spans="1:6" s="5" customFormat="1" x14ac:dyDescent="0.3">
      <c r="A53" s="15">
        <f>A51+1</f>
        <v>129</v>
      </c>
      <c r="B53" s="11" t="s">
        <v>182</v>
      </c>
      <c r="C53" s="15" t="s">
        <v>5</v>
      </c>
      <c r="D53" s="36">
        <v>10</v>
      </c>
      <c r="E53" s="38"/>
      <c r="F53" s="38"/>
    </row>
    <row r="54" spans="1:6" s="5" customFormat="1" x14ac:dyDescent="0.3">
      <c r="A54" s="15">
        <f>A53+1</f>
        <v>130</v>
      </c>
      <c r="B54" s="11" t="s">
        <v>183</v>
      </c>
      <c r="C54" s="15" t="s">
        <v>1</v>
      </c>
      <c r="D54" s="36">
        <v>5</v>
      </c>
      <c r="E54" s="38"/>
      <c r="F54" s="38"/>
    </row>
    <row r="55" spans="1:6" s="5" customFormat="1" ht="28.8" x14ac:dyDescent="0.3">
      <c r="A55" s="15">
        <f>+A54+1</f>
        <v>131</v>
      </c>
      <c r="B55" s="11" t="s">
        <v>184</v>
      </c>
      <c r="C55" s="15" t="s">
        <v>5</v>
      </c>
      <c r="D55" s="36">
        <v>10</v>
      </c>
      <c r="E55" s="38"/>
      <c r="F55" s="38"/>
    </row>
    <row r="56" spans="1:6" s="5" customFormat="1" x14ac:dyDescent="0.3">
      <c r="A56" s="15">
        <f>A55+1</f>
        <v>132</v>
      </c>
      <c r="B56" s="11" t="s">
        <v>200</v>
      </c>
      <c r="C56" s="15" t="s">
        <v>7</v>
      </c>
      <c r="D56" s="36">
        <v>172</v>
      </c>
      <c r="E56" s="38"/>
      <c r="F56" s="38"/>
    </row>
    <row r="57" spans="1:6" s="5" customFormat="1" x14ac:dyDescent="0.3">
      <c r="A57" s="15">
        <f>A56+1</f>
        <v>133</v>
      </c>
      <c r="B57" s="11" t="s">
        <v>387</v>
      </c>
      <c r="C57" s="15" t="s">
        <v>7</v>
      </c>
      <c r="D57" s="36">
        <v>250</v>
      </c>
      <c r="E57" s="38"/>
      <c r="F57" s="38"/>
    </row>
    <row r="58" spans="1:6" s="4" customFormat="1" ht="15" customHeight="1" x14ac:dyDescent="0.25">
      <c r="A58" s="72"/>
      <c r="B58" s="72" t="str">
        <f>+"TOTAL "&amp;B6</f>
        <v xml:space="preserve">TOTAL GROS ŒUVRE </v>
      </c>
      <c r="C58" s="72"/>
      <c r="D58" s="72"/>
      <c r="E58" s="69"/>
      <c r="F58" s="70"/>
    </row>
    <row r="59" spans="1:6" s="2" customFormat="1" ht="15" x14ac:dyDescent="0.3">
      <c r="A59" s="65">
        <v>200</v>
      </c>
      <c r="B59" s="66" t="s">
        <v>327</v>
      </c>
      <c r="C59" s="67"/>
      <c r="D59" s="64"/>
      <c r="E59" s="64"/>
      <c r="F59" s="64"/>
    </row>
    <row r="60" spans="1:6" s="5" customFormat="1" x14ac:dyDescent="0.3">
      <c r="A60" s="15">
        <v>201</v>
      </c>
      <c r="B60" s="11" t="s">
        <v>185</v>
      </c>
      <c r="C60" s="15" t="s">
        <v>5</v>
      </c>
      <c r="D60" s="38">
        <v>72</v>
      </c>
      <c r="E60" s="38"/>
      <c r="F60" s="38"/>
    </row>
    <row r="61" spans="1:6" s="5" customFormat="1" x14ac:dyDescent="0.3">
      <c r="A61" s="15">
        <f t="shared" ref="A61:A65" si="0">A60+1</f>
        <v>202</v>
      </c>
      <c r="B61" s="11" t="s">
        <v>367</v>
      </c>
      <c r="C61" s="15" t="s">
        <v>5</v>
      </c>
      <c r="D61" s="38">
        <v>72</v>
      </c>
      <c r="E61" s="38"/>
      <c r="F61" s="38"/>
    </row>
    <row r="62" spans="1:6" s="5" customFormat="1" x14ac:dyDescent="0.3">
      <c r="A62" s="15">
        <f>A61+1</f>
        <v>203</v>
      </c>
      <c r="B62" s="11" t="s">
        <v>186</v>
      </c>
      <c r="C62" s="15" t="s">
        <v>5</v>
      </c>
      <c r="D62" s="38">
        <f>54+30*0.2</f>
        <v>60</v>
      </c>
      <c r="E62" s="38"/>
      <c r="F62" s="38"/>
    </row>
    <row r="63" spans="1:6" s="5" customFormat="1" x14ac:dyDescent="0.3">
      <c r="A63" s="15">
        <f t="shared" si="0"/>
        <v>204</v>
      </c>
      <c r="B63" s="11" t="s">
        <v>188</v>
      </c>
      <c r="C63" s="15" t="s">
        <v>5</v>
      </c>
      <c r="D63" s="38">
        <v>182</v>
      </c>
      <c r="E63" s="38"/>
      <c r="F63" s="38"/>
    </row>
    <row r="64" spans="1:6" s="5" customFormat="1" x14ac:dyDescent="0.3">
      <c r="A64" s="15">
        <f t="shared" si="0"/>
        <v>205</v>
      </c>
      <c r="B64" s="11" t="s">
        <v>187</v>
      </c>
      <c r="C64" s="15" t="s">
        <v>1</v>
      </c>
      <c r="D64" s="38">
        <v>2</v>
      </c>
      <c r="E64" s="38"/>
      <c r="F64" s="38"/>
    </row>
    <row r="65" spans="1:6" s="5" customFormat="1" x14ac:dyDescent="0.3">
      <c r="A65" s="15">
        <f t="shared" si="0"/>
        <v>206</v>
      </c>
      <c r="B65" s="11" t="s">
        <v>391</v>
      </c>
      <c r="C65" s="15" t="s">
        <v>5</v>
      </c>
      <c r="D65" s="39">
        <v>1430</v>
      </c>
      <c r="E65" s="39"/>
      <c r="F65" s="39"/>
    </row>
    <row r="66" spans="1:6" s="5" customFormat="1" x14ac:dyDescent="0.3">
      <c r="A66" s="15">
        <v>207</v>
      </c>
      <c r="B66" s="11" t="s">
        <v>376</v>
      </c>
      <c r="C66" s="15" t="s">
        <v>7</v>
      </c>
      <c r="D66" s="39">
        <v>49</v>
      </c>
      <c r="E66" s="39"/>
      <c r="F66" s="39"/>
    </row>
    <row r="67" spans="1:6" s="4" customFormat="1" ht="15" customHeight="1" x14ac:dyDescent="0.25">
      <c r="A67" s="72"/>
      <c r="B67" s="72" t="str">
        <f>+"TOTAL "&amp;B59</f>
        <v>TOTAL ETANCHEITE</v>
      </c>
      <c r="C67" s="72"/>
      <c r="D67" s="72"/>
      <c r="E67" s="69"/>
      <c r="F67" s="70"/>
    </row>
    <row r="68" spans="1:6" x14ac:dyDescent="0.25">
      <c r="A68" s="65">
        <v>300</v>
      </c>
      <c r="B68" s="66" t="s">
        <v>328</v>
      </c>
      <c r="C68" s="67"/>
      <c r="D68" s="64"/>
      <c r="E68" s="64"/>
      <c r="F68" s="64"/>
    </row>
    <row r="69" spans="1:6" s="5" customFormat="1" x14ac:dyDescent="0.3">
      <c r="A69" s="15">
        <v>301</v>
      </c>
      <c r="B69" s="11" t="s">
        <v>392</v>
      </c>
      <c r="C69" s="15" t="s">
        <v>6</v>
      </c>
      <c r="D69" s="38">
        <v>11350</v>
      </c>
      <c r="E69" s="38"/>
      <c r="F69" s="38"/>
    </row>
    <row r="70" spans="1:6" s="5" customFormat="1" x14ac:dyDescent="0.3">
      <c r="A70" s="15">
        <f>+A69+1</f>
        <v>302</v>
      </c>
      <c r="B70" s="11" t="s">
        <v>189</v>
      </c>
      <c r="C70" s="15" t="s">
        <v>5</v>
      </c>
      <c r="D70" s="38">
        <v>290</v>
      </c>
      <c r="E70" s="38"/>
      <c r="F70" s="38"/>
    </row>
    <row r="71" spans="1:6" s="5" customFormat="1" x14ac:dyDescent="0.3">
      <c r="A71" s="15">
        <f>+A70+1</f>
        <v>303</v>
      </c>
      <c r="B71" s="11" t="s">
        <v>190</v>
      </c>
      <c r="C71" s="15" t="s">
        <v>7</v>
      </c>
      <c r="D71" s="38">
        <v>35</v>
      </c>
      <c r="E71" s="38"/>
      <c r="F71" s="38"/>
    </row>
    <row r="72" spans="1:6" s="4" customFormat="1" ht="15" customHeight="1" x14ac:dyDescent="0.25">
      <c r="A72" s="72"/>
      <c r="B72" s="72" t="str">
        <f>+"TOTAL "&amp;B68</f>
        <v>TOTAL CHARPENTE METALLIQUE</v>
      </c>
      <c r="C72" s="72"/>
      <c r="D72" s="72"/>
      <c r="E72" s="69"/>
      <c r="F72" s="70"/>
    </row>
    <row r="73" spans="1:6" s="3" customFormat="1" x14ac:dyDescent="0.25">
      <c r="A73" s="65">
        <v>400</v>
      </c>
      <c r="B73" s="66" t="s">
        <v>329</v>
      </c>
      <c r="C73" s="67"/>
      <c r="D73" s="64"/>
      <c r="E73" s="64"/>
      <c r="F73" s="64"/>
    </row>
    <row r="74" spans="1:6" s="5" customFormat="1" x14ac:dyDescent="0.3">
      <c r="A74" s="15">
        <v>401</v>
      </c>
      <c r="B74" s="13" t="s">
        <v>301</v>
      </c>
      <c r="C74" s="15" t="s">
        <v>5</v>
      </c>
      <c r="D74" s="38">
        <v>1100</v>
      </c>
      <c r="E74" s="39"/>
      <c r="F74" s="53"/>
    </row>
    <row r="75" spans="1:6" s="7" customFormat="1" x14ac:dyDescent="0.3">
      <c r="A75" s="18">
        <f t="shared" ref="A75:A84" si="1">A74+1</f>
        <v>402</v>
      </c>
      <c r="B75" s="17" t="s">
        <v>393</v>
      </c>
      <c r="C75" s="15" t="s">
        <v>5</v>
      </c>
      <c r="D75" s="38">
        <v>435</v>
      </c>
      <c r="E75" s="39"/>
      <c r="F75" s="53"/>
    </row>
    <row r="76" spans="1:6" s="7" customFormat="1" ht="28.8" x14ac:dyDescent="0.3">
      <c r="A76" s="18">
        <f t="shared" si="1"/>
        <v>403</v>
      </c>
      <c r="B76" s="17" t="s">
        <v>380</v>
      </c>
      <c r="C76" s="15" t="s">
        <v>5</v>
      </c>
      <c r="D76" s="38">
        <v>250</v>
      </c>
      <c r="E76" s="39"/>
      <c r="F76" s="53"/>
    </row>
    <row r="77" spans="1:6" s="5" customFormat="1" x14ac:dyDescent="0.3">
      <c r="A77" s="15">
        <f t="shared" si="1"/>
        <v>404</v>
      </c>
      <c r="B77" s="13" t="s">
        <v>302</v>
      </c>
      <c r="C77" s="15" t="s">
        <v>5</v>
      </c>
      <c r="D77" s="38">
        <v>145</v>
      </c>
      <c r="E77" s="39"/>
      <c r="F77" s="53"/>
    </row>
    <row r="78" spans="1:6" s="5" customFormat="1" x14ac:dyDescent="0.3">
      <c r="A78" s="15">
        <f t="shared" si="1"/>
        <v>405</v>
      </c>
      <c r="B78" s="13" t="s">
        <v>303</v>
      </c>
      <c r="C78" s="15" t="s">
        <v>5</v>
      </c>
      <c r="D78" s="38">
        <v>15</v>
      </c>
      <c r="E78" s="39"/>
      <c r="F78" s="53"/>
    </row>
    <row r="79" spans="1:6" s="5" customFormat="1" x14ac:dyDescent="0.3">
      <c r="A79" s="15">
        <f t="shared" si="1"/>
        <v>406</v>
      </c>
      <c r="B79" s="17" t="s">
        <v>383</v>
      </c>
      <c r="C79" s="15" t="s">
        <v>5</v>
      </c>
      <c r="D79" s="39">
        <v>1230</v>
      </c>
      <c r="E79" s="39"/>
      <c r="F79" s="53"/>
    </row>
    <row r="80" spans="1:6" s="5" customFormat="1" x14ac:dyDescent="0.3">
      <c r="A80" s="15">
        <f t="shared" si="1"/>
        <v>407</v>
      </c>
      <c r="B80" s="13" t="s">
        <v>304</v>
      </c>
      <c r="C80" s="15" t="s">
        <v>5</v>
      </c>
      <c r="D80" s="38">
        <v>510</v>
      </c>
      <c r="E80" s="39"/>
      <c r="F80" s="53"/>
    </row>
    <row r="81" spans="1:6" s="5" customFormat="1" x14ac:dyDescent="0.3">
      <c r="A81" s="15">
        <f t="shared" si="1"/>
        <v>408</v>
      </c>
      <c r="B81" s="13" t="s">
        <v>305</v>
      </c>
      <c r="C81" s="15" t="s">
        <v>5</v>
      </c>
      <c r="D81" s="38">
        <v>10</v>
      </c>
      <c r="E81" s="39"/>
      <c r="F81" s="53"/>
    </row>
    <row r="82" spans="1:6" s="5" customFormat="1" x14ac:dyDescent="0.3">
      <c r="A82" s="15">
        <f t="shared" si="1"/>
        <v>409</v>
      </c>
      <c r="B82" s="13" t="s">
        <v>306</v>
      </c>
      <c r="C82" s="15" t="s">
        <v>7</v>
      </c>
      <c r="D82" s="38">
        <v>50</v>
      </c>
      <c r="E82" s="39"/>
      <c r="F82" s="53"/>
    </row>
    <row r="83" spans="1:6" s="5" customFormat="1" x14ac:dyDescent="0.3">
      <c r="A83" s="15">
        <f t="shared" si="1"/>
        <v>410</v>
      </c>
      <c r="B83" s="13" t="s">
        <v>307</v>
      </c>
      <c r="C83" s="15" t="s">
        <v>5</v>
      </c>
      <c r="D83" s="38">
        <v>485</v>
      </c>
      <c r="E83" s="39"/>
      <c r="F83" s="53"/>
    </row>
    <row r="84" spans="1:6" s="5" customFormat="1" x14ac:dyDescent="0.3">
      <c r="A84" s="15">
        <f t="shared" si="1"/>
        <v>411</v>
      </c>
      <c r="B84" s="13" t="s">
        <v>308</v>
      </c>
      <c r="C84" s="15" t="s">
        <v>14</v>
      </c>
      <c r="D84" s="38">
        <v>1</v>
      </c>
      <c r="E84" s="35"/>
      <c r="F84" s="53"/>
    </row>
    <row r="85" spans="1:6" s="4" customFormat="1" ht="15" customHeight="1" x14ac:dyDescent="0.25">
      <c r="A85" s="72"/>
      <c r="B85" s="72" t="str">
        <f>+"TOTAL "&amp;B73</f>
        <v>TOTAL REVETEMENTS SOLS - MURS</v>
      </c>
      <c r="C85" s="72"/>
      <c r="D85" s="72"/>
      <c r="E85" s="69"/>
      <c r="F85" s="70"/>
    </row>
    <row r="86" spans="1:6" s="3" customFormat="1" x14ac:dyDescent="0.25">
      <c r="A86" s="65">
        <v>500</v>
      </c>
      <c r="B86" s="66" t="s">
        <v>330</v>
      </c>
      <c r="C86" s="67"/>
      <c r="D86" s="64"/>
      <c r="E86" s="64"/>
      <c r="F86" s="64"/>
    </row>
    <row r="87" spans="1:6" s="5" customFormat="1" x14ac:dyDescent="0.3">
      <c r="A87" s="15">
        <v>501</v>
      </c>
      <c r="B87" s="13" t="s">
        <v>309</v>
      </c>
      <c r="C87" s="15" t="s">
        <v>5</v>
      </c>
      <c r="D87" s="39">
        <v>190</v>
      </c>
      <c r="E87" s="39"/>
      <c r="F87" s="39"/>
    </row>
    <row r="88" spans="1:6" s="5" customFormat="1" x14ac:dyDescent="0.3">
      <c r="A88" s="15">
        <f>A87+1</f>
        <v>502</v>
      </c>
      <c r="B88" s="13" t="s">
        <v>310</v>
      </c>
      <c r="C88" s="15" t="s">
        <v>5</v>
      </c>
      <c r="D88" s="39">
        <v>200</v>
      </c>
      <c r="E88" s="39"/>
      <c r="F88" s="39"/>
    </row>
    <row r="89" spans="1:6" s="5" customFormat="1" x14ac:dyDescent="0.3">
      <c r="A89" s="15">
        <f>A88+1</f>
        <v>503</v>
      </c>
      <c r="B89" s="13" t="s">
        <v>311</v>
      </c>
      <c r="C89" s="15" t="s">
        <v>5</v>
      </c>
      <c r="D89" s="39">
        <v>225</v>
      </c>
      <c r="E89" s="39"/>
      <c r="F89" s="39"/>
    </row>
    <row r="90" spans="1:6" s="4" customFormat="1" ht="15" customHeight="1" x14ac:dyDescent="0.25">
      <c r="A90" s="72"/>
      <c r="B90" s="72" t="str">
        <f>+"TOTAL "&amp;B86</f>
        <v>TOTAL FAUX PLAFOND</v>
      </c>
      <c r="C90" s="72"/>
      <c r="D90" s="72"/>
      <c r="E90" s="69"/>
      <c r="F90" s="70"/>
    </row>
    <row r="91" spans="1:6" s="3" customFormat="1" x14ac:dyDescent="0.25">
      <c r="A91" s="65">
        <v>600</v>
      </c>
      <c r="B91" s="66" t="s">
        <v>331</v>
      </c>
      <c r="C91" s="67"/>
      <c r="D91" s="64"/>
      <c r="E91" s="64"/>
      <c r="F91" s="64"/>
    </row>
    <row r="92" spans="1:6" s="6" customFormat="1" x14ac:dyDescent="0.3">
      <c r="A92" s="55"/>
      <c r="B92" s="14" t="s">
        <v>284</v>
      </c>
      <c r="C92" s="15"/>
      <c r="D92" s="40"/>
      <c r="E92" s="39"/>
      <c r="F92" s="56"/>
    </row>
    <row r="93" spans="1:6" s="5" customFormat="1" x14ac:dyDescent="0.3">
      <c r="A93" s="15">
        <v>601</v>
      </c>
      <c r="B93" s="13" t="s">
        <v>364</v>
      </c>
      <c r="C93" s="15" t="s">
        <v>5</v>
      </c>
      <c r="D93" s="38">
        <v>60</v>
      </c>
      <c r="E93" s="38"/>
      <c r="F93" s="38"/>
    </row>
    <row r="94" spans="1:6" s="5" customFormat="1" x14ac:dyDescent="0.3">
      <c r="A94" s="15">
        <f>A93+1</f>
        <v>602</v>
      </c>
      <c r="B94" s="13" t="s">
        <v>313</v>
      </c>
      <c r="C94" s="15" t="s">
        <v>5</v>
      </c>
      <c r="D94" s="38">
        <v>6</v>
      </c>
      <c r="E94" s="38"/>
      <c r="F94" s="38"/>
    </row>
    <row r="95" spans="1:6" s="5" customFormat="1" x14ac:dyDescent="0.3">
      <c r="A95" s="15">
        <f>A94+1</f>
        <v>603</v>
      </c>
      <c r="B95" s="13" t="s">
        <v>312</v>
      </c>
      <c r="C95" s="15" t="s">
        <v>5</v>
      </c>
      <c r="D95" s="38">
        <v>8</v>
      </c>
      <c r="E95" s="38"/>
      <c r="F95" s="38"/>
    </row>
    <row r="96" spans="1:6" s="5" customFormat="1" x14ac:dyDescent="0.3">
      <c r="A96" s="15">
        <f>+A95+1</f>
        <v>604</v>
      </c>
      <c r="B96" s="13" t="s">
        <v>291</v>
      </c>
      <c r="C96" s="15" t="s">
        <v>5</v>
      </c>
      <c r="D96" s="38">
        <v>32</v>
      </c>
      <c r="E96" s="36"/>
      <c r="F96" s="38"/>
    </row>
    <row r="97" spans="1:6" s="6" customFormat="1" x14ac:dyDescent="0.3">
      <c r="A97" s="55"/>
      <c r="B97" s="14" t="s">
        <v>285</v>
      </c>
      <c r="C97" s="15"/>
      <c r="D97" s="38"/>
      <c r="E97" s="36"/>
      <c r="F97" s="38"/>
    </row>
    <row r="98" spans="1:6" s="5" customFormat="1" x14ac:dyDescent="0.3">
      <c r="A98" s="15">
        <f>A96+1</f>
        <v>605</v>
      </c>
      <c r="B98" s="13" t="s">
        <v>292</v>
      </c>
      <c r="C98" s="15" t="s">
        <v>5</v>
      </c>
      <c r="D98" s="38">
        <v>12</v>
      </c>
      <c r="E98" s="36"/>
      <c r="F98" s="38"/>
    </row>
    <row r="99" spans="1:6" s="5" customFormat="1" x14ac:dyDescent="0.3">
      <c r="A99" s="15">
        <f t="shared" ref="A99:A102" si="2">A98+1</f>
        <v>606</v>
      </c>
      <c r="B99" s="13" t="s">
        <v>300</v>
      </c>
      <c r="C99" s="15" t="s">
        <v>5</v>
      </c>
      <c r="D99" s="38">
        <v>30</v>
      </c>
      <c r="E99" s="36"/>
      <c r="F99" s="38"/>
    </row>
    <row r="100" spans="1:6" s="5" customFormat="1" x14ac:dyDescent="0.3">
      <c r="A100" s="15">
        <f t="shared" si="2"/>
        <v>607</v>
      </c>
      <c r="B100" s="13" t="s">
        <v>382</v>
      </c>
      <c r="C100" s="18" t="s">
        <v>5</v>
      </c>
      <c r="D100" s="38">
        <v>8</v>
      </c>
      <c r="E100" s="36"/>
      <c r="F100" s="38"/>
    </row>
    <row r="101" spans="1:6" s="5" customFormat="1" x14ac:dyDescent="0.3">
      <c r="A101" s="15">
        <f t="shared" si="2"/>
        <v>608</v>
      </c>
      <c r="B101" s="11" t="s">
        <v>293</v>
      </c>
      <c r="C101" s="15" t="s">
        <v>5</v>
      </c>
      <c r="D101" s="39">
        <v>25</v>
      </c>
      <c r="E101" s="35"/>
      <c r="F101" s="39"/>
    </row>
    <row r="102" spans="1:6" s="5" customFormat="1" x14ac:dyDescent="0.3">
      <c r="A102" s="15">
        <f t="shared" si="2"/>
        <v>609</v>
      </c>
      <c r="B102" s="13" t="s">
        <v>294</v>
      </c>
      <c r="C102" s="15" t="s">
        <v>5</v>
      </c>
      <c r="D102" s="38">
        <v>9</v>
      </c>
      <c r="E102" s="36"/>
      <c r="F102" s="38"/>
    </row>
    <row r="103" spans="1:6" s="5" customFormat="1" x14ac:dyDescent="0.3">
      <c r="A103" s="15">
        <v>610</v>
      </c>
      <c r="B103" s="13" t="s">
        <v>295</v>
      </c>
      <c r="C103" s="15" t="s">
        <v>5</v>
      </c>
      <c r="D103" s="39">
        <v>40</v>
      </c>
      <c r="E103" s="35"/>
      <c r="F103" s="39"/>
    </row>
    <row r="104" spans="1:6" s="5" customFormat="1" x14ac:dyDescent="0.3">
      <c r="A104" s="15"/>
      <c r="B104" s="14" t="s">
        <v>286</v>
      </c>
      <c r="C104" s="15"/>
      <c r="D104" s="38"/>
      <c r="E104" s="36"/>
      <c r="F104" s="38"/>
    </row>
    <row r="105" spans="1:6" s="5" customFormat="1" x14ac:dyDescent="0.3">
      <c r="A105" s="15">
        <f>A103+1</f>
        <v>611</v>
      </c>
      <c r="B105" s="13" t="s">
        <v>296</v>
      </c>
      <c r="C105" s="15" t="s">
        <v>5</v>
      </c>
      <c r="D105" s="38">
        <v>43</v>
      </c>
      <c r="E105" s="38"/>
      <c r="F105" s="38"/>
    </row>
    <row r="106" spans="1:6" s="5" customFormat="1" x14ac:dyDescent="0.3">
      <c r="A106" s="15">
        <f t="shared" ref="A106:A109" si="3">A105+1</f>
        <v>612</v>
      </c>
      <c r="B106" s="13" t="s">
        <v>297</v>
      </c>
      <c r="C106" s="15" t="s">
        <v>5</v>
      </c>
      <c r="D106" s="38">
        <v>35</v>
      </c>
      <c r="E106" s="38"/>
      <c r="F106" s="38"/>
    </row>
    <row r="107" spans="1:6" s="5" customFormat="1" x14ac:dyDescent="0.3">
      <c r="A107" s="15">
        <f t="shared" si="3"/>
        <v>613</v>
      </c>
      <c r="B107" s="13" t="s">
        <v>298</v>
      </c>
      <c r="C107" s="15" t="s">
        <v>5</v>
      </c>
      <c r="D107" s="38">
        <v>25</v>
      </c>
      <c r="E107" s="38"/>
      <c r="F107" s="38"/>
    </row>
    <row r="108" spans="1:6" s="5" customFormat="1" x14ac:dyDescent="0.3">
      <c r="A108" s="15">
        <f t="shared" si="3"/>
        <v>614</v>
      </c>
      <c r="B108" s="13" t="s">
        <v>299</v>
      </c>
      <c r="C108" s="15" t="s">
        <v>7</v>
      </c>
      <c r="D108" s="38">
        <v>245</v>
      </c>
      <c r="E108" s="38"/>
      <c r="F108" s="38"/>
    </row>
    <row r="109" spans="1:6" s="5" customFormat="1" x14ac:dyDescent="0.3">
      <c r="A109" s="15">
        <f t="shared" si="3"/>
        <v>615</v>
      </c>
      <c r="B109" s="13" t="s">
        <v>388</v>
      </c>
      <c r="C109" s="15" t="s">
        <v>7</v>
      </c>
      <c r="D109" s="39">
        <v>260</v>
      </c>
      <c r="E109" s="39"/>
      <c r="F109" s="39"/>
    </row>
    <row r="110" spans="1:6" s="4" customFormat="1" ht="15" customHeight="1" x14ac:dyDescent="0.25">
      <c r="A110" s="72"/>
      <c r="B110" s="72" t="str">
        <f>+"TOTAL "&amp;B91</f>
        <v>TOTAL MENUISERIE BOIS - ALUMINUIM - METALLIQUE</v>
      </c>
      <c r="C110" s="72"/>
      <c r="D110" s="72"/>
      <c r="E110" s="69"/>
      <c r="F110" s="70"/>
    </row>
    <row r="111" spans="1:6" x14ac:dyDescent="0.25">
      <c r="A111" s="65">
        <v>700</v>
      </c>
      <c r="B111" s="66" t="s">
        <v>332</v>
      </c>
      <c r="C111" s="67"/>
      <c r="D111" s="64"/>
      <c r="E111" s="64"/>
      <c r="F111" s="64"/>
    </row>
    <row r="112" spans="1:6" x14ac:dyDescent="0.25">
      <c r="A112" s="57"/>
      <c r="B112" s="26" t="s">
        <v>333</v>
      </c>
      <c r="C112" s="27"/>
      <c r="D112" s="41"/>
      <c r="E112" s="41"/>
      <c r="F112" s="41"/>
    </row>
    <row r="113" spans="1:6" s="5" customFormat="1" x14ac:dyDescent="0.3">
      <c r="A113" s="15">
        <v>701</v>
      </c>
      <c r="B113" s="11" t="s">
        <v>12</v>
      </c>
      <c r="C113" s="15" t="s">
        <v>365</v>
      </c>
      <c r="D113" s="38">
        <v>1</v>
      </c>
      <c r="E113" s="38"/>
      <c r="F113" s="38"/>
    </row>
    <row r="114" spans="1:6" s="5" customFormat="1" x14ac:dyDescent="0.3">
      <c r="A114" s="15">
        <f>A113+1</f>
        <v>702</v>
      </c>
      <c r="B114" s="11" t="s">
        <v>13</v>
      </c>
      <c r="C114" s="15" t="s">
        <v>14</v>
      </c>
      <c r="D114" s="38">
        <v>1</v>
      </c>
      <c r="E114" s="38"/>
      <c r="F114" s="38"/>
    </row>
    <row r="115" spans="1:6" x14ac:dyDescent="0.25">
      <c r="A115" s="15"/>
      <c r="B115" s="19" t="s">
        <v>15</v>
      </c>
      <c r="C115" s="15"/>
      <c r="D115" s="39"/>
      <c r="E115" s="39"/>
      <c r="F115" s="53"/>
    </row>
    <row r="116" spans="1:6" s="5" customFormat="1" x14ac:dyDescent="0.3">
      <c r="A116" s="15">
        <f>A114+1</f>
        <v>703</v>
      </c>
      <c r="B116" s="11" t="s">
        <v>16</v>
      </c>
      <c r="C116" s="15" t="s">
        <v>1</v>
      </c>
      <c r="D116" s="38">
        <v>1</v>
      </c>
      <c r="E116" s="38"/>
      <c r="F116" s="38"/>
    </row>
    <row r="117" spans="1:6" x14ac:dyDescent="0.25">
      <c r="A117" s="15"/>
      <c r="B117" s="19" t="s">
        <v>17</v>
      </c>
      <c r="C117" s="15"/>
      <c r="D117" s="39"/>
      <c r="E117" s="39"/>
      <c r="F117" s="53"/>
    </row>
    <row r="118" spans="1:6" s="5" customFormat="1" x14ac:dyDescent="0.3">
      <c r="A118" s="15">
        <f>A116+1</f>
        <v>704</v>
      </c>
      <c r="B118" s="11" t="s">
        <v>205</v>
      </c>
      <c r="C118" s="15" t="s">
        <v>1</v>
      </c>
      <c r="D118" s="38">
        <v>1</v>
      </c>
      <c r="E118" s="38"/>
      <c r="F118" s="38"/>
    </row>
    <row r="119" spans="1:6" s="5" customFormat="1" x14ac:dyDescent="0.3">
      <c r="A119" s="15">
        <f>A118+1</f>
        <v>705</v>
      </c>
      <c r="B119" s="11" t="s">
        <v>206</v>
      </c>
      <c r="C119" s="15" t="s">
        <v>1</v>
      </c>
      <c r="D119" s="38">
        <v>1</v>
      </c>
      <c r="E119" s="38"/>
      <c r="F119" s="38"/>
    </row>
    <row r="120" spans="1:6" s="5" customFormat="1" x14ac:dyDescent="0.3">
      <c r="A120" s="15">
        <f>A119+1</f>
        <v>706</v>
      </c>
      <c r="B120" s="11" t="s">
        <v>207</v>
      </c>
      <c r="C120" s="15" t="s">
        <v>1</v>
      </c>
      <c r="D120" s="38">
        <v>1</v>
      </c>
      <c r="E120" s="38"/>
      <c r="F120" s="38"/>
    </row>
    <row r="121" spans="1:6" s="5" customFormat="1" x14ac:dyDescent="0.3">
      <c r="A121" s="15">
        <f>A120+1</f>
        <v>707</v>
      </c>
      <c r="B121" s="11" t="s">
        <v>18</v>
      </c>
      <c r="C121" s="15" t="s">
        <v>1</v>
      </c>
      <c r="D121" s="38">
        <v>1</v>
      </c>
      <c r="E121" s="38"/>
      <c r="F121" s="38"/>
    </row>
    <row r="122" spans="1:6" x14ac:dyDescent="0.25">
      <c r="A122" s="15"/>
      <c r="B122" s="19" t="s">
        <v>19</v>
      </c>
      <c r="C122" s="15"/>
      <c r="D122" s="39"/>
      <c r="E122" s="39"/>
      <c r="F122" s="53"/>
    </row>
    <row r="123" spans="1:6" x14ac:dyDescent="0.25">
      <c r="A123" s="15"/>
      <c r="B123" s="14" t="s">
        <v>20</v>
      </c>
      <c r="C123" s="15"/>
      <c r="D123" s="39"/>
      <c r="E123" s="39"/>
      <c r="F123" s="53"/>
    </row>
    <row r="124" spans="1:6" s="5" customFormat="1" x14ac:dyDescent="0.3">
      <c r="A124" s="15">
        <f>+A121+1</f>
        <v>708</v>
      </c>
      <c r="B124" s="11" t="s">
        <v>390</v>
      </c>
      <c r="C124" s="15" t="s">
        <v>7</v>
      </c>
      <c r="D124" s="39">
        <v>520</v>
      </c>
      <c r="E124" s="39"/>
      <c r="F124" s="39"/>
    </row>
    <row r="125" spans="1:6" s="5" customFormat="1" x14ac:dyDescent="0.3">
      <c r="A125" s="15">
        <f>A124+1</f>
        <v>709</v>
      </c>
      <c r="B125" s="11" t="s">
        <v>208</v>
      </c>
      <c r="C125" s="15" t="s">
        <v>7</v>
      </c>
      <c r="D125" s="38">
        <v>20</v>
      </c>
      <c r="E125" s="38"/>
      <c r="F125" s="38"/>
    </row>
    <row r="126" spans="1:6" s="5" customFormat="1" x14ac:dyDescent="0.3">
      <c r="A126" s="15">
        <f>A125+1</f>
        <v>710</v>
      </c>
      <c r="B126" s="11" t="s">
        <v>21</v>
      </c>
      <c r="C126" s="15" t="s">
        <v>7</v>
      </c>
      <c r="D126" s="38">
        <v>20</v>
      </c>
      <c r="E126" s="38"/>
      <c r="F126" s="38"/>
    </row>
    <row r="127" spans="1:6" s="5" customFormat="1" x14ac:dyDescent="0.3">
      <c r="A127" s="15">
        <f>A126+1</f>
        <v>711</v>
      </c>
      <c r="B127" s="11" t="s">
        <v>22</v>
      </c>
      <c r="C127" s="15" t="s">
        <v>7</v>
      </c>
      <c r="D127" s="38">
        <v>20</v>
      </c>
      <c r="E127" s="38"/>
      <c r="F127" s="38"/>
    </row>
    <row r="128" spans="1:6" s="5" customFormat="1" x14ac:dyDescent="0.3">
      <c r="A128" s="15">
        <f>+A127+1</f>
        <v>712</v>
      </c>
      <c r="B128" s="11" t="s">
        <v>23</v>
      </c>
      <c r="C128" s="15" t="s">
        <v>7</v>
      </c>
      <c r="D128" s="38">
        <v>250</v>
      </c>
      <c r="E128" s="38"/>
      <c r="F128" s="38"/>
    </row>
    <row r="129" spans="1:6" s="5" customFormat="1" x14ac:dyDescent="0.3">
      <c r="A129" s="15">
        <f>A128+1</f>
        <v>713</v>
      </c>
      <c r="B129" s="11" t="s">
        <v>24</v>
      </c>
      <c r="C129" s="15" t="s">
        <v>7</v>
      </c>
      <c r="D129" s="38">
        <v>450</v>
      </c>
      <c r="E129" s="38"/>
      <c r="F129" s="38"/>
    </row>
    <row r="130" spans="1:6" s="5" customFormat="1" x14ac:dyDescent="0.3">
      <c r="A130" s="15">
        <f>A129+1</f>
        <v>714</v>
      </c>
      <c r="B130" s="11" t="s">
        <v>25</v>
      </c>
      <c r="C130" s="15" t="s">
        <v>7</v>
      </c>
      <c r="D130" s="38">
        <v>60</v>
      </c>
      <c r="E130" s="38"/>
      <c r="F130" s="38"/>
    </row>
    <row r="131" spans="1:6" s="5" customFormat="1" x14ac:dyDescent="0.3">
      <c r="A131" s="15">
        <f>A130+1</f>
        <v>715</v>
      </c>
      <c r="B131" s="11" t="s">
        <v>26</v>
      </c>
      <c r="C131" s="15" t="s">
        <v>7</v>
      </c>
      <c r="D131" s="38">
        <v>200</v>
      </c>
      <c r="E131" s="38"/>
      <c r="F131" s="38"/>
    </row>
    <row r="132" spans="1:6" s="5" customFormat="1" x14ac:dyDescent="0.3">
      <c r="A132" s="15">
        <f>A131+1</f>
        <v>716</v>
      </c>
      <c r="B132" s="11" t="s">
        <v>27</v>
      </c>
      <c r="C132" s="15" t="s">
        <v>7</v>
      </c>
      <c r="D132" s="38">
        <v>50</v>
      </c>
      <c r="E132" s="38"/>
      <c r="F132" s="38"/>
    </row>
    <row r="133" spans="1:6" s="5" customFormat="1" x14ac:dyDescent="0.3">
      <c r="A133" s="15">
        <f>A132+1</f>
        <v>717</v>
      </c>
      <c r="B133" s="11" t="s">
        <v>28</v>
      </c>
      <c r="C133" s="15" t="s">
        <v>7</v>
      </c>
      <c r="D133" s="38">
        <f>200+400+1800</f>
        <v>2400</v>
      </c>
      <c r="E133" s="38"/>
      <c r="F133" s="38"/>
    </row>
    <row r="134" spans="1:6" s="5" customFormat="1" x14ac:dyDescent="0.3">
      <c r="A134" s="15">
        <f>+A133+1</f>
        <v>718</v>
      </c>
      <c r="B134" s="11" t="s">
        <v>29</v>
      </c>
      <c r="C134" s="15" t="s">
        <v>7</v>
      </c>
      <c r="D134" s="38">
        <v>100</v>
      </c>
      <c r="E134" s="38"/>
      <c r="F134" s="38"/>
    </row>
    <row r="135" spans="1:6" x14ac:dyDescent="0.25">
      <c r="A135" s="15"/>
      <c r="B135" s="19" t="s">
        <v>30</v>
      </c>
      <c r="C135" s="15"/>
      <c r="D135" s="39"/>
      <c r="E135" s="39"/>
      <c r="F135" s="53"/>
    </row>
    <row r="136" spans="1:6" s="5" customFormat="1" x14ac:dyDescent="0.3">
      <c r="A136" s="15">
        <f>A134+1</f>
        <v>719</v>
      </c>
      <c r="B136" s="11" t="s">
        <v>31</v>
      </c>
      <c r="C136" s="15" t="s">
        <v>7</v>
      </c>
      <c r="D136" s="38">
        <v>15</v>
      </c>
      <c r="E136" s="38"/>
      <c r="F136" s="38"/>
    </row>
    <row r="137" spans="1:6" s="5" customFormat="1" x14ac:dyDescent="0.3">
      <c r="A137" s="15">
        <f>+A136+1</f>
        <v>720</v>
      </c>
      <c r="B137" s="11" t="s">
        <v>32</v>
      </c>
      <c r="C137" s="15" t="s">
        <v>7</v>
      </c>
      <c r="D137" s="38">
        <v>40</v>
      </c>
      <c r="E137" s="38"/>
      <c r="F137" s="38"/>
    </row>
    <row r="138" spans="1:6" s="5" customFormat="1" x14ac:dyDescent="0.3">
      <c r="A138" s="15">
        <f>+A137+1</f>
        <v>721</v>
      </c>
      <c r="B138" s="11" t="s">
        <v>33</v>
      </c>
      <c r="C138" s="15" t="s">
        <v>7</v>
      </c>
      <c r="D138" s="38">
        <v>110</v>
      </c>
      <c r="E138" s="38"/>
      <c r="F138" s="38"/>
    </row>
    <row r="139" spans="1:6" s="5" customFormat="1" x14ac:dyDescent="0.3">
      <c r="A139" s="15">
        <f>+A138+1</f>
        <v>722</v>
      </c>
      <c r="B139" s="11" t="s">
        <v>34</v>
      </c>
      <c r="C139" s="15" t="s">
        <v>7</v>
      </c>
      <c r="D139" s="38">
        <v>110</v>
      </c>
      <c r="E139" s="38"/>
      <c r="F139" s="38"/>
    </row>
    <row r="140" spans="1:6" x14ac:dyDescent="0.25">
      <c r="A140" s="15">
        <f>+A139+1</f>
        <v>723</v>
      </c>
      <c r="B140" s="19" t="s">
        <v>35</v>
      </c>
      <c r="C140" s="15"/>
      <c r="D140" s="39"/>
      <c r="E140" s="39"/>
      <c r="F140" s="53"/>
    </row>
    <row r="141" spans="1:6" s="5" customFormat="1" x14ac:dyDescent="0.3">
      <c r="A141" s="15" t="s">
        <v>8</v>
      </c>
      <c r="B141" s="11" t="s">
        <v>36</v>
      </c>
      <c r="C141" s="15" t="s">
        <v>1</v>
      </c>
      <c r="D141" s="38">
        <v>12</v>
      </c>
      <c r="E141" s="38"/>
      <c r="F141" s="38"/>
    </row>
    <row r="142" spans="1:6" s="5" customFormat="1" x14ac:dyDescent="0.3">
      <c r="A142" s="15" t="s">
        <v>9</v>
      </c>
      <c r="B142" s="11" t="s">
        <v>37</v>
      </c>
      <c r="C142" s="18" t="s">
        <v>1</v>
      </c>
      <c r="D142" s="38">
        <v>2</v>
      </c>
      <c r="E142" s="38"/>
      <c r="F142" s="38"/>
    </row>
    <row r="143" spans="1:6" s="5" customFormat="1" x14ac:dyDescent="0.3">
      <c r="A143" s="15" t="s">
        <v>10</v>
      </c>
      <c r="B143" s="11" t="s">
        <v>38</v>
      </c>
      <c r="C143" s="18" t="s">
        <v>1</v>
      </c>
      <c r="D143" s="38">
        <v>20</v>
      </c>
      <c r="E143" s="38"/>
      <c r="F143" s="38"/>
    </row>
    <row r="144" spans="1:6" s="5" customFormat="1" x14ac:dyDescent="0.3">
      <c r="A144" s="15" t="s">
        <v>11</v>
      </c>
      <c r="B144" s="11" t="s">
        <v>39</v>
      </c>
      <c r="C144" s="18" t="s">
        <v>1</v>
      </c>
      <c r="D144" s="38">
        <v>1</v>
      </c>
      <c r="E144" s="38"/>
      <c r="F144" s="38"/>
    </row>
    <row r="145" spans="1:6" s="5" customFormat="1" x14ac:dyDescent="0.3">
      <c r="A145" s="15" t="s">
        <v>203</v>
      </c>
      <c r="B145" s="11" t="s">
        <v>40</v>
      </c>
      <c r="C145" s="18" t="s">
        <v>1</v>
      </c>
      <c r="D145" s="38">
        <v>60</v>
      </c>
      <c r="E145" s="38"/>
      <c r="F145" s="38"/>
    </row>
    <row r="146" spans="1:6" s="5" customFormat="1" x14ac:dyDescent="0.3">
      <c r="A146" s="15" t="s">
        <v>337</v>
      </c>
      <c r="B146" s="11" t="s">
        <v>41</v>
      </c>
      <c r="C146" s="18" t="s">
        <v>1</v>
      </c>
      <c r="D146" s="38">
        <v>2</v>
      </c>
      <c r="E146" s="38"/>
      <c r="F146" s="38"/>
    </row>
    <row r="147" spans="1:6" s="5" customFormat="1" x14ac:dyDescent="0.3">
      <c r="A147" s="15" t="s">
        <v>338</v>
      </c>
      <c r="B147" s="11" t="s">
        <v>42</v>
      </c>
      <c r="C147" s="18" t="s">
        <v>1</v>
      </c>
      <c r="D147" s="38">
        <v>25</v>
      </c>
      <c r="E147" s="38"/>
      <c r="F147" s="38"/>
    </row>
    <row r="148" spans="1:6" s="5" customFormat="1" x14ac:dyDescent="0.3">
      <c r="A148" s="15" t="s">
        <v>339</v>
      </c>
      <c r="B148" s="11" t="s">
        <v>43</v>
      </c>
      <c r="C148" s="18" t="s">
        <v>1</v>
      </c>
      <c r="D148" s="38">
        <v>2</v>
      </c>
      <c r="E148" s="38"/>
      <c r="F148" s="38"/>
    </row>
    <row r="149" spans="1:6" s="5" customFormat="1" x14ac:dyDescent="0.3">
      <c r="A149" s="15" t="s">
        <v>340</v>
      </c>
      <c r="B149" s="11" t="s">
        <v>44</v>
      </c>
      <c r="C149" s="18" t="s">
        <v>1</v>
      </c>
      <c r="D149" s="38">
        <v>4</v>
      </c>
      <c r="E149" s="38"/>
      <c r="F149" s="38"/>
    </row>
    <row r="150" spans="1:6" s="5" customFormat="1" x14ac:dyDescent="0.3">
      <c r="A150" s="15" t="s">
        <v>341</v>
      </c>
      <c r="B150" s="11" t="s">
        <v>45</v>
      </c>
      <c r="C150" s="18" t="s">
        <v>1</v>
      </c>
      <c r="D150" s="38">
        <v>400</v>
      </c>
      <c r="E150" s="38"/>
      <c r="F150" s="38"/>
    </row>
    <row r="151" spans="1:6" s="5" customFormat="1" x14ac:dyDescent="0.3">
      <c r="A151" s="15" t="s">
        <v>342</v>
      </c>
      <c r="B151" s="11" t="s">
        <v>46</v>
      </c>
      <c r="C151" s="18" t="s">
        <v>1</v>
      </c>
      <c r="D151" s="38">
        <v>3</v>
      </c>
      <c r="E151" s="38"/>
      <c r="F151" s="38"/>
    </row>
    <row r="152" spans="1:6" x14ac:dyDescent="0.25">
      <c r="A152" s="15"/>
      <c r="B152" s="19" t="s">
        <v>47</v>
      </c>
      <c r="C152" s="18"/>
      <c r="D152" s="38"/>
      <c r="E152" s="38"/>
      <c r="F152" s="53"/>
    </row>
    <row r="153" spans="1:6" s="5" customFormat="1" x14ac:dyDescent="0.3">
      <c r="A153" s="15">
        <f>A140+1</f>
        <v>724</v>
      </c>
      <c r="B153" s="11" t="s">
        <v>48</v>
      </c>
      <c r="C153" s="18" t="s">
        <v>1</v>
      </c>
      <c r="D153" s="38">
        <v>50</v>
      </c>
      <c r="E153" s="38"/>
      <c r="F153" s="38"/>
    </row>
    <row r="154" spans="1:6" s="5" customFormat="1" x14ac:dyDescent="0.3">
      <c r="A154" s="15">
        <f>A153+1</f>
        <v>725</v>
      </c>
      <c r="B154" s="11" t="s">
        <v>49</v>
      </c>
      <c r="C154" s="18" t="s">
        <v>1</v>
      </c>
      <c r="D154" s="38">
        <v>2</v>
      </c>
      <c r="E154" s="38"/>
      <c r="F154" s="38"/>
    </row>
    <row r="155" spans="1:6" s="5" customFormat="1" x14ac:dyDescent="0.3">
      <c r="A155" s="15">
        <f>+A154+1</f>
        <v>726</v>
      </c>
      <c r="B155" s="11" t="s">
        <v>50</v>
      </c>
      <c r="C155" s="18" t="s">
        <v>1</v>
      </c>
      <c r="D155" s="38">
        <v>18</v>
      </c>
      <c r="E155" s="38"/>
      <c r="F155" s="38"/>
    </row>
    <row r="156" spans="1:6" s="5" customFormat="1" x14ac:dyDescent="0.3">
      <c r="A156" s="15">
        <f>A155+1</f>
        <v>727</v>
      </c>
      <c r="B156" s="11" t="s">
        <v>51</v>
      </c>
      <c r="C156" s="18" t="s">
        <v>1</v>
      </c>
      <c r="D156" s="38">
        <v>32</v>
      </c>
      <c r="E156" s="38"/>
      <c r="F156" s="38"/>
    </row>
    <row r="157" spans="1:6" s="5" customFormat="1" x14ac:dyDescent="0.3">
      <c r="A157" s="15">
        <f>A156+1</f>
        <v>728</v>
      </c>
      <c r="B157" s="11" t="s">
        <v>52</v>
      </c>
      <c r="C157" s="18" t="s">
        <v>1</v>
      </c>
      <c r="D157" s="38">
        <v>12</v>
      </c>
      <c r="E157" s="38"/>
      <c r="F157" s="38"/>
    </row>
    <row r="158" spans="1:6" s="5" customFormat="1" x14ac:dyDescent="0.3">
      <c r="A158" s="15">
        <f>A157+1</f>
        <v>729</v>
      </c>
      <c r="B158" s="11" t="s">
        <v>53</v>
      </c>
      <c r="C158" s="18" t="s">
        <v>1</v>
      </c>
      <c r="D158" s="38">
        <v>4</v>
      </c>
      <c r="E158" s="38"/>
      <c r="F158" s="38"/>
    </row>
    <row r="159" spans="1:6" s="5" customFormat="1" x14ac:dyDescent="0.3">
      <c r="A159" s="15">
        <f>+A158+1</f>
        <v>730</v>
      </c>
      <c r="B159" s="11" t="s">
        <v>54</v>
      </c>
      <c r="C159" s="18" t="s">
        <v>1</v>
      </c>
      <c r="D159" s="38">
        <v>1</v>
      </c>
      <c r="E159" s="38"/>
      <c r="F159" s="38"/>
    </row>
    <row r="160" spans="1:6" s="5" customFormat="1" x14ac:dyDescent="0.3">
      <c r="A160" s="15">
        <f>+A159+1</f>
        <v>731</v>
      </c>
      <c r="B160" s="11" t="s">
        <v>55</v>
      </c>
      <c r="C160" s="18" t="s">
        <v>1</v>
      </c>
      <c r="D160" s="38">
        <v>35</v>
      </c>
      <c r="E160" s="38"/>
      <c r="F160" s="38"/>
    </row>
    <row r="161" spans="1:6" s="5" customFormat="1" x14ac:dyDescent="0.3">
      <c r="A161" s="15">
        <f>A160+1</f>
        <v>732</v>
      </c>
      <c r="B161" s="11" t="s">
        <v>56</v>
      </c>
      <c r="C161" s="18" t="s">
        <v>1</v>
      </c>
      <c r="D161" s="38">
        <v>1</v>
      </c>
      <c r="E161" s="38"/>
      <c r="F161" s="38"/>
    </row>
    <row r="162" spans="1:6" x14ac:dyDescent="0.25">
      <c r="A162" s="15"/>
      <c r="B162" s="19" t="s">
        <v>57</v>
      </c>
      <c r="C162" s="18"/>
      <c r="D162" s="38"/>
      <c r="E162" s="38"/>
      <c r="F162" s="53"/>
    </row>
    <row r="163" spans="1:6" s="5" customFormat="1" x14ac:dyDescent="0.3">
      <c r="A163" s="15">
        <f>+A161+1</f>
        <v>733</v>
      </c>
      <c r="B163" s="11" t="s">
        <v>366</v>
      </c>
      <c r="C163" s="18" t="s">
        <v>1</v>
      </c>
      <c r="D163" s="38">
        <v>16</v>
      </c>
      <c r="E163" s="36"/>
      <c r="F163" s="38"/>
    </row>
    <row r="164" spans="1:6" s="5" customFormat="1" x14ac:dyDescent="0.3">
      <c r="A164" s="15">
        <f>+A163+1</f>
        <v>734</v>
      </c>
      <c r="B164" s="11" t="s">
        <v>58</v>
      </c>
      <c r="C164" s="18" t="s">
        <v>1</v>
      </c>
      <c r="D164" s="38">
        <v>80</v>
      </c>
      <c r="E164" s="36"/>
      <c r="F164" s="38"/>
    </row>
    <row r="165" spans="1:6" s="5" customFormat="1" x14ac:dyDescent="0.3">
      <c r="A165" s="15">
        <f t="shared" ref="A165:A173" si="4">A164+1</f>
        <v>735</v>
      </c>
      <c r="B165" s="11" t="s">
        <v>319</v>
      </c>
      <c r="C165" s="18" t="s">
        <v>1</v>
      </c>
      <c r="D165" s="38">
        <v>85</v>
      </c>
      <c r="E165" s="36"/>
      <c r="F165" s="38"/>
    </row>
    <row r="166" spans="1:6" s="5" customFormat="1" x14ac:dyDescent="0.3">
      <c r="A166" s="15">
        <f t="shared" si="4"/>
        <v>736</v>
      </c>
      <c r="B166" s="11" t="s">
        <v>209</v>
      </c>
      <c r="C166" s="18" t="s">
        <v>1</v>
      </c>
      <c r="D166" s="38">
        <v>20</v>
      </c>
      <c r="E166" s="36"/>
      <c r="F166" s="38"/>
    </row>
    <row r="167" spans="1:6" s="5" customFormat="1" x14ac:dyDescent="0.3">
      <c r="A167" s="15">
        <f t="shared" si="4"/>
        <v>737</v>
      </c>
      <c r="B167" s="11" t="s">
        <v>210</v>
      </c>
      <c r="C167" s="18" t="s">
        <v>1</v>
      </c>
      <c r="D167" s="38">
        <v>25</v>
      </c>
      <c r="E167" s="36"/>
      <c r="F167" s="38"/>
    </row>
    <row r="168" spans="1:6" s="5" customFormat="1" x14ac:dyDescent="0.3">
      <c r="A168" s="15">
        <f t="shared" si="4"/>
        <v>738</v>
      </c>
      <c r="B168" s="11" t="s">
        <v>211</v>
      </c>
      <c r="C168" s="18" t="s">
        <v>1</v>
      </c>
      <c r="D168" s="38">
        <v>15</v>
      </c>
      <c r="E168" s="36"/>
      <c r="F168" s="38"/>
    </row>
    <row r="169" spans="1:6" s="5" customFormat="1" x14ac:dyDescent="0.3">
      <c r="A169" s="15">
        <f t="shared" si="4"/>
        <v>739</v>
      </c>
      <c r="B169" s="11" t="s">
        <v>212</v>
      </c>
      <c r="C169" s="18" t="s">
        <v>1</v>
      </c>
      <c r="D169" s="38">
        <v>21</v>
      </c>
      <c r="E169" s="36"/>
      <c r="F169" s="38"/>
    </row>
    <row r="170" spans="1:6" s="5" customFormat="1" x14ac:dyDescent="0.3">
      <c r="A170" s="15">
        <f t="shared" si="4"/>
        <v>740</v>
      </c>
      <c r="B170" s="11" t="s">
        <v>213</v>
      </c>
      <c r="C170" s="18" t="s">
        <v>1</v>
      </c>
      <c r="D170" s="38">
        <v>375</v>
      </c>
      <c r="E170" s="36"/>
      <c r="F170" s="38"/>
    </row>
    <row r="171" spans="1:6" s="5" customFormat="1" x14ac:dyDescent="0.3">
      <c r="A171" s="15">
        <f t="shared" si="4"/>
        <v>741</v>
      </c>
      <c r="B171" s="11" t="s">
        <v>320</v>
      </c>
      <c r="C171" s="18" t="s">
        <v>1</v>
      </c>
      <c r="D171" s="38">
        <v>10</v>
      </c>
      <c r="E171" s="36"/>
      <c r="F171" s="38"/>
    </row>
    <row r="172" spans="1:6" s="5" customFormat="1" x14ac:dyDescent="0.3">
      <c r="A172" s="18">
        <f t="shared" si="4"/>
        <v>742</v>
      </c>
      <c r="B172" s="20" t="s">
        <v>214</v>
      </c>
      <c r="C172" s="18" t="s">
        <v>1</v>
      </c>
      <c r="D172" s="38">
        <v>15</v>
      </c>
      <c r="E172" s="36"/>
      <c r="F172" s="38"/>
    </row>
    <row r="173" spans="1:6" s="5" customFormat="1" x14ac:dyDescent="0.3">
      <c r="A173" s="15">
        <f t="shared" si="4"/>
        <v>743</v>
      </c>
      <c r="B173" s="11" t="s">
        <v>215</v>
      </c>
      <c r="C173" s="18" t="s">
        <v>1</v>
      </c>
      <c r="D173" s="38">
        <v>16</v>
      </c>
      <c r="E173" s="36"/>
      <c r="F173" s="38"/>
    </row>
    <row r="174" spans="1:6" x14ac:dyDescent="0.25">
      <c r="A174" s="15"/>
      <c r="B174" s="19" t="s">
        <v>216</v>
      </c>
      <c r="C174" s="18"/>
      <c r="D174" s="38"/>
      <c r="E174" s="38"/>
      <c r="F174" s="53"/>
    </row>
    <row r="175" spans="1:6" s="5" customFormat="1" x14ac:dyDescent="0.3">
      <c r="A175" s="15">
        <f>A173+1</f>
        <v>744</v>
      </c>
      <c r="B175" s="11" t="s">
        <v>217</v>
      </c>
      <c r="C175" s="18" t="s">
        <v>1</v>
      </c>
      <c r="D175" s="38">
        <v>4</v>
      </c>
      <c r="E175" s="38"/>
      <c r="F175" s="38"/>
    </row>
    <row r="176" spans="1:6" s="5" customFormat="1" x14ac:dyDescent="0.3">
      <c r="A176" s="15">
        <f>A175+1</f>
        <v>745</v>
      </c>
      <c r="B176" s="11" t="s">
        <v>218</v>
      </c>
      <c r="C176" s="18" t="s">
        <v>1</v>
      </c>
      <c r="D176" s="38">
        <v>1</v>
      </c>
      <c r="E176" s="38"/>
      <c r="F176" s="38"/>
    </row>
    <row r="177" spans="1:6" s="5" customFormat="1" x14ac:dyDescent="0.3">
      <c r="A177" s="15">
        <f>A176+1</f>
        <v>746</v>
      </c>
      <c r="B177" s="11" t="s">
        <v>389</v>
      </c>
      <c r="C177" s="15" t="s">
        <v>1</v>
      </c>
      <c r="D177" s="39">
        <v>4</v>
      </c>
      <c r="E177" s="39"/>
      <c r="F177" s="39"/>
    </row>
    <row r="178" spans="1:6" s="5" customFormat="1" x14ac:dyDescent="0.3">
      <c r="A178" s="15">
        <f>A177+1</f>
        <v>747</v>
      </c>
      <c r="B178" s="11" t="s">
        <v>219</v>
      </c>
      <c r="C178" s="15" t="s">
        <v>1</v>
      </c>
      <c r="D178" s="39">
        <v>4</v>
      </c>
      <c r="E178" s="39"/>
      <c r="F178" s="39"/>
    </row>
    <row r="179" spans="1:6" s="5" customFormat="1" x14ac:dyDescent="0.3">
      <c r="A179" s="15">
        <f>A178+1</f>
        <v>748</v>
      </c>
      <c r="B179" s="11" t="s">
        <v>220</v>
      </c>
      <c r="C179" s="15" t="s">
        <v>14</v>
      </c>
      <c r="D179" s="39">
        <v>1</v>
      </c>
      <c r="E179" s="39"/>
      <c r="F179" s="39"/>
    </row>
    <row r="180" spans="1:6" s="5" customFormat="1" x14ac:dyDescent="0.3">
      <c r="A180" s="15">
        <f>A179+1</f>
        <v>749</v>
      </c>
      <c r="B180" s="11" t="s">
        <v>221</v>
      </c>
      <c r="C180" s="18" t="s">
        <v>1</v>
      </c>
      <c r="D180" s="38">
        <v>4</v>
      </c>
      <c r="E180" s="38"/>
      <c r="F180" s="38"/>
    </row>
    <row r="181" spans="1:6" x14ac:dyDescent="0.25">
      <c r="A181" s="15"/>
      <c r="B181" s="19" t="s">
        <v>59</v>
      </c>
      <c r="C181" s="18"/>
      <c r="D181" s="38"/>
      <c r="E181" s="38"/>
      <c r="F181" s="53"/>
    </row>
    <row r="182" spans="1:6" s="5" customFormat="1" x14ac:dyDescent="0.3">
      <c r="A182" s="15">
        <f>A180+1</f>
        <v>750</v>
      </c>
      <c r="B182" s="11" t="s">
        <v>60</v>
      </c>
      <c r="C182" s="18" t="s">
        <v>1</v>
      </c>
      <c r="D182" s="38">
        <v>30</v>
      </c>
      <c r="E182" s="38"/>
      <c r="F182" s="38"/>
    </row>
    <row r="183" spans="1:6" s="5" customFormat="1" x14ac:dyDescent="0.3">
      <c r="A183" s="15">
        <f>A182+1</f>
        <v>751</v>
      </c>
      <c r="B183" s="11" t="s">
        <v>61</v>
      </c>
      <c r="C183" s="18" t="s">
        <v>1</v>
      </c>
      <c r="D183" s="38">
        <v>18</v>
      </c>
      <c r="E183" s="38"/>
      <c r="F183" s="38"/>
    </row>
    <row r="184" spans="1:6" s="5" customFormat="1" x14ac:dyDescent="0.3">
      <c r="A184" s="15">
        <f>A183+1</f>
        <v>752</v>
      </c>
      <c r="B184" s="11" t="s">
        <v>62</v>
      </c>
      <c r="C184" s="18" t="s">
        <v>1</v>
      </c>
      <c r="D184" s="38">
        <v>2</v>
      </c>
      <c r="E184" s="38"/>
      <c r="F184" s="38"/>
    </row>
    <row r="185" spans="1:6" x14ac:dyDescent="0.25">
      <c r="A185" s="15"/>
      <c r="B185" s="19" t="s">
        <v>146</v>
      </c>
      <c r="C185" s="18"/>
      <c r="D185" s="38"/>
      <c r="E185" s="38"/>
      <c r="F185" s="53"/>
    </row>
    <row r="186" spans="1:6" s="5" customFormat="1" x14ac:dyDescent="0.3">
      <c r="A186" s="15">
        <f>A184+1</f>
        <v>753</v>
      </c>
      <c r="B186" s="11" t="s">
        <v>147</v>
      </c>
      <c r="C186" s="18" t="s">
        <v>1</v>
      </c>
      <c r="D186" s="38">
        <v>12</v>
      </c>
      <c r="E186" s="38"/>
      <c r="F186" s="38"/>
    </row>
    <row r="187" spans="1:6" s="5" customFormat="1" x14ac:dyDescent="0.3">
      <c r="A187" s="15">
        <f>A186+1</f>
        <v>754</v>
      </c>
      <c r="B187" s="11" t="s">
        <v>148</v>
      </c>
      <c r="C187" s="18" t="s">
        <v>1</v>
      </c>
      <c r="D187" s="38">
        <v>20</v>
      </c>
      <c r="E187" s="38"/>
      <c r="F187" s="38"/>
    </row>
    <row r="188" spans="1:6" s="5" customFormat="1" x14ac:dyDescent="0.3">
      <c r="A188" s="15">
        <f>A187+1</f>
        <v>755</v>
      </c>
      <c r="B188" s="11" t="s">
        <v>149</v>
      </c>
      <c r="C188" s="15" t="s">
        <v>7</v>
      </c>
      <c r="D188" s="38">
        <v>500</v>
      </c>
      <c r="E188" s="38"/>
      <c r="F188" s="38"/>
    </row>
    <row r="189" spans="1:6" s="5" customFormat="1" x14ac:dyDescent="0.3">
      <c r="A189" s="15">
        <f>A188+1</f>
        <v>756</v>
      </c>
      <c r="B189" s="11" t="s">
        <v>150</v>
      </c>
      <c r="C189" s="15" t="s">
        <v>7</v>
      </c>
      <c r="D189" s="38">
        <v>20</v>
      </c>
      <c r="E189" s="38"/>
      <c r="F189" s="38"/>
    </row>
    <row r="190" spans="1:6" s="5" customFormat="1" x14ac:dyDescent="0.3">
      <c r="A190" s="15">
        <f>A189+1</f>
        <v>757</v>
      </c>
      <c r="B190" s="11" t="s">
        <v>151</v>
      </c>
      <c r="C190" s="15" t="s">
        <v>7</v>
      </c>
      <c r="D190" s="38">
        <v>500</v>
      </c>
      <c r="E190" s="38"/>
      <c r="F190" s="38"/>
    </row>
    <row r="191" spans="1:6" s="5" customFormat="1" x14ac:dyDescent="0.3">
      <c r="A191" s="15">
        <f>A190+1</f>
        <v>758</v>
      </c>
      <c r="B191" s="11" t="s">
        <v>152</v>
      </c>
      <c r="C191" s="15" t="s">
        <v>7</v>
      </c>
      <c r="D191" s="38">
        <v>20</v>
      </c>
      <c r="E191" s="38"/>
      <c r="F191" s="38"/>
    </row>
    <row r="192" spans="1:6" x14ac:dyDescent="0.25">
      <c r="A192" s="28"/>
      <c r="B192" s="26" t="s">
        <v>334</v>
      </c>
      <c r="C192" s="28"/>
      <c r="D192" s="39"/>
      <c r="E192" s="42"/>
      <c r="F192" s="58"/>
    </row>
    <row r="193" spans="1:6" s="5" customFormat="1" x14ac:dyDescent="0.3">
      <c r="A193" s="15">
        <f>+A191+1</f>
        <v>759</v>
      </c>
      <c r="B193" s="11" t="s">
        <v>402</v>
      </c>
      <c r="C193" s="15" t="s">
        <v>1</v>
      </c>
      <c r="D193" s="38">
        <v>1</v>
      </c>
      <c r="E193" s="38"/>
      <c r="F193" s="38"/>
    </row>
    <row r="194" spans="1:6" s="5" customFormat="1" x14ac:dyDescent="0.3">
      <c r="A194" s="15">
        <f>+A193+1</f>
        <v>760</v>
      </c>
      <c r="B194" s="20" t="s">
        <v>395</v>
      </c>
      <c r="C194" s="15" t="s">
        <v>1</v>
      </c>
      <c r="D194" s="38">
        <v>20</v>
      </c>
      <c r="E194" s="38"/>
      <c r="F194" s="38"/>
    </row>
    <row r="195" spans="1:6" s="5" customFormat="1" x14ac:dyDescent="0.3">
      <c r="A195" s="15">
        <f>+A194+1</f>
        <v>761</v>
      </c>
      <c r="B195" s="20" t="s">
        <v>394</v>
      </c>
      <c r="C195" s="15" t="s">
        <v>1</v>
      </c>
      <c r="D195" s="38">
        <v>10</v>
      </c>
      <c r="E195" s="38"/>
      <c r="F195" s="38"/>
    </row>
    <row r="196" spans="1:6" s="5" customFormat="1" x14ac:dyDescent="0.3">
      <c r="A196" s="15">
        <f>+A195+1</f>
        <v>762</v>
      </c>
      <c r="B196" s="11" t="s">
        <v>63</v>
      </c>
      <c r="C196" s="15" t="s">
        <v>1</v>
      </c>
      <c r="D196" s="38">
        <v>2</v>
      </c>
      <c r="E196" s="38"/>
      <c r="F196" s="38"/>
    </row>
    <row r="197" spans="1:6" s="5" customFormat="1" x14ac:dyDescent="0.3">
      <c r="A197" s="15">
        <f>+A196+1</f>
        <v>763</v>
      </c>
      <c r="B197" s="11" t="s">
        <v>64</v>
      </c>
      <c r="C197" s="15" t="s">
        <v>1</v>
      </c>
      <c r="D197" s="38">
        <v>1</v>
      </c>
      <c r="E197" s="38"/>
      <c r="F197" s="38"/>
    </row>
    <row r="198" spans="1:6" s="5" customFormat="1" x14ac:dyDescent="0.3">
      <c r="A198" s="15">
        <f>+A197+1</f>
        <v>764</v>
      </c>
      <c r="B198" s="11" t="s">
        <v>222</v>
      </c>
      <c r="C198" s="15" t="s">
        <v>1</v>
      </c>
      <c r="D198" s="38">
        <v>4</v>
      </c>
      <c r="E198" s="38"/>
      <c r="F198" s="38"/>
    </row>
    <row r="199" spans="1:6" x14ac:dyDescent="0.25">
      <c r="A199" s="28"/>
      <c r="B199" s="26" t="s">
        <v>335</v>
      </c>
      <c r="C199" s="28"/>
      <c r="D199" s="39"/>
      <c r="E199" s="43"/>
      <c r="F199" s="58"/>
    </row>
    <row r="200" spans="1:6" s="5" customFormat="1" x14ac:dyDescent="0.3">
      <c r="A200" s="15">
        <f>+A198+1</f>
        <v>765</v>
      </c>
      <c r="B200" s="11" t="s">
        <v>65</v>
      </c>
      <c r="C200" s="15" t="s">
        <v>1</v>
      </c>
      <c r="D200" s="38">
        <v>1</v>
      </c>
      <c r="E200" s="38"/>
      <c r="F200" s="38"/>
    </row>
    <row r="201" spans="1:6" s="5" customFormat="1" x14ac:dyDescent="0.3">
      <c r="A201" s="15">
        <f>A200+1</f>
        <v>766</v>
      </c>
      <c r="B201" s="11" t="s">
        <v>66</v>
      </c>
      <c r="C201" s="15" t="s">
        <v>1</v>
      </c>
      <c r="D201" s="38">
        <v>25</v>
      </c>
      <c r="E201" s="38"/>
      <c r="F201" s="38"/>
    </row>
    <row r="202" spans="1:6" s="5" customFormat="1" x14ac:dyDescent="0.3">
      <c r="A202" s="15">
        <f>+A201+1</f>
        <v>767</v>
      </c>
      <c r="B202" s="11" t="s">
        <v>67</v>
      </c>
      <c r="C202" s="15" t="s">
        <v>1</v>
      </c>
      <c r="D202" s="38">
        <v>1</v>
      </c>
      <c r="E202" s="38"/>
      <c r="F202" s="38"/>
    </row>
    <row r="203" spans="1:6" s="5" customFormat="1" x14ac:dyDescent="0.3">
      <c r="A203" s="15">
        <f>+A202+1</f>
        <v>768</v>
      </c>
      <c r="B203" s="11" t="s">
        <v>68</v>
      </c>
      <c r="C203" s="15" t="s">
        <v>1</v>
      </c>
      <c r="D203" s="38">
        <v>8</v>
      </c>
      <c r="E203" s="38"/>
      <c r="F203" s="38"/>
    </row>
    <row r="204" spans="1:6" s="5" customFormat="1" x14ac:dyDescent="0.3">
      <c r="A204" s="15">
        <f>+A203+1</f>
        <v>769</v>
      </c>
      <c r="B204" s="11" t="s">
        <v>69</v>
      </c>
      <c r="C204" s="15" t="s">
        <v>1</v>
      </c>
      <c r="D204" s="38">
        <v>6</v>
      </c>
      <c r="E204" s="38"/>
      <c r="F204" s="38"/>
    </row>
    <row r="205" spans="1:6" s="5" customFormat="1" x14ac:dyDescent="0.3">
      <c r="A205" s="15">
        <f>+A204+1</f>
        <v>770</v>
      </c>
      <c r="B205" s="11" t="s">
        <v>70</v>
      </c>
      <c r="C205" s="15" t="s">
        <v>1</v>
      </c>
      <c r="D205" s="38">
        <v>6</v>
      </c>
      <c r="E205" s="38"/>
      <c r="F205" s="38"/>
    </row>
    <row r="206" spans="1:6" x14ac:dyDescent="0.25">
      <c r="A206" s="28"/>
      <c r="B206" s="26" t="s">
        <v>336</v>
      </c>
      <c r="C206" s="28"/>
      <c r="D206" s="39"/>
      <c r="E206" s="39"/>
      <c r="F206" s="39"/>
    </row>
    <row r="207" spans="1:6" s="5" customFormat="1" x14ac:dyDescent="0.3">
      <c r="A207" s="15">
        <f>+A205+1</f>
        <v>771</v>
      </c>
      <c r="B207" s="11" t="s">
        <v>71</v>
      </c>
      <c r="C207" s="15" t="s">
        <v>5</v>
      </c>
      <c r="D207" s="38">
        <v>10</v>
      </c>
      <c r="E207" s="38"/>
      <c r="F207" s="38"/>
    </row>
    <row r="208" spans="1:6" s="5" customFormat="1" x14ac:dyDescent="0.3">
      <c r="A208" s="15">
        <f>A207+1</f>
        <v>772</v>
      </c>
      <c r="B208" s="11" t="s">
        <v>72</v>
      </c>
      <c r="C208" s="15" t="s">
        <v>1</v>
      </c>
      <c r="D208" s="38">
        <v>1</v>
      </c>
      <c r="E208" s="38"/>
      <c r="F208" s="38"/>
    </row>
    <row r="209" spans="1:6" s="5" customFormat="1" x14ac:dyDescent="0.3">
      <c r="A209" s="15">
        <f>A208+1</f>
        <v>773</v>
      </c>
      <c r="B209" s="11" t="s">
        <v>223</v>
      </c>
      <c r="C209" s="15" t="s">
        <v>7</v>
      </c>
      <c r="D209" s="38">
        <v>80</v>
      </c>
      <c r="E209" s="38"/>
      <c r="F209" s="38"/>
    </row>
    <row r="210" spans="1:6" s="5" customFormat="1" x14ac:dyDescent="0.3">
      <c r="A210" s="15">
        <f>A209+1</f>
        <v>774</v>
      </c>
      <c r="B210" s="11" t="s">
        <v>73</v>
      </c>
      <c r="C210" s="15" t="s">
        <v>7</v>
      </c>
      <c r="D210" s="38">
        <v>500</v>
      </c>
      <c r="E210" s="38"/>
      <c r="F210" s="38"/>
    </row>
    <row r="211" spans="1:6" s="5" customFormat="1" x14ac:dyDescent="0.3">
      <c r="A211" s="15">
        <f>A210+1</f>
        <v>775</v>
      </c>
      <c r="B211" s="11" t="s">
        <v>74</v>
      </c>
      <c r="C211" s="15" t="s">
        <v>1</v>
      </c>
      <c r="D211" s="38">
        <v>1</v>
      </c>
      <c r="E211" s="38"/>
      <c r="F211" s="38"/>
    </row>
    <row r="212" spans="1:6" s="5" customFormat="1" x14ac:dyDescent="0.3">
      <c r="A212" s="15">
        <f>+A211+1</f>
        <v>776</v>
      </c>
      <c r="B212" s="11" t="s">
        <v>75</v>
      </c>
      <c r="C212" s="15" t="s">
        <v>1</v>
      </c>
      <c r="D212" s="38">
        <v>3</v>
      </c>
      <c r="E212" s="38"/>
      <c r="F212" s="38"/>
    </row>
    <row r="213" spans="1:6" s="5" customFormat="1" x14ac:dyDescent="0.3">
      <c r="A213" s="15">
        <f>+A212+1</f>
        <v>777</v>
      </c>
      <c r="B213" s="11" t="s">
        <v>76</v>
      </c>
      <c r="C213" s="15" t="s">
        <v>7</v>
      </c>
      <c r="D213" s="38">
        <v>3500</v>
      </c>
      <c r="E213" s="38"/>
      <c r="F213" s="38"/>
    </row>
    <row r="214" spans="1:6" s="5" customFormat="1" x14ac:dyDescent="0.3">
      <c r="A214" s="15">
        <f>A213+1</f>
        <v>778</v>
      </c>
      <c r="B214" s="11" t="s">
        <v>77</v>
      </c>
      <c r="C214" s="15" t="s">
        <v>1</v>
      </c>
      <c r="D214" s="38">
        <v>2</v>
      </c>
      <c r="E214" s="38"/>
      <c r="F214" s="38"/>
    </row>
    <row r="215" spans="1:6" s="5" customFormat="1" x14ac:dyDescent="0.3">
      <c r="A215" s="15">
        <f>+A214+1</f>
        <v>779</v>
      </c>
      <c r="B215" s="11" t="s">
        <v>78</v>
      </c>
      <c r="C215" s="15" t="s">
        <v>1</v>
      </c>
      <c r="D215" s="38">
        <v>16</v>
      </c>
      <c r="E215" s="38"/>
      <c r="F215" s="38"/>
    </row>
    <row r="216" spans="1:6" s="5" customFormat="1" x14ac:dyDescent="0.3">
      <c r="A216" s="15">
        <f>+A215+1</f>
        <v>780</v>
      </c>
      <c r="B216" s="11" t="s">
        <v>317</v>
      </c>
      <c r="C216" s="15" t="s">
        <v>1</v>
      </c>
      <c r="D216" s="38">
        <v>9</v>
      </c>
      <c r="E216" s="38"/>
      <c r="F216" s="38"/>
    </row>
    <row r="217" spans="1:6" s="5" customFormat="1" x14ac:dyDescent="0.3">
      <c r="A217" s="15">
        <f>A216+1</f>
        <v>781</v>
      </c>
      <c r="B217" s="11" t="s">
        <v>79</v>
      </c>
      <c r="C217" s="15" t="s">
        <v>1</v>
      </c>
      <c r="D217" s="38">
        <v>48</v>
      </c>
      <c r="E217" s="38"/>
      <c r="F217" s="38"/>
    </row>
    <row r="218" spans="1:6" s="5" customFormat="1" x14ac:dyDescent="0.3">
      <c r="A218" s="15">
        <f>+A217+1</f>
        <v>782</v>
      </c>
      <c r="B218" s="11" t="s">
        <v>80</v>
      </c>
      <c r="C218" s="15" t="s">
        <v>1</v>
      </c>
      <c r="D218" s="38">
        <v>44</v>
      </c>
      <c r="E218" s="38"/>
      <c r="F218" s="38"/>
    </row>
    <row r="219" spans="1:6" s="5" customFormat="1" x14ac:dyDescent="0.3">
      <c r="A219" s="15">
        <f>+A218+1</f>
        <v>783</v>
      </c>
      <c r="B219" s="11" t="s">
        <v>81</v>
      </c>
      <c r="C219" s="15" t="s">
        <v>1</v>
      </c>
      <c r="D219" s="38">
        <v>2</v>
      </c>
      <c r="E219" s="38"/>
      <c r="F219" s="38"/>
    </row>
    <row r="220" spans="1:6" s="4" customFormat="1" ht="15" x14ac:dyDescent="0.25">
      <c r="A220" s="72"/>
      <c r="B220" s="72" t="str">
        <f>+"TOTAL "&amp;B111</f>
        <v>TOTAL ELECTRICITE COURANT FORT</v>
      </c>
      <c r="C220" s="72"/>
      <c r="D220" s="72"/>
      <c r="E220" s="69"/>
      <c r="F220" s="70"/>
    </row>
    <row r="221" spans="1:6" s="3" customFormat="1" x14ac:dyDescent="0.25">
      <c r="A221" s="65">
        <v>800</v>
      </c>
      <c r="B221" s="88" t="s">
        <v>343</v>
      </c>
      <c r="C221" s="89"/>
      <c r="D221" s="90"/>
      <c r="E221" s="64"/>
      <c r="F221" s="64"/>
    </row>
    <row r="222" spans="1:6" x14ac:dyDescent="0.25">
      <c r="A222" s="15"/>
      <c r="B222" s="21" t="s">
        <v>344</v>
      </c>
      <c r="C222" s="15"/>
      <c r="D222" s="38"/>
      <c r="E222" s="38"/>
      <c r="F222" s="39"/>
    </row>
    <row r="223" spans="1:6" x14ac:dyDescent="0.25">
      <c r="A223" s="15"/>
      <c r="B223" s="14" t="s">
        <v>83</v>
      </c>
      <c r="C223" s="15"/>
      <c r="D223" s="38"/>
      <c r="E223" s="38"/>
      <c r="F223" s="39"/>
    </row>
    <row r="224" spans="1:6" s="5" customFormat="1" x14ac:dyDescent="0.3">
      <c r="A224" s="15">
        <v>801</v>
      </c>
      <c r="B224" s="11" t="s">
        <v>84</v>
      </c>
      <c r="C224" s="15" t="s">
        <v>7</v>
      </c>
      <c r="D224" s="38">
        <v>15</v>
      </c>
      <c r="E224" s="38"/>
      <c r="F224" s="38"/>
    </row>
    <row r="225" spans="1:6" s="5" customFormat="1" x14ac:dyDescent="0.3">
      <c r="A225" s="15">
        <f t="shared" ref="A225:A230" si="5">+A224+1</f>
        <v>802</v>
      </c>
      <c r="B225" s="11" t="s">
        <v>85</v>
      </c>
      <c r="C225" s="15" t="s">
        <v>7</v>
      </c>
      <c r="D225" s="38">
        <f>35+45</f>
        <v>80</v>
      </c>
      <c r="E225" s="38"/>
      <c r="F225" s="38"/>
    </row>
    <row r="226" spans="1:6" s="5" customFormat="1" x14ac:dyDescent="0.3">
      <c r="A226" s="15">
        <f t="shared" si="5"/>
        <v>803</v>
      </c>
      <c r="B226" s="11" t="s">
        <v>86</v>
      </c>
      <c r="C226" s="15" t="s">
        <v>7</v>
      </c>
      <c r="D226" s="38">
        <f>110+170</f>
        <v>280</v>
      </c>
      <c r="E226" s="38"/>
      <c r="F226" s="38"/>
    </row>
    <row r="227" spans="1:6" s="5" customFormat="1" x14ac:dyDescent="0.3">
      <c r="A227" s="15">
        <f t="shared" si="5"/>
        <v>804</v>
      </c>
      <c r="B227" s="11" t="s">
        <v>87</v>
      </c>
      <c r="C227" s="15" t="s">
        <v>7</v>
      </c>
      <c r="D227" s="38">
        <f>58+120</f>
        <v>178</v>
      </c>
      <c r="E227" s="38"/>
      <c r="F227" s="38"/>
    </row>
    <row r="228" spans="1:6" s="5" customFormat="1" x14ac:dyDescent="0.3">
      <c r="A228" s="15">
        <f t="shared" si="5"/>
        <v>805</v>
      </c>
      <c r="B228" s="11" t="s">
        <v>88</v>
      </c>
      <c r="C228" s="15" t="s">
        <v>7</v>
      </c>
      <c r="D228" s="38">
        <v>80</v>
      </c>
      <c r="E228" s="38"/>
      <c r="F228" s="38"/>
    </row>
    <row r="229" spans="1:6" s="5" customFormat="1" x14ac:dyDescent="0.3">
      <c r="A229" s="15">
        <f t="shared" si="5"/>
        <v>806</v>
      </c>
      <c r="B229" s="11" t="s">
        <v>153</v>
      </c>
      <c r="C229" s="15" t="s">
        <v>7</v>
      </c>
      <c r="D229" s="38">
        <v>30</v>
      </c>
      <c r="E229" s="38"/>
      <c r="F229" s="38"/>
    </row>
    <row r="230" spans="1:6" s="5" customFormat="1" x14ac:dyDescent="0.3">
      <c r="A230" s="15">
        <f t="shared" si="5"/>
        <v>807</v>
      </c>
      <c r="B230" s="11" t="s">
        <v>89</v>
      </c>
      <c r="C230" s="15" t="s">
        <v>1</v>
      </c>
      <c r="D230" s="38">
        <f>30+10</f>
        <v>40</v>
      </c>
      <c r="E230" s="38"/>
      <c r="F230" s="38"/>
    </row>
    <row r="231" spans="1:6" x14ac:dyDescent="0.25">
      <c r="A231" s="15"/>
      <c r="B231" s="14" t="s">
        <v>90</v>
      </c>
      <c r="C231" s="15"/>
      <c r="D231" s="39"/>
      <c r="E231" s="39"/>
      <c r="F231" s="53"/>
    </row>
    <row r="232" spans="1:6" s="5" customFormat="1" x14ac:dyDescent="0.3">
      <c r="A232" s="15">
        <f>+A230+1</f>
        <v>808</v>
      </c>
      <c r="B232" s="11" t="s">
        <v>91</v>
      </c>
      <c r="C232" s="15" t="s">
        <v>7</v>
      </c>
      <c r="D232" s="38">
        <f>SUM(D244*8)+(D245*2*8)+(D246*2*8)+(D249*8)+(D250*2*8)*1.2</f>
        <v>966.4</v>
      </c>
      <c r="E232" s="38"/>
      <c r="F232" s="38"/>
    </row>
    <row r="233" spans="1:6" s="5" customFormat="1" x14ac:dyDescent="0.3">
      <c r="A233" s="15">
        <f>+A232+1</f>
        <v>809</v>
      </c>
      <c r="B233" s="11" t="s">
        <v>92</v>
      </c>
      <c r="C233" s="15" t="s">
        <v>7</v>
      </c>
      <c r="D233" s="38">
        <f>SUM(D247*10*2)*1.2</f>
        <v>120</v>
      </c>
      <c r="E233" s="38"/>
      <c r="F233" s="38"/>
    </row>
    <row r="234" spans="1:6" x14ac:dyDescent="0.25">
      <c r="A234" s="15"/>
      <c r="B234" s="14" t="s">
        <v>93</v>
      </c>
      <c r="C234" s="15"/>
      <c r="D234" s="39"/>
      <c r="E234" s="39"/>
      <c r="F234" s="53"/>
    </row>
    <row r="235" spans="1:6" s="5" customFormat="1" x14ac:dyDescent="0.3">
      <c r="A235" s="15">
        <f>A233+1</f>
        <v>810</v>
      </c>
      <c r="B235" s="11" t="s">
        <v>94</v>
      </c>
      <c r="C235" s="15" t="s">
        <v>1</v>
      </c>
      <c r="D235" s="38">
        <v>25</v>
      </c>
      <c r="E235" s="38"/>
      <c r="F235" s="38"/>
    </row>
    <row r="236" spans="1:6" s="5" customFormat="1" x14ac:dyDescent="0.3">
      <c r="A236" s="15">
        <f>A235+1</f>
        <v>811</v>
      </c>
      <c r="B236" s="11" t="s">
        <v>95</v>
      </c>
      <c r="C236" s="15" t="s">
        <v>1</v>
      </c>
      <c r="D236" s="38">
        <v>14</v>
      </c>
      <c r="E236" s="38"/>
      <c r="F236" s="38"/>
    </row>
    <row r="237" spans="1:6" x14ac:dyDescent="0.25">
      <c r="A237" s="15"/>
      <c r="B237" s="14" t="s">
        <v>96</v>
      </c>
      <c r="C237" s="15"/>
      <c r="D237" s="39"/>
      <c r="E237" s="39"/>
      <c r="F237" s="53"/>
    </row>
    <row r="238" spans="1:6" s="5" customFormat="1" x14ac:dyDescent="0.3">
      <c r="A238" s="15">
        <f>+A236+1</f>
        <v>812</v>
      </c>
      <c r="B238" s="11" t="s">
        <v>97</v>
      </c>
      <c r="C238" s="15" t="s">
        <v>7</v>
      </c>
      <c r="D238" s="38">
        <v>20</v>
      </c>
      <c r="E238" s="38"/>
      <c r="F238" s="38"/>
    </row>
    <row r="239" spans="1:6" s="5" customFormat="1" x14ac:dyDescent="0.3">
      <c r="A239" s="15">
        <f>+A238+1</f>
        <v>813</v>
      </c>
      <c r="B239" s="11" t="s">
        <v>98</v>
      </c>
      <c r="C239" s="15" t="s">
        <v>7</v>
      </c>
      <c r="D239" s="38">
        <v>10</v>
      </c>
      <c r="E239" s="38"/>
      <c r="F239" s="38"/>
    </row>
    <row r="240" spans="1:6" s="5" customFormat="1" x14ac:dyDescent="0.3">
      <c r="A240" s="15">
        <f>+A239+1</f>
        <v>814</v>
      </c>
      <c r="B240" s="11" t="s">
        <v>99</v>
      </c>
      <c r="C240" s="15" t="s">
        <v>7</v>
      </c>
      <c r="D240" s="38">
        <v>10</v>
      </c>
      <c r="E240" s="38"/>
      <c r="F240" s="38"/>
    </row>
    <row r="241" spans="1:6" s="5" customFormat="1" x14ac:dyDescent="0.3">
      <c r="A241" s="15">
        <f>+A240+1</f>
        <v>815</v>
      </c>
      <c r="B241" s="11" t="s">
        <v>100</v>
      </c>
      <c r="C241" s="15" t="s">
        <v>7</v>
      </c>
      <c r="D241" s="38">
        <v>68</v>
      </c>
      <c r="E241" s="38"/>
      <c r="F241" s="38"/>
    </row>
    <row r="242" spans="1:6" s="5" customFormat="1" x14ac:dyDescent="0.3">
      <c r="A242" s="15">
        <f>+A241+1</f>
        <v>816</v>
      </c>
      <c r="B242" s="11" t="s">
        <v>101</v>
      </c>
      <c r="C242" s="18" t="s">
        <v>7</v>
      </c>
      <c r="D242" s="38">
        <v>15</v>
      </c>
      <c r="E242" s="38"/>
      <c r="F242" s="38"/>
    </row>
    <row r="243" spans="1:6" x14ac:dyDescent="0.25">
      <c r="A243" s="15"/>
      <c r="B243" s="19" t="s">
        <v>102</v>
      </c>
      <c r="C243" s="18"/>
      <c r="D243" s="38"/>
      <c r="E243" s="38"/>
      <c r="F243" s="53"/>
    </row>
    <row r="244" spans="1:6" s="5" customFormat="1" x14ac:dyDescent="0.3">
      <c r="A244" s="15">
        <f>+A242+1</f>
        <v>817</v>
      </c>
      <c r="B244" s="20" t="s">
        <v>103</v>
      </c>
      <c r="C244" s="18" t="s">
        <v>1</v>
      </c>
      <c r="D244" s="38">
        <v>30</v>
      </c>
      <c r="E244" s="38"/>
      <c r="F244" s="38"/>
    </row>
    <row r="245" spans="1:6" s="5" customFormat="1" x14ac:dyDescent="0.3">
      <c r="A245" s="15">
        <f t="shared" ref="A245:A250" si="6">+A244+1</f>
        <v>818</v>
      </c>
      <c r="B245" s="20" t="s">
        <v>104</v>
      </c>
      <c r="C245" s="18" t="s">
        <v>1</v>
      </c>
      <c r="D245" s="38">
        <v>17</v>
      </c>
      <c r="E245" s="38"/>
      <c r="F245" s="38"/>
    </row>
    <row r="246" spans="1:6" s="5" customFormat="1" x14ac:dyDescent="0.3">
      <c r="A246" s="15">
        <f t="shared" si="6"/>
        <v>819</v>
      </c>
      <c r="B246" s="20" t="s">
        <v>314</v>
      </c>
      <c r="C246" s="18" t="s">
        <v>1</v>
      </c>
      <c r="D246" s="38">
        <v>25</v>
      </c>
      <c r="E246" s="38"/>
      <c r="F246" s="38"/>
    </row>
    <row r="247" spans="1:6" s="5" customFormat="1" x14ac:dyDescent="0.3">
      <c r="A247" s="15">
        <f t="shared" si="6"/>
        <v>820</v>
      </c>
      <c r="B247" s="20" t="s">
        <v>315</v>
      </c>
      <c r="C247" s="18" t="s">
        <v>1</v>
      </c>
      <c r="D247" s="38">
        <v>5</v>
      </c>
      <c r="E247" s="38"/>
      <c r="F247" s="38"/>
    </row>
    <row r="248" spans="1:6" s="5" customFormat="1" x14ac:dyDescent="0.3">
      <c r="A248" s="15">
        <f t="shared" si="6"/>
        <v>821</v>
      </c>
      <c r="B248" s="20" t="s">
        <v>318</v>
      </c>
      <c r="C248" s="18" t="s">
        <v>1</v>
      </c>
      <c r="D248" s="38">
        <v>30</v>
      </c>
      <c r="E248" s="38"/>
      <c r="F248" s="38"/>
    </row>
    <row r="249" spans="1:6" s="5" customFormat="1" x14ac:dyDescent="0.3">
      <c r="A249" s="15">
        <f t="shared" si="6"/>
        <v>822</v>
      </c>
      <c r="B249" s="20" t="s">
        <v>105</v>
      </c>
      <c r="C249" s="18" t="s">
        <v>1</v>
      </c>
      <c r="D249" s="38">
        <v>2</v>
      </c>
      <c r="E249" s="38"/>
      <c r="F249" s="38"/>
    </row>
    <row r="250" spans="1:6" s="5" customFormat="1" x14ac:dyDescent="0.3">
      <c r="A250" s="15">
        <f t="shared" si="6"/>
        <v>823</v>
      </c>
      <c r="B250" s="20" t="s">
        <v>106</v>
      </c>
      <c r="C250" s="18" t="s">
        <v>1</v>
      </c>
      <c r="D250" s="38">
        <v>2</v>
      </c>
      <c r="E250" s="38"/>
      <c r="F250" s="38"/>
    </row>
    <row r="251" spans="1:6" x14ac:dyDescent="0.25">
      <c r="A251" s="15"/>
      <c r="B251" s="14" t="s">
        <v>107</v>
      </c>
      <c r="C251" s="15"/>
      <c r="D251" s="39"/>
      <c r="E251" s="39"/>
      <c r="F251" s="53"/>
    </row>
    <row r="252" spans="1:6" s="5" customFormat="1" x14ac:dyDescent="0.3">
      <c r="A252" s="15">
        <f>A250+1</f>
        <v>824</v>
      </c>
      <c r="B252" s="11" t="s">
        <v>108</v>
      </c>
      <c r="C252" s="15" t="s">
        <v>1</v>
      </c>
      <c r="D252" s="38">
        <f>D244</f>
        <v>30</v>
      </c>
      <c r="E252" s="38"/>
      <c r="F252" s="38"/>
    </row>
    <row r="253" spans="1:6" s="5" customFormat="1" x14ac:dyDescent="0.3">
      <c r="A253" s="15">
        <f>+A252+1</f>
        <v>825</v>
      </c>
      <c r="B253" s="11" t="s">
        <v>109</v>
      </c>
      <c r="C253" s="15" t="s">
        <v>1</v>
      </c>
      <c r="D253" s="38">
        <v>42</v>
      </c>
      <c r="E253" s="38"/>
      <c r="F253" s="38"/>
    </row>
    <row r="254" spans="1:6" s="5" customFormat="1" x14ac:dyDescent="0.3">
      <c r="A254" s="15">
        <f>+A253+1</f>
        <v>826</v>
      </c>
      <c r="B254" s="11" t="s">
        <v>110</v>
      </c>
      <c r="C254" s="18" t="s">
        <v>1</v>
      </c>
      <c r="D254" s="38">
        <f>D253*0.7</f>
        <v>29.4</v>
      </c>
      <c r="E254" s="38"/>
      <c r="F254" s="38"/>
    </row>
    <row r="255" spans="1:6" s="5" customFormat="1" x14ac:dyDescent="0.3">
      <c r="A255" s="15">
        <f>+A254+1</f>
        <v>827</v>
      </c>
      <c r="B255" s="20" t="s">
        <v>316</v>
      </c>
      <c r="C255" s="18" t="s">
        <v>1</v>
      </c>
      <c r="D255" s="38">
        <v>30</v>
      </c>
      <c r="E255" s="38"/>
      <c r="F255" s="38"/>
    </row>
    <row r="256" spans="1:6" s="5" customFormat="1" x14ac:dyDescent="0.3">
      <c r="A256" s="15">
        <f>1+A255</f>
        <v>828</v>
      </c>
      <c r="B256" s="11" t="s">
        <v>111</v>
      </c>
      <c r="C256" s="15" t="s">
        <v>1</v>
      </c>
      <c r="D256" s="39">
        <v>5</v>
      </c>
      <c r="E256" s="39"/>
      <c r="F256" s="39"/>
    </row>
    <row r="257" spans="1:6" s="5" customFormat="1" x14ac:dyDescent="0.3">
      <c r="A257" s="15">
        <f>+A256+1</f>
        <v>829</v>
      </c>
      <c r="B257" s="20" t="s">
        <v>112</v>
      </c>
      <c r="C257" s="18" t="s">
        <v>1</v>
      </c>
      <c r="D257" s="38">
        <v>25</v>
      </c>
      <c r="E257" s="38"/>
      <c r="F257" s="38"/>
    </row>
    <row r="258" spans="1:6" s="5" customFormat="1" x14ac:dyDescent="0.3">
      <c r="A258" s="15">
        <f>+A257+1</f>
        <v>830</v>
      </c>
      <c r="B258" s="20" t="s">
        <v>113</v>
      </c>
      <c r="C258" s="18" t="s">
        <v>1</v>
      </c>
      <c r="D258" s="38">
        <v>10</v>
      </c>
      <c r="E258" s="38"/>
      <c r="F258" s="38"/>
    </row>
    <row r="259" spans="1:6" s="5" customFormat="1" x14ac:dyDescent="0.3">
      <c r="A259" s="15">
        <f>+A258+1</f>
        <v>831</v>
      </c>
      <c r="B259" s="20" t="s">
        <v>114</v>
      </c>
      <c r="C259" s="18" t="s">
        <v>1</v>
      </c>
      <c r="D259" s="38">
        <v>10</v>
      </c>
      <c r="E259" s="38"/>
      <c r="F259" s="38"/>
    </row>
    <row r="260" spans="1:6" s="5" customFormat="1" x14ac:dyDescent="0.3">
      <c r="A260" s="15">
        <f>+A259+1</f>
        <v>832</v>
      </c>
      <c r="B260" s="20" t="s">
        <v>115</v>
      </c>
      <c r="C260" s="18" t="s">
        <v>1</v>
      </c>
      <c r="D260" s="38">
        <v>2</v>
      </c>
      <c r="E260" s="38"/>
      <c r="F260" s="38"/>
    </row>
    <row r="261" spans="1:6" s="5" customFormat="1" x14ac:dyDescent="0.3">
      <c r="A261" s="15">
        <f>+A260+1</f>
        <v>833</v>
      </c>
      <c r="B261" s="20" t="s">
        <v>116</v>
      </c>
      <c r="C261" s="18" t="s">
        <v>1</v>
      </c>
      <c r="D261" s="38">
        <v>2</v>
      </c>
      <c r="E261" s="38"/>
      <c r="F261" s="38"/>
    </row>
    <row r="262" spans="1:6" s="5" customFormat="1" x14ac:dyDescent="0.3">
      <c r="A262" s="15">
        <f>A261+1</f>
        <v>834</v>
      </c>
      <c r="B262" s="20" t="s">
        <v>377</v>
      </c>
      <c r="C262" s="18" t="s">
        <v>7</v>
      </c>
      <c r="D262" s="38">
        <v>40</v>
      </c>
      <c r="E262" s="38"/>
      <c r="F262" s="38"/>
    </row>
    <row r="263" spans="1:6" x14ac:dyDescent="0.25">
      <c r="A263" s="15"/>
      <c r="B263" s="19" t="s">
        <v>117</v>
      </c>
      <c r="C263" s="18"/>
      <c r="D263" s="38"/>
      <c r="E263" s="38"/>
      <c r="F263" s="53"/>
    </row>
    <row r="264" spans="1:6" s="5" customFormat="1" x14ac:dyDescent="0.3">
      <c r="A264" s="15">
        <f>A262+1</f>
        <v>835</v>
      </c>
      <c r="B264" s="11" t="s">
        <v>118</v>
      </c>
      <c r="C264" s="15" t="s">
        <v>1</v>
      </c>
      <c r="D264" s="39">
        <v>1</v>
      </c>
      <c r="E264" s="39"/>
      <c r="F264" s="39"/>
    </row>
    <row r="265" spans="1:6" s="5" customFormat="1" x14ac:dyDescent="0.3">
      <c r="A265" s="15">
        <f>A264+1</f>
        <v>836</v>
      </c>
      <c r="B265" s="11" t="s">
        <v>279</v>
      </c>
      <c r="C265" s="15" t="s">
        <v>1</v>
      </c>
      <c r="D265" s="39">
        <v>3</v>
      </c>
      <c r="E265" s="39"/>
      <c r="F265" s="39"/>
    </row>
    <row r="266" spans="1:6" s="5" customFormat="1" x14ac:dyDescent="0.3">
      <c r="A266" s="15">
        <f>A265+1</f>
        <v>837</v>
      </c>
      <c r="B266" s="11" t="s">
        <v>283</v>
      </c>
      <c r="C266" s="15" t="s">
        <v>14</v>
      </c>
      <c r="D266" s="39">
        <v>1</v>
      </c>
      <c r="E266" s="39"/>
      <c r="F266" s="39"/>
    </row>
    <row r="267" spans="1:6" x14ac:dyDescent="0.25">
      <c r="A267" s="15"/>
      <c r="B267" s="14" t="s">
        <v>119</v>
      </c>
      <c r="C267" s="15"/>
      <c r="D267" s="39"/>
      <c r="E267" s="39"/>
      <c r="F267" s="53"/>
    </row>
    <row r="268" spans="1:6" s="5" customFormat="1" x14ac:dyDescent="0.3">
      <c r="A268" s="15">
        <f>A266+1</f>
        <v>838</v>
      </c>
      <c r="B268" s="11" t="s">
        <v>120</v>
      </c>
      <c r="C268" s="15" t="s">
        <v>1</v>
      </c>
      <c r="D268" s="38">
        <v>3</v>
      </c>
      <c r="E268" s="38"/>
      <c r="F268" s="38"/>
    </row>
    <row r="269" spans="1:6" x14ac:dyDescent="0.25">
      <c r="A269" s="15"/>
      <c r="B269" s="14" t="s">
        <v>121</v>
      </c>
      <c r="C269" s="15"/>
      <c r="D269" s="39"/>
      <c r="E269" s="39"/>
      <c r="F269" s="53"/>
    </row>
    <row r="270" spans="1:6" s="5" customFormat="1" x14ac:dyDescent="0.3">
      <c r="A270" s="15">
        <f>+A268+1</f>
        <v>839</v>
      </c>
      <c r="B270" s="11" t="s">
        <v>122</v>
      </c>
      <c r="C270" s="15" t="s">
        <v>1</v>
      </c>
      <c r="D270" s="38">
        <v>11</v>
      </c>
      <c r="E270" s="38"/>
      <c r="F270" s="38"/>
    </row>
    <row r="271" spans="1:6" s="5" customFormat="1" x14ac:dyDescent="0.3">
      <c r="A271" s="15">
        <f>A270+1</f>
        <v>840</v>
      </c>
      <c r="B271" s="11" t="s">
        <v>123</v>
      </c>
      <c r="C271" s="15" t="s">
        <v>1</v>
      </c>
      <c r="D271" s="38">
        <v>4</v>
      </c>
      <c r="E271" s="38"/>
      <c r="F271" s="38"/>
    </row>
    <row r="272" spans="1:6" s="5" customFormat="1" x14ac:dyDescent="0.3">
      <c r="A272" s="15">
        <f>+A271+1</f>
        <v>841</v>
      </c>
      <c r="B272" s="11" t="s">
        <v>233</v>
      </c>
      <c r="C272" s="15" t="s">
        <v>1</v>
      </c>
      <c r="D272" s="38">
        <v>4</v>
      </c>
      <c r="E272" s="38"/>
      <c r="F272" s="38"/>
    </row>
    <row r="273" spans="1:6" x14ac:dyDescent="0.25">
      <c r="A273" s="15"/>
      <c r="B273" s="14" t="s">
        <v>124</v>
      </c>
      <c r="C273" s="15"/>
      <c r="D273" s="39"/>
      <c r="E273" s="39"/>
      <c r="F273" s="53"/>
    </row>
    <row r="274" spans="1:6" s="5" customFormat="1" x14ac:dyDescent="0.3">
      <c r="A274" s="15">
        <f>+A272+1</f>
        <v>842</v>
      </c>
      <c r="B274" s="11" t="s">
        <v>125</v>
      </c>
      <c r="C274" s="15" t="s">
        <v>7</v>
      </c>
      <c r="D274" s="38">
        <v>40</v>
      </c>
      <c r="E274" s="38"/>
      <c r="F274" s="38"/>
    </row>
    <row r="275" spans="1:6" s="5" customFormat="1" x14ac:dyDescent="0.3">
      <c r="A275" s="15">
        <f>A274+1</f>
        <v>843</v>
      </c>
      <c r="B275" s="11" t="s">
        <v>126</v>
      </c>
      <c r="C275" s="15" t="s">
        <v>7</v>
      </c>
      <c r="D275" s="38">
        <v>120</v>
      </c>
      <c r="E275" s="38"/>
      <c r="F275" s="38"/>
    </row>
    <row r="276" spans="1:6" s="5" customFormat="1" x14ac:dyDescent="0.3">
      <c r="A276" s="15">
        <f>A275+1</f>
        <v>844</v>
      </c>
      <c r="B276" s="11" t="s">
        <v>127</v>
      </c>
      <c r="C276" s="15" t="s">
        <v>7</v>
      </c>
      <c r="D276" s="38">
        <v>15</v>
      </c>
      <c r="E276" s="38"/>
      <c r="F276" s="38"/>
    </row>
    <row r="277" spans="1:6" s="5" customFormat="1" x14ac:dyDescent="0.3">
      <c r="A277" s="15">
        <f>A276+1</f>
        <v>845</v>
      </c>
      <c r="B277" s="11" t="s">
        <v>128</v>
      </c>
      <c r="C277" s="15" t="s">
        <v>7</v>
      </c>
      <c r="D277" s="38">
        <v>15</v>
      </c>
      <c r="E277" s="38"/>
      <c r="F277" s="38"/>
    </row>
    <row r="278" spans="1:6" x14ac:dyDescent="0.25">
      <c r="A278" s="15"/>
      <c r="B278" s="26" t="s">
        <v>345</v>
      </c>
      <c r="C278" s="28"/>
      <c r="D278" s="39"/>
      <c r="E278" s="43"/>
      <c r="F278" s="39"/>
    </row>
    <row r="279" spans="1:6" x14ac:dyDescent="0.25">
      <c r="A279" s="18"/>
      <c r="B279" s="19" t="s">
        <v>129</v>
      </c>
      <c r="C279" s="18"/>
      <c r="D279" s="38"/>
      <c r="E279" s="38"/>
      <c r="F279" s="38"/>
    </row>
    <row r="280" spans="1:6" x14ac:dyDescent="0.25">
      <c r="A280" s="15"/>
      <c r="B280" s="14" t="s">
        <v>396</v>
      </c>
      <c r="C280" s="15"/>
      <c r="D280" s="39"/>
      <c r="E280" s="39"/>
      <c r="F280" s="53"/>
    </row>
    <row r="281" spans="1:6" s="5" customFormat="1" x14ac:dyDescent="0.3">
      <c r="A281" s="15">
        <f>A277+1</f>
        <v>846</v>
      </c>
      <c r="B281" s="11" t="s">
        <v>397</v>
      </c>
      <c r="C281" s="15" t="s">
        <v>1</v>
      </c>
      <c r="D281" s="38">
        <v>2</v>
      </c>
      <c r="E281" s="38"/>
      <c r="F281" s="38"/>
    </row>
    <row r="282" spans="1:6" x14ac:dyDescent="0.25">
      <c r="A282" s="18"/>
      <c r="B282" s="19" t="s">
        <v>130</v>
      </c>
      <c r="C282" s="15"/>
      <c r="D282" s="39"/>
      <c r="E282" s="39"/>
      <c r="F282" s="53"/>
    </row>
    <row r="283" spans="1:6" s="5" customFormat="1" x14ac:dyDescent="0.3">
      <c r="A283" s="15">
        <f>+A281+1</f>
        <v>847</v>
      </c>
      <c r="B283" s="11" t="s">
        <v>131</v>
      </c>
      <c r="C283" s="15" t="s">
        <v>7</v>
      </c>
      <c r="D283" s="38">
        <f>D284*0.6</f>
        <v>18</v>
      </c>
      <c r="E283" s="38"/>
      <c r="F283" s="38"/>
    </row>
    <row r="284" spans="1:6" s="5" customFormat="1" x14ac:dyDescent="0.3">
      <c r="A284" s="15">
        <f>+A283+1</f>
        <v>848</v>
      </c>
      <c r="B284" s="11" t="s">
        <v>132</v>
      </c>
      <c r="C284" s="15" t="s">
        <v>1</v>
      </c>
      <c r="D284" s="38">
        <v>30</v>
      </c>
      <c r="E284" s="38"/>
      <c r="F284" s="38"/>
    </row>
    <row r="285" spans="1:6" s="4" customFormat="1" ht="15" x14ac:dyDescent="0.25">
      <c r="A285" s="18"/>
      <c r="B285" s="19" t="s">
        <v>133</v>
      </c>
      <c r="C285" s="15"/>
      <c r="D285" s="39"/>
      <c r="E285" s="39"/>
      <c r="F285" s="53"/>
    </row>
    <row r="286" spans="1:6" s="5" customFormat="1" x14ac:dyDescent="0.3">
      <c r="A286" s="15">
        <f>+A284+1</f>
        <v>849</v>
      </c>
      <c r="B286" s="11" t="s">
        <v>134</v>
      </c>
      <c r="C286" s="15" t="s">
        <v>1</v>
      </c>
      <c r="D286" s="38">
        <v>7</v>
      </c>
      <c r="E286" s="38"/>
      <c r="F286" s="38"/>
    </row>
    <row r="287" spans="1:6" x14ac:dyDescent="0.25">
      <c r="A287" s="18"/>
      <c r="B287" s="19" t="s">
        <v>135</v>
      </c>
      <c r="C287" s="15"/>
      <c r="D287" s="39"/>
      <c r="E287" s="39"/>
      <c r="F287" s="53"/>
    </row>
    <row r="288" spans="1:6" s="5" customFormat="1" x14ac:dyDescent="0.3">
      <c r="A288" s="15">
        <f>A286+1</f>
        <v>850</v>
      </c>
      <c r="B288" s="11" t="s">
        <v>136</v>
      </c>
      <c r="C288" s="15" t="s">
        <v>7</v>
      </c>
      <c r="D288" s="38">
        <v>40</v>
      </c>
      <c r="E288" s="38"/>
      <c r="F288" s="38"/>
    </row>
    <row r="289" spans="1:6" s="5" customFormat="1" x14ac:dyDescent="0.3">
      <c r="A289" s="15">
        <f t="shared" ref="A289:A294" si="7">+A288+1</f>
        <v>851</v>
      </c>
      <c r="B289" s="11" t="s">
        <v>137</v>
      </c>
      <c r="C289" s="15" t="s">
        <v>7</v>
      </c>
      <c r="D289" s="38">
        <v>10</v>
      </c>
      <c r="E289" s="38"/>
      <c r="F289" s="38"/>
    </row>
    <row r="290" spans="1:6" s="5" customFormat="1" x14ac:dyDescent="0.3">
      <c r="A290" s="15">
        <f t="shared" si="7"/>
        <v>852</v>
      </c>
      <c r="B290" s="11" t="s">
        <v>138</v>
      </c>
      <c r="C290" s="15" t="s">
        <v>7</v>
      </c>
      <c r="D290" s="38">
        <v>15</v>
      </c>
      <c r="E290" s="38"/>
      <c r="F290" s="38"/>
    </row>
    <row r="291" spans="1:6" s="5" customFormat="1" x14ac:dyDescent="0.3">
      <c r="A291" s="15">
        <f t="shared" si="7"/>
        <v>853</v>
      </c>
      <c r="B291" s="11" t="s">
        <v>139</v>
      </c>
      <c r="C291" s="15" t="s">
        <v>7</v>
      </c>
      <c r="D291" s="38">
        <v>15</v>
      </c>
      <c r="E291" s="38"/>
      <c r="F291" s="38"/>
    </row>
    <row r="292" spans="1:6" s="5" customFormat="1" x14ac:dyDescent="0.3">
      <c r="A292" s="15">
        <f t="shared" si="7"/>
        <v>854</v>
      </c>
      <c r="B292" s="11" t="s">
        <v>140</v>
      </c>
      <c r="C292" s="15" t="s">
        <v>7</v>
      </c>
      <c r="D292" s="38">
        <v>30</v>
      </c>
      <c r="E292" s="38"/>
      <c r="F292" s="38"/>
    </row>
    <row r="293" spans="1:6" s="5" customFormat="1" x14ac:dyDescent="0.3">
      <c r="A293" s="15">
        <f t="shared" si="7"/>
        <v>855</v>
      </c>
      <c r="B293" s="11" t="s">
        <v>231</v>
      </c>
      <c r="C293" s="15" t="s">
        <v>7</v>
      </c>
      <c r="D293" s="38">
        <v>20</v>
      </c>
      <c r="E293" s="38"/>
      <c r="F293" s="38"/>
    </row>
    <row r="294" spans="1:6" s="5" customFormat="1" x14ac:dyDescent="0.3">
      <c r="A294" s="15">
        <f t="shared" si="7"/>
        <v>856</v>
      </c>
      <c r="B294" s="11" t="s">
        <v>232</v>
      </c>
      <c r="C294" s="15" t="s">
        <v>7</v>
      </c>
      <c r="D294" s="38">
        <v>10</v>
      </c>
      <c r="E294" s="38"/>
      <c r="F294" s="38"/>
    </row>
    <row r="295" spans="1:6" s="5" customFormat="1" x14ac:dyDescent="0.3">
      <c r="A295" s="15"/>
      <c r="B295" s="14" t="s">
        <v>230</v>
      </c>
      <c r="C295" s="15"/>
      <c r="D295" s="39"/>
      <c r="E295" s="39"/>
      <c r="F295" s="53"/>
    </row>
    <row r="296" spans="1:6" s="5" customFormat="1" x14ac:dyDescent="0.3">
      <c r="A296" s="15">
        <f>A294+1</f>
        <v>857</v>
      </c>
      <c r="B296" s="11" t="s">
        <v>226</v>
      </c>
      <c r="C296" s="15" t="s">
        <v>5</v>
      </c>
      <c r="D296" s="38">
        <v>2</v>
      </c>
      <c r="E296" s="38"/>
      <c r="F296" s="38"/>
    </row>
    <row r="297" spans="1:6" s="5" customFormat="1" x14ac:dyDescent="0.3">
      <c r="A297" s="15">
        <f>+A296+1</f>
        <v>858</v>
      </c>
      <c r="B297" s="11" t="s">
        <v>227</v>
      </c>
      <c r="C297" s="15" t="s">
        <v>5</v>
      </c>
      <c r="D297" s="38">
        <v>20</v>
      </c>
      <c r="E297" s="38"/>
      <c r="F297" s="38"/>
    </row>
    <row r="298" spans="1:6" s="5" customFormat="1" x14ac:dyDescent="0.3">
      <c r="A298" s="15">
        <f>A297+1</f>
        <v>859</v>
      </c>
      <c r="B298" s="11" t="s">
        <v>228</v>
      </c>
      <c r="C298" s="15" t="s">
        <v>1</v>
      </c>
      <c r="D298" s="38">
        <v>5</v>
      </c>
      <c r="E298" s="38"/>
      <c r="F298" s="38"/>
    </row>
    <row r="299" spans="1:6" s="5" customFormat="1" x14ac:dyDescent="0.3">
      <c r="A299" s="15">
        <f>+A298+1</f>
        <v>860</v>
      </c>
      <c r="B299" s="11" t="s">
        <v>229</v>
      </c>
      <c r="C299" s="15" t="s">
        <v>5</v>
      </c>
      <c r="D299" s="38">
        <v>3</v>
      </c>
      <c r="E299" s="38"/>
      <c r="F299" s="38"/>
    </row>
    <row r="300" spans="1:6" s="4" customFormat="1" ht="15" x14ac:dyDescent="0.25">
      <c r="A300" s="72"/>
      <c r="B300" s="91" t="str">
        <f>+"TOTAL "&amp;B221</f>
        <v>TOTAL PLOMBERIE SANITAIRE - CLIMATISATION, VENTILATION ET DESENFUMAGE</v>
      </c>
      <c r="C300" s="92"/>
      <c r="D300" s="93"/>
      <c r="E300" s="69"/>
      <c r="F300" s="70"/>
    </row>
    <row r="301" spans="1:6" x14ac:dyDescent="0.25">
      <c r="A301" s="65">
        <v>900</v>
      </c>
      <c r="B301" s="66" t="s">
        <v>346</v>
      </c>
      <c r="C301" s="67"/>
      <c r="D301" s="64"/>
      <c r="E301" s="64"/>
      <c r="F301" s="64"/>
    </row>
    <row r="302" spans="1:6" s="5" customFormat="1" x14ac:dyDescent="0.3">
      <c r="A302" s="15">
        <v>901</v>
      </c>
      <c r="B302" s="11" t="s">
        <v>290</v>
      </c>
      <c r="C302" s="15" t="s">
        <v>5</v>
      </c>
      <c r="D302" s="39">
        <v>6450</v>
      </c>
      <c r="E302" s="39"/>
      <c r="F302" s="53"/>
    </row>
    <row r="303" spans="1:6" s="5" customFormat="1" x14ac:dyDescent="0.3">
      <c r="A303" s="15">
        <f>A302+1</f>
        <v>902</v>
      </c>
      <c r="B303" s="11" t="s">
        <v>287</v>
      </c>
      <c r="C303" s="15" t="s">
        <v>5</v>
      </c>
      <c r="D303" s="39">
        <v>840</v>
      </c>
      <c r="E303" s="39"/>
      <c r="F303" s="53"/>
    </row>
    <row r="304" spans="1:6" s="5" customFormat="1" x14ac:dyDescent="0.3">
      <c r="A304" s="18">
        <f>A303+1</f>
        <v>903</v>
      </c>
      <c r="B304" s="20" t="s">
        <v>288</v>
      </c>
      <c r="C304" s="18" t="s">
        <v>5</v>
      </c>
      <c r="D304" s="38">
        <v>1750</v>
      </c>
      <c r="E304" s="38"/>
      <c r="F304" s="59"/>
    </row>
    <row r="305" spans="1:6" s="5" customFormat="1" x14ac:dyDescent="0.3">
      <c r="A305" s="18">
        <f>A304+1</f>
        <v>904</v>
      </c>
      <c r="B305" s="20" t="s">
        <v>289</v>
      </c>
      <c r="C305" s="18" t="s">
        <v>5</v>
      </c>
      <c r="D305" s="38">
        <v>100</v>
      </c>
      <c r="E305" s="38"/>
      <c r="F305" s="59"/>
    </row>
    <row r="306" spans="1:6" s="4" customFormat="1" ht="15" customHeight="1" x14ac:dyDescent="0.25">
      <c r="A306" s="72"/>
      <c r="B306" s="72" t="str">
        <f>+"TOTAL "&amp;B301</f>
        <v>TOTAL PEINTURE</v>
      </c>
      <c r="C306" s="72"/>
      <c r="D306" s="72"/>
      <c r="E306" s="69"/>
      <c r="F306" s="70"/>
    </row>
    <row r="307" spans="1:6" x14ac:dyDescent="0.25">
      <c r="A307" s="65">
        <v>1000</v>
      </c>
      <c r="B307" s="66" t="s">
        <v>347</v>
      </c>
      <c r="C307" s="67"/>
      <c r="D307" s="64"/>
      <c r="E307" s="64"/>
      <c r="F307" s="64"/>
    </row>
    <row r="308" spans="1:6" x14ac:dyDescent="0.25">
      <c r="A308" s="57"/>
      <c r="B308" s="26" t="s">
        <v>348</v>
      </c>
      <c r="C308" s="27"/>
      <c r="D308" s="41"/>
      <c r="E308" s="41"/>
      <c r="F308" s="41"/>
    </row>
    <row r="309" spans="1:6" s="5" customFormat="1" x14ac:dyDescent="0.3">
      <c r="A309" s="15">
        <v>1001</v>
      </c>
      <c r="B309" s="11" t="s">
        <v>234</v>
      </c>
      <c r="C309" s="15" t="s">
        <v>3</v>
      </c>
      <c r="D309" s="38">
        <v>281</v>
      </c>
      <c r="E309" s="38"/>
      <c r="F309" s="38"/>
    </row>
    <row r="310" spans="1:6" s="5" customFormat="1" x14ac:dyDescent="0.3">
      <c r="A310" s="15">
        <f>+A309+1</f>
        <v>1002</v>
      </c>
      <c r="B310" s="11" t="s">
        <v>235</v>
      </c>
      <c r="C310" s="15" t="s">
        <v>3</v>
      </c>
      <c r="D310" s="38">
        <v>140</v>
      </c>
      <c r="E310" s="38"/>
      <c r="F310" s="38"/>
    </row>
    <row r="311" spans="1:6" s="5" customFormat="1" x14ac:dyDescent="0.3">
      <c r="A311" s="18">
        <f>+A310+1</f>
        <v>1003</v>
      </c>
      <c r="B311" s="20" t="s">
        <v>398</v>
      </c>
      <c r="C311" s="18" t="s">
        <v>3</v>
      </c>
      <c r="D311" s="38">
        <v>112</v>
      </c>
      <c r="E311" s="38"/>
      <c r="F311" s="38"/>
    </row>
    <row r="312" spans="1:6" s="5" customFormat="1" x14ac:dyDescent="0.3">
      <c r="A312" s="18">
        <f>+A311+1</f>
        <v>1004</v>
      </c>
      <c r="B312" s="20" t="s">
        <v>399</v>
      </c>
      <c r="C312" s="18" t="s">
        <v>3</v>
      </c>
      <c r="D312" s="38">
        <v>84</v>
      </c>
      <c r="E312" s="38"/>
      <c r="F312" s="38"/>
    </row>
    <row r="313" spans="1:6" x14ac:dyDescent="0.25">
      <c r="A313" s="18"/>
      <c r="B313" s="19" t="s">
        <v>236</v>
      </c>
      <c r="C313" s="18"/>
      <c r="D313" s="38"/>
      <c r="E313" s="38"/>
      <c r="F313" s="59"/>
    </row>
    <row r="314" spans="1:6" s="5" customFormat="1" x14ac:dyDescent="0.3">
      <c r="A314" s="18">
        <f>A312+1</f>
        <v>1005</v>
      </c>
      <c r="B314" s="20" t="s">
        <v>381</v>
      </c>
      <c r="C314" s="18" t="s">
        <v>5</v>
      </c>
      <c r="D314" s="38">
        <v>562</v>
      </c>
      <c r="E314" s="38"/>
      <c r="F314" s="38"/>
    </row>
    <row r="315" spans="1:6" s="5" customFormat="1" x14ac:dyDescent="0.3">
      <c r="A315" s="15">
        <f>+A314+1</f>
        <v>1006</v>
      </c>
      <c r="B315" s="11" t="s">
        <v>237</v>
      </c>
      <c r="C315" s="15" t="s">
        <v>7</v>
      </c>
      <c r="D315" s="38">
        <v>133</v>
      </c>
      <c r="E315" s="38"/>
      <c r="F315" s="38"/>
    </row>
    <row r="316" spans="1:6" s="5" customFormat="1" x14ac:dyDescent="0.3">
      <c r="A316" s="15">
        <f>+A315+1</f>
        <v>1007</v>
      </c>
      <c r="B316" s="11" t="s">
        <v>238</v>
      </c>
      <c r="C316" s="15" t="s">
        <v>7</v>
      </c>
      <c r="D316" s="38">
        <v>133</v>
      </c>
      <c r="E316" s="38"/>
      <c r="F316" s="38"/>
    </row>
    <row r="317" spans="1:6" x14ac:dyDescent="0.25">
      <c r="A317" s="15"/>
      <c r="B317" s="26" t="s">
        <v>349</v>
      </c>
      <c r="C317" s="18"/>
      <c r="D317" s="38"/>
      <c r="E317" s="38"/>
      <c r="F317" s="38"/>
    </row>
    <row r="318" spans="1:6" x14ac:dyDescent="0.25">
      <c r="A318" s="18"/>
      <c r="B318" s="19" t="s">
        <v>142</v>
      </c>
      <c r="C318" s="15"/>
      <c r="D318" s="39"/>
      <c r="E318" s="39"/>
      <c r="F318" s="53"/>
    </row>
    <row r="319" spans="1:6" s="5" customFormat="1" ht="28.8" x14ac:dyDescent="0.3">
      <c r="A319" s="15">
        <f>A316+1</f>
        <v>1008</v>
      </c>
      <c r="B319" s="11" t="s">
        <v>239</v>
      </c>
      <c r="C319" s="15" t="s">
        <v>3</v>
      </c>
      <c r="D319" s="38">
        <v>255</v>
      </c>
      <c r="E319" s="38"/>
      <c r="F319" s="38"/>
    </row>
    <row r="320" spans="1:6" s="5" customFormat="1" x14ac:dyDescent="0.3">
      <c r="A320" s="15">
        <f>+A319+1</f>
        <v>1009</v>
      </c>
      <c r="B320" s="11" t="s">
        <v>240</v>
      </c>
      <c r="C320" s="15" t="s">
        <v>3</v>
      </c>
      <c r="D320" s="38">
        <v>21</v>
      </c>
      <c r="E320" s="38"/>
      <c r="F320" s="38"/>
    </row>
    <row r="321" spans="1:6" s="5" customFormat="1" x14ac:dyDescent="0.3">
      <c r="A321" s="15">
        <f>+A320+1</f>
        <v>1010</v>
      </c>
      <c r="B321" s="11" t="s">
        <v>241</v>
      </c>
      <c r="C321" s="15" t="s">
        <v>3</v>
      </c>
      <c r="D321" s="38">
        <v>128</v>
      </c>
      <c r="E321" s="38"/>
      <c r="F321" s="38"/>
    </row>
    <row r="322" spans="1:6" s="5" customFormat="1" x14ac:dyDescent="0.3">
      <c r="A322" s="15">
        <f>+A321+1</f>
        <v>1011</v>
      </c>
      <c r="B322" s="11" t="s">
        <v>242</v>
      </c>
      <c r="C322" s="15" t="s">
        <v>3</v>
      </c>
      <c r="D322" s="38">
        <v>102</v>
      </c>
      <c r="E322" s="38"/>
      <c r="F322" s="38"/>
    </row>
    <row r="323" spans="1:6" x14ac:dyDescent="0.25">
      <c r="A323" s="18"/>
      <c r="B323" s="19" t="s">
        <v>82</v>
      </c>
      <c r="C323" s="18"/>
      <c r="D323" s="38"/>
      <c r="E323" s="38"/>
      <c r="F323" s="38"/>
    </row>
    <row r="324" spans="1:6" x14ac:dyDescent="0.25">
      <c r="A324" s="18">
        <f>A322+1</f>
        <v>1012</v>
      </c>
      <c r="B324" s="11" t="s">
        <v>280</v>
      </c>
      <c r="C324" s="15" t="s">
        <v>7</v>
      </c>
      <c r="D324" s="38">
        <v>80</v>
      </c>
      <c r="E324" s="38"/>
      <c r="F324" s="38"/>
    </row>
    <row r="325" spans="1:6" x14ac:dyDescent="0.25">
      <c r="A325" s="18">
        <f>A324+1</f>
        <v>1013</v>
      </c>
      <c r="B325" s="11" t="s">
        <v>281</v>
      </c>
      <c r="C325" s="15" t="s">
        <v>7</v>
      </c>
      <c r="D325" s="38">
        <v>20</v>
      </c>
      <c r="E325" s="38"/>
      <c r="F325" s="38"/>
    </row>
    <row r="326" spans="1:6" x14ac:dyDescent="0.25">
      <c r="A326" s="18">
        <f>A325+1</f>
        <v>1014</v>
      </c>
      <c r="B326" s="11" t="s">
        <v>282</v>
      </c>
      <c r="C326" s="15" t="s">
        <v>7</v>
      </c>
      <c r="D326" s="38">
        <v>20</v>
      </c>
      <c r="E326" s="38"/>
      <c r="F326" s="38"/>
    </row>
    <row r="327" spans="1:6" s="5" customFormat="1" x14ac:dyDescent="0.3">
      <c r="A327" s="15">
        <f>A326+1</f>
        <v>1015</v>
      </c>
      <c r="B327" s="11" t="s">
        <v>243</v>
      </c>
      <c r="C327" s="15" t="s">
        <v>7</v>
      </c>
      <c r="D327" s="38">
        <v>70</v>
      </c>
      <c r="E327" s="38"/>
      <c r="F327" s="38"/>
    </row>
    <row r="328" spans="1:6" s="5" customFormat="1" x14ac:dyDescent="0.3">
      <c r="A328" s="15">
        <f>+A327+1</f>
        <v>1016</v>
      </c>
      <c r="B328" s="11" t="s">
        <v>244</v>
      </c>
      <c r="C328" s="15" t="s">
        <v>7</v>
      </c>
      <c r="D328" s="38">
        <v>135</v>
      </c>
      <c r="E328" s="38"/>
      <c r="F328" s="38"/>
    </row>
    <row r="329" spans="1:6" s="5" customFormat="1" x14ac:dyDescent="0.3">
      <c r="A329" s="15">
        <f>+A328+1</f>
        <v>1017</v>
      </c>
      <c r="B329" s="11" t="s">
        <v>143</v>
      </c>
      <c r="C329" s="15" t="s">
        <v>7</v>
      </c>
      <c r="D329" s="38">
        <v>65</v>
      </c>
      <c r="E329" s="38"/>
      <c r="F329" s="38"/>
    </row>
    <row r="330" spans="1:6" s="5" customFormat="1" x14ac:dyDescent="0.3">
      <c r="A330" s="15">
        <f>+A329+1</f>
        <v>1018</v>
      </c>
      <c r="B330" s="11" t="s">
        <v>144</v>
      </c>
      <c r="C330" s="15" t="s">
        <v>7</v>
      </c>
      <c r="D330" s="38">
        <v>98</v>
      </c>
      <c r="E330" s="38"/>
      <c r="F330" s="38"/>
    </row>
    <row r="331" spans="1:6" x14ac:dyDescent="0.25">
      <c r="A331" s="18"/>
      <c r="B331" s="19" t="s">
        <v>245</v>
      </c>
      <c r="C331" s="15"/>
      <c r="D331" s="39"/>
      <c r="E331" s="39"/>
      <c r="F331" s="53"/>
    </row>
    <row r="332" spans="1:6" s="5" customFormat="1" x14ac:dyDescent="0.3">
      <c r="A332" s="15">
        <f>+A330+1</f>
        <v>1019</v>
      </c>
      <c r="B332" s="11" t="s">
        <v>246</v>
      </c>
      <c r="C332" s="15" t="s">
        <v>1</v>
      </c>
      <c r="D332" s="38">
        <v>12</v>
      </c>
      <c r="E332" s="38"/>
      <c r="F332" s="38"/>
    </row>
    <row r="333" spans="1:6" s="5" customFormat="1" x14ac:dyDescent="0.3">
      <c r="A333" s="15">
        <f>+A332+1</f>
        <v>1020</v>
      </c>
      <c r="B333" s="11" t="s">
        <v>247</v>
      </c>
      <c r="C333" s="15" t="s">
        <v>1</v>
      </c>
      <c r="D333" s="38">
        <v>4</v>
      </c>
      <c r="E333" s="38"/>
      <c r="F333" s="38"/>
    </row>
    <row r="334" spans="1:6" s="5" customFormat="1" x14ac:dyDescent="0.3">
      <c r="A334" s="15">
        <f>+A333+1</f>
        <v>1021</v>
      </c>
      <c r="B334" s="11" t="s">
        <v>248</v>
      </c>
      <c r="C334" s="15" t="s">
        <v>1</v>
      </c>
      <c r="D334" s="38">
        <v>8</v>
      </c>
      <c r="E334" s="38"/>
      <c r="F334" s="38"/>
    </row>
    <row r="335" spans="1:6" s="5" customFormat="1" x14ac:dyDescent="0.3">
      <c r="A335" s="15">
        <f>A334+1</f>
        <v>1022</v>
      </c>
      <c r="B335" s="11" t="s">
        <v>249</v>
      </c>
      <c r="C335" s="15" t="s">
        <v>1</v>
      </c>
      <c r="D335" s="38">
        <v>1</v>
      </c>
      <c r="E335" s="38"/>
      <c r="F335" s="38"/>
    </row>
    <row r="336" spans="1:6" x14ac:dyDescent="0.25">
      <c r="A336" s="18"/>
      <c r="B336" s="19" t="s">
        <v>145</v>
      </c>
      <c r="C336" s="15"/>
      <c r="D336" s="39"/>
      <c r="E336" s="39"/>
      <c r="F336" s="53"/>
    </row>
    <row r="337" spans="1:6" s="5" customFormat="1" x14ac:dyDescent="0.3">
      <c r="A337" s="15">
        <f>A335+1</f>
        <v>1023</v>
      </c>
      <c r="B337" s="11" t="s">
        <v>250</v>
      </c>
      <c r="C337" s="15" t="s">
        <v>1</v>
      </c>
      <c r="D337" s="38">
        <v>2</v>
      </c>
      <c r="E337" s="38"/>
      <c r="F337" s="38"/>
    </row>
    <row r="338" spans="1:6" s="5" customFormat="1" x14ac:dyDescent="0.3">
      <c r="A338" s="15">
        <f>+A337+1</f>
        <v>1024</v>
      </c>
      <c r="B338" s="11" t="s">
        <v>251</v>
      </c>
      <c r="C338" s="15" t="s">
        <v>1</v>
      </c>
      <c r="D338" s="38">
        <v>2</v>
      </c>
      <c r="E338" s="38"/>
      <c r="F338" s="38"/>
    </row>
    <row r="339" spans="1:6" s="5" customFormat="1" x14ac:dyDescent="0.3">
      <c r="A339" s="15">
        <f>+A338+1</f>
        <v>1025</v>
      </c>
      <c r="B339" s="11" t="s">
        <v>252</v>
      </c>
      <c r="C339" s="15" t="s">
        <v>1</v>
      </c>
      <c r="D339" s="38">
        <v>1</v>
      </c>
      <c r="E339" s="38"/>
      <c r="F339" s="38"/>
    </row>
    <row r="340" spans="1:6" x14ac:dyDescent="0.25">
      <c r="A340" s="15"/>
      <c r="B340" s="26" t="s">
        <v>350</v>
      </c>
      <c r="C340" s="18"/>
      <c r="D340" s="38"/>
      <c r="E340" s="38"/>
      <c r="F340" s="38"/>
    </row>
    <row r="341" spans="1:6" x14ac:dyDescent="0.25">
      <c r="A341" s="18"/>
      <c r="B341" s="19" t="s">
        <v>142</v>
      </c>
      <c r="C341" s="15"/>
      <c r="D341" s="39"/>
      <c r="E341" s="39"/>
      <c r="F341" s="53"/>
    </row>
    <row r="342" spans="1:6" s="5" customFormat="1" ht="28.8" x14ac:dyDescent="0.3">
      <c r="A342" s="15">
        <f>A339+1</f>
        <v>1026</v>
      </c>
      <c r="B342" s="11" t="s">
        <v>253</v>
      </c>
      <c r="C342" s="15" t="s">
        <v>3</v>
      </c>
      <c r="D342" s="38">
        <v>230</v>
      </c>
      <c r="E342" s="38"/>
      <c r="F342" s="38"/>
    </row>
    <row r="343" spans="1:6" x14ac:dyDescent="0.25">
      <c r="A343" s="18"/>
      <c r="B343" s="19" t="s">
        <v>254</v>
      </c>
      <c r="C343" s="15"/>
      <c r="D343" s="39"/>
      <c r="E343" s="39"/>
      <c r="F343" s="53"/>
    </row>
    <row r="344" spans="1:6" s="5" customFormat="1" x14ac:dyDescent="0.3">
      <c r="A344" s="15">
        <f>A342+1</f>
        <v>1027</v>
      </c>
      <c r="B344" s="11" t="s">
        <v>255</v>
      </c>
      <c r="C344" s="15" t="s">
        <v>3</v>
      </c>
      <c r="D344" s="38">
        <v>12</v>
      </c>
      <c r="E344" s="38"/>
      <c r="F344" s="38"/>
    </row>
    <row r="345" spans="1:6" s="5" customFormat="1" x14ac:dyDescent="0.3">
      <c r="A345" s="15">
        <f>+A344+1</f>
        <v>1028</v>
      </c>
      <c r="B345" s="11" t="s">
        <v>256</v>
      </c>
      <c r="C345" s="15" t="s">
        <v>3</v>
      </c>
      <c r="D345" s="38">
        <v>80</v>
      </c>
      <c r="E345" s="38"/>
      <c r="F345" s="38"/>
    </row>
    <row r="346" spans="1:6" s="5" customFormat="1" x14ac:dyDescent="0.3">
      <c r="A346" s="15">
        <f>+A345+1</f>
        <v>1029</v>
      </c>
      <c r="B346" s="11" t="s">
        <v>257</v>
      </c>
      <c r="C346" s="15" t="s">
        <v>3</v>
      </c>
      <c r="D346" s="38">
        <f>+D342*0.5</f>
        <v>115</v>
      </c>
      <c r="E346" s="38"/>
      <c r="F346" s="38"/>
    </row>
    <row r="347" spans="1:6" x14ac:dyDescent="0.25">
      <c r="A347" s="18"/>
      <c r="B347" s="19" t="s">
        <v>258</v>
      </c>
      <c r="C347" s="15"/>
      <c r="D347" s="39"/>
      <c r="E347" s="39"/>
      <c r="F347" s="53"/>
    </row>
    <row r="348" spans="1:6" s="5" customFormat="1" x14ac:dyDescent="0.3">
      <c r="A348" s="15">
        <f>+A346+1</f>
        <v>1030</v>
      </c>
      <c r="B348" s="11" t="s">
        <v>385</v>
      </c>
      <c r="C348" s="15" t="s">
        <v>7</v>
      </c>
      <c r="D348" s="38">
        <v>75</v>
      </c>
      <c r="E348" s="38"/>
      <c r="F348" s="38"/>
    </row>
    <row r="349" spans="1:6" s="5" customFormat="1" x14ac:dyDescent="0.3">
      <c r="A349" s="15">
        <f>+A348+1</f>
        <v>1031</v>
      </c>
      <c r="B349" s="11" t="s">
        <v>386</v>
      </c>
      <c r="C349" s="15" t="s">
        <v>7</v>
      </c>
      <c r="D349" s="38">
        <v>50</v>
      </c>
      <c r="E349" s="38"/>
      <c r="F349" s="38"/>
    </row>
    <row r="350" spans="1:6" x14ac:dyDescent="0.25">
      <c r="A350" s="18"/>
      <c r="B350" s="19" t="s">
        <v>259</v>
      </c>
      <c r="C350" s="15"/>
      <c r="D350" s="39"/>
      <c r="E350" s="39"/>
      <c r="F350" s="53"/>
    </row>
    <row r="351" spans="1:6" s="5" customFormat="1" x14ac:dyDescent="0.3">
      <c r="A351" s="15">
        <f>+A349+1</f>
        <v>1032</v>
      </c>
      <c r="B351" s="11" t="s">
        <v>260</v>
      </c>
      <c r="C351" s="15" t="s">
        <v>1</v>
      </c>
      <c r="D351" s="38">
        <v>8</v>
      </c>
      <c r="E351" s="38"/>
      <c r="F351" s="38"/>
    </row>
    <row r="352" spans="1:6" x14ac:dyDescent="0.25">
      <c r="A352" s="18"/>
      <c r="B352" s="19" t="s">
        <v>261</v>
      </c>
      <c r="C352" s="15"/>
      <c r="D352" s="39"/>
      <c r="E352" s="39"/>
      <c r="F352" s="53"/>
    </row>
    <row r="353" spans="1:6" s="5" customFormat="1" x14ac:dyDescent="0.3">
      <c r="A353" s="15">
        <f>+A351+1</f>
        <v>1033</v>
      </c>
      <c r="B353" s="11" t="s">
        <v>262</v>
      </c>
      <c r="C353" s="15" t="s">
        <v>1</v>
      </c>
      <c r="D353" s="38">
        <v>2</v>
      </c>
      <c r="E353" s="38"/>
      <c r="F353" s="38"/>
    </row>
    <row r="354" spans="1:6" s="5" customFormat="1" ht="28.8" x14ac:dyDescent="0.3">
      <c r="A354" s="15">
        <f>+A353+1</f>
        <v>1034</v>
      </c>
      <c r="B354" s="11" t="s">
        <v>263</v>
      </c>
      <c r="C354" s="15" t="s">
        <v>1</v>
      </c>
      <c r="D354" s="38">
        <v>6</v>
      </c>
      <c r="E354" s="38"/>
      <c r="F354" s="38"/>
    </row>
    <row r="355" spans="1:6" s="5" customFormat="1" ht="28.8" x14ac:dyDescent="0.3">
      <c r="A355" s="15">
        <f>+A354+1</f>
        <v>1035</v>
      </c>
      <c r="B355" s="11" t="s">
        <v>264</v>
      </c>
      <c r="C355" s="15" t="s">
        <v>1</v>
      </c>
      <c r="D355" s="38">
        <f>D354</f>
        <v>6</v>
      </c>
      <c r="E355" s="38"/>
      <c r="F355" s="38"/>
    </row>
    <row r="356" spans="1:6" s="4" customFormat="1" ht="15" customHeight="1" x14ac:dyDescent="0.25">
      <c r="A356" s="72"/>
      <c r="B356" s="72" t="str">
        <f>+"TOTAL "&amp;B307</f>
        <v>TOTAL VOIRIE - AEP - ARROSAGE - ASSAINISSEMENT</v>
      </c>
      <c r="C356" s="72"/>
      <c r="D356" s="72"/>
      <c r="E356" s="69"/>
      <c r="F356" s="70"/>
    </row>
    <row r="357" spans="1:6" x14ac:dyDescent="0.25">
      <c r="A357" s="65">
        <v>1100</v>
      </c>
      <c r="B357" s="66" t="s">
        <v>403</v>
      </c>
      <c r="C357" s="67"/>
      <c r="D357" s="64"/>
      <c r="E357" s="64"/>
      <c r="F357" s="64"/>
    </row>
    <row r="358" spans="1:6" x14ac:dyDescent="0.25">
      <c r="A358" s="18"/>
      <c r="B358" s="19" t="s">
        <v>265</v>
      </c>
      <c r="C358" s="18"/>
      <c r="D358" s="38"/>
      <c r="E358" s="38"/>
      <c r="F358" s="38"/>
    </row>
    <row r="359" spans="1:6" s="5" customFormat="1" ht="28.8" x14ac:dyDescent="0.3">
      <c r="A359" s="15">
        <v>1101</v>
      </c>
      <c r="B359" s="11" t="s">
        <v>266</v>
      </c>
      <c r="C359" s="15" t="s">
        <v>3</v>
      </c>
      <c r="D359" s="38">
        <v>5000</v>
      </c>
      <c r="E359" s="38"/>
      <c r="F359" s="38"/>
    </row>
    <row r="360" spans="1:6" s="5" customFormat="1" x14ac:dyDescent="0.3">
      <c r="A360" s="15">
        <f>+A359+1</f>
        <v>1102</v>
      </c>
      <c r="B360" s="11" t="s">
        <v>267</v>
      </c>
      <c r="C360" s="15" t="s">
        <v>3</v>
      </c>
      <c r="D360" s="38">
        <f>+D359</f>
        <v>5000</v>
      </c>
      <c r="E360" s="38"/>
      <c r="F360" s="38"/>
    </row>
    <row r="361" spans="1:6" s="5" customFormat="1" x14ac:dyDescent="0.3">
      <c r="A361" s="15">
        <f>+A360+1</f>
        <v>1103</v>
      </c>
      <c r="B361" s="11" t="s">
        <v>268</v>
      </c>
      <c r="C361" s="15" t="s">
        <v>3</v>
      </c>
      <c r="D361" s="38">
        <v>680</v>
      </c>
      <c r="E361" s="38"/>
      <c r="F361" s="38"/>
    </row>
    <row r="362" spans="1:6" x14ac:dyDescent="0.25">
      <c r="A362" s="18"/>
      <c r="B362" s="19" t="s">
        <v>269</v>
      </c>
      <c r="C362" s="15"/>
      <c r="D362" s="39"/>
      <c r="E362" s="39"/>
      <c r="F362" s="53"/>
    </row>
    <row r="363" spans="1:6" s="5" customFormat="1" ht="28.8" x14ac:dyDescent="0.3">
      <c r="A363" s="15">
        <f>+A361+1</f>
        <v>1104</v>
      </c>
      <c r="B363" s="11" t="s">
        <v>270</v>
      </c>
      <c r="C363" s="15" t="s">
        <v>5</v>
      </c>
      <c r="D363" s="39">
        <v>6850</v>
      </c>
      <c r="E363" s="39"/>
      <c r="F363" s="39"/>
    </row>
    <row r="364" spans="1:6" s="5" customFormat="1" ht="28.8" x14ac:dyDescent="0.3">
      <c r="A364" s="15">
        <f>+A363+1</f>
        <v>1105</v>
      </c>
      <c r="B364" s="11" t="s">
        <v>271</v>
      </c>
      <c r="C364" s="15" t="s">
        <v>5</v>
      </c>
      <c r="D364" s="39">
        <f>D363</f>
        <v>6850</v>
      </c>
      <c r="E364" s="39"/>
      <c r="F364" s="39"/>
    </row>
    <row r="365" spans="1:6" x14ac:dyDescent="0.25">
      <c r="A365" s="15"/>
      <c r="B365" s="14" t="s">
        <v>272</v>
      </c>
      <c r="C365" s="15"/>
      <c r="D365" s="39"/>
      <c r="E365" s="39"/>
      <c r="F365" s="53"/>
    </row>
    <row r="366" spans="1:6" s="5" customFormat="1" x14ac:dyDescent="0.3">
      <c r="A366" s="15">
        <f>A364+1</f>
        <v>1106</v>
      </c>
      <c r="B366" s="11" t="s">
        <v>141</v>
      </c>
      <c r="C366" s="15" t="s">
        <v>7</v>
      </c>
      <c r="D366" s="39">
        <v>335</v>
      </c>
      <c r="E366" s="38"/>
      <c r="F366" s="38"/>
    </row>
    <row r="367" spans="1:6" x14ac:dyDescent="0.25">
      <c r="A367" s="18"/>
      <c r="B367" s="19" t="s">
        <v>273</v>
      </c>
      <c r="C367" s="15"/>
      <c r="D367" s="39"/>
      <c r="E367" s="39"/>
      <c r="F367" s="39"/>
    </row>
    <row r="368" spans="1:6" x14ac:dyDescent="0.3">
      <c r="A368" s="60"/>
      <c r="B368" s="11" t="s">
        <v>274</v>
      </c>
      <c r="C368" s="15"/>
      <c r="D368" s="39"/>
      <c r="E368" s="39"/>
      <c r="F368" s="53"/>
    </row>
    <row r="369" spans="1:6" s="5" customFormat="1" x14ac:dyDescent="0.3">
      <c r="A369" s="15">
        <f>+A366+1</f>
        <v>1107</v>
      </c>
      <c r="B369" s="11" t="s">
        <v>275</v>
      </c>
      <c r="C369" s="15" t="s">
        <v>14</v>
      </c>
      <c r="D369" s="39">
        <v>1</v>
      </c>
      <c r="E369" s="38"/>
      <c r="F369" s="38"/>
    </row>
    <row r="370" spans="1:6" s="5" customFormat="1" ht="28.8" x14ac:dyDescent="0.3">
      <c r="A370" s="15">
        <f>+A369+1</f>
        <v>1108</v>
      </c>
      <c r="B370" s="12" t="s">
        <v>276</v>
      </c>
      <c r="C370" s="15" t="s">
        <v>7</v>
      </c>
      <c r="D370" s="39">
        <f>+D366</f>
        <v>335</v>
      </c>
      <c r="E370" s="38"/>
      <c r="F370" s="38"/>
    </row>
    <row r="371" spans="1:6" s="5" customFormat="1" ht="28.8" x14ac:dyDescent="0.3">
      <c r="A371" s="15">
        <f>+A370+1</f>
        <v>1109</v>
      </c>
      <c r="B371" s="11" t="s">
        <v>277</v>
      </c>
      <c r="C371" s="15" t="s">
        <v>7</v>
      </c>
      <c r="D371" s="39">
        <f>+D370</f>
        <v>335</v>
      </c>
      <c r="E371" s="38"/>
      <c r="F371" s="38"/>
    </row>
    <row r="372" spans="1:6" s="5" customFormat="1" ht="28.8" x14ac:dyDescent="0.3">
      <c r="A372" s="15">
        <f>+A371+1</f>
        <v>1110</v>
      </c>
      <c r="B372" s="11" t="s">
        <v>278</v>
      </c>
      <c r="C372" s="15" t="s">
        <v>14</v>
      </c>
      <c r="D372" s="39">
        <v>1</v>
      </c>
      <c r="E372" s="38"/>
      <c r="F372" s="38"/>
    </row>
    <row r="373" spans="1:6" s="5" customFormat="1" x14ac:dyDescent="0.3">
      <c r="A373" s="15">
        <f>+A372+1</f>
        <v>1111</v>
      </c>
      <c r="B373" s="11" t="s">
        <v>384</v>
      </c>
      <c r="C373" s="15" t="s">
        <v>7</v>
      </c>
      <c r="D373" s="39">
        <v>200</v>
      </c>
      <c r="E373" s="38"/>
      <c r="F373" s="38"/>
    </row>
    <row r="374" spans="1:6" s="4" customFormat="1" ht="15" customHeight="1" x14ac:dyDescent="0.25">
      <c r="A374" s="72"/>
      <c r="B374" s="72" t="str">
        <f>+"TOTAL "&amp;B357</f>
        <v>TOTAL EQUIPEMENTS TERRAIN FOOT</v>
      </c>
      <c r="C374" s="72"/>
      <c r="D374" s="72"/>
      <c r="E374" s="69"/>
      <c r="F374" s="70"/>
    </row>
    <row r="375" spans="1:6" x14ac:dyDescent="0.25">
      <c r="A375" s="65">
        <v>1200</v>
      </c>
      <c r="B375" s="66" t="s">
        <v>351</v>
      </c>
      <c r="C375" s="67"/>
      <c r="D375" s="64"/>
      <c r="E375" s="64"/>
      <c r="F375" s="64"/>
    </row>
    <row r="376" spans="1:6" s="5" customFormat="1" ht="28.8" x14ac:dyDescent="0.3">
      <c r="A376" s="24">
        <v>1201</v>
      </c>
      <c r="B376" s="25" t="s">
        <v>368</v>
      </c>
      <c r="C376" s="24" t="s">
        <v>5</v>
      </c>
      <c r="D376" s="44">
        <v>250</v>
      </c>
      <c r="E376" s="45"/>
      <c r="F376" s="46"/>
    </row>
    <row r="377" spans="1:6" s="5" customFormat="1" ht="28.8" x14ac:dyDescent="0.3">
      <c r="A377" s="24">
        <f>A376+1</f>
        <v>1202</v>
      </c>
      <c r="B377" s="25" t="s">
        <v>369</v>
      </c>
      <c r="C377" s="24" t="s">
        <v>7</v>
      </c>
      <c r="D377" s="44">
        <v>40</v>
      </c>
      <c r="E377" s="45"/>
      <c r="F377" s="46"/>
    </row>
    <row r="378" spans="1:6" s="5" customFormat="1" ht="28.8" x14ac:dyDescent="0.3">
      <c r="A378" s="24">
        <f t="shared" ref="A378:A383" si="8">A377+1</f>
        <v>1203</v>
      </c>
      <c r="B378" s="25" t="s">
        <v>370</v>
      </c>
      <c r="C378" s="24" t="s">
        <v>7</v>
      </c>
      <c r="D378" s="44">
        <v>20</v>
      </c>
      <c r="E378" s="45"/>
      <c r="F378" s="46"/>
    </row>
    <row r="379" spans="1:6" x14ac:dyDescent="0.25">
      <c r="A379" s="24">
        <f t="shared" si="8"/>
        <v>1204</v>
      </c>
      <c r="B379" s="25" t="s">
        <v>371</v>
      </c>
      <c r="C379" s="24" t="s">
        <v>1</v>
      </c>
      <c r="D379" s="44">
        <v>2</v>
      </c>
      <c r="E379" s="45"/>
      <c r="F379" s="46"/>
    </row>
    <row r="380" spans="1:6" s="5" customFormat="1" ht="28.8" x14ac:dyDescent="0.3">
      <c r="A380" s="24">
        <f t="shared" si="8"/>
        <v>1205</v>
      </c>
      <c r="B380" s="25" t="s">
        <v>372</v>
      </c>
      <c r="C380" s="24" t="s">
        <v>5</v>
      </c>
      <c r="D380" s="44">
        <v>200</v>
      </c>
      <c r="E380" s="45"/>
      <c r="F380" s="46"/>
    </row>
    <row r="381" spans="1:6" s="5" customFormat="1" x14ac:dyDescent="0.3">
      <c r="A381" s="24">
        <f t="shared" si="8"/>
        <v>1206</v>
      </c>
      <c r="B381" s="25" t="s">
        <v>373</v>
      </c>
      <c r="C381" s="24" t="s">
        <v>365</v>
      </c>
      <c r="D381" s="44">
        <v>1</v>
      </c>
      <c r="E381" s="45"/>
      <c r="F381" s="46"/>
    </row>
    <row r="382" spans="1:6" x14ac:dyDescent="0.25">
      <c r="A382" s="24">
        <f t="shared" si="8"/>
        <v>1207</v>
      </c>
      <c r="B382" s="12" t="s">
        <v>374</v>
      </c>
      <c r="C382" s="15" t="s">
        <v>1</v>
      </c>
      <c r="D382" s="44">
        <v>4</v>
      </c>
      <c r="E382" s="45"/>
      <c r="F382" s="46"/>
    </row>
    <row r="383" spans="1:6" s="5" customFormat="1" x14ac:dyDescent="0.3">
      <c r="A383" s="24">
        <f t="shared" si="8"/>
        <v>1208</v>
      </c>
      <c r="B383" s="12" t="s">
        <v>375</v>
      </c>
      <c r="C383" s="15" t="s">
        <v>1</v>
      </c>
      <c r="D383" s="44">
        <v>8</v>
      </c>
      <c r="E383" s="45"/>
      <c r="F383" s="46"/>
    </row>
    <row r="384" spans="1:6" s="4" customFormat="1" ht="15" customHeight="1" x14ac:dyDescent="0.25">
      <c r="A384" s="72"/>
      <c r="B384" s="72" t="str">
        <f>+"TOTAL "&amp;B375</f>
        <v>TOTAL EQUIPEMENTS TERRAIN DE PADEL</v>
      </c>
      <c r="C384" s="72"/>
      <c r="D384" s="72"/>
      <c r="E384" s="69"/>
      <c r="F384" s="70"/>
    </row>
    <row r="385" spans="1:6" x14ac:dyDescent="0.25">
      <c r="A385" s="73" t="s">
        <v>361</v>
      </c>
      <c r="B385" s="74"/>
      <c r="C385" s="74"/>
      <c r="D385" s="74"/>
      <c r="E385" s="75"/>
      <c r="F385" s="71"/>
    </row>
    <row r="386" spans="1:6" x14ac:dyDescent="0.25">
      <c r="A386" s="73" t="s">
        <v>362</v>
      </c>
      <c r="B386" s="74"/>
      <c r="C386" s="74"/>
      <c r="D386" s="74"/>
      <c r="E386" s="75"/>
      <c r="F386" s="71"/>
    </row>
    <row r="387" spans="1:6" x14ac:dyDescent="0.25">
      <c r="A387" s="73" t="s">
        <v>363</v>
      </c>
      <c r="B387" s="74"/>
      <c r="C387" s="74"/>
      <c r="D387" s="74"/>
      <c r="E387" s="75"/>
      <c r="F387" s="71"/>
    </row>
    <row r="388" spans="1:6" x14ac:dyDescent="0.25">
      <c r="A388" s="68"/>
      <c r="B388" s="68"/>
      <c r="C388" s="68"/>
      <c r="D388" s="68"/>
      <c r="E388" s="68"/>
      <c r="F388" s="68"/>
    </row>
    <row r="389" spans="1:6" ht="18" customHeight="1" x14ac:dyDescent="0.35">
      <c r="A389" s="76" t="s">
        <v>352</v>
      </c>
      <c r="B389" s="77"/>
      <c r="C389" s="77"/>
      <c r="D389" s="77"/>
      <c r="E389" s="77"/>
      <c r="F389" s="78"/>
    </row>
    <row r="390" spans="1:6" x14ac:dyDescent="0.25">
      <c r="A390" s="29" t="s">
        <v>353</v>
      </c>
      <c r="B390" s="82" t="str">
        <f>B58</f>
        <v xml:space="preserve">TOTAL GROS ŒUVRE </v>
      </c>
      <c r="C390" s="83"/>
      <c r="D390" s="83"/>
      <c r="E390" s="84"/>
      <c r="F390" s="50"/>
    </row>
    <row r="391" spans="1:6" x14ac:dyDescent="0.3">
      <c r="A391" s="29" t="s">
        <v>354</v>
      </c>
      <c r="B391" s="79" t="str">
        <f>B67</f>
        <v>TOTAL ETANCHEITE</v>
      </c>
      <c r="C391" s="80"/>
      <c r="D391" s="80"/>
      <c r="E391" s="81"/>
      <c r="F391" s="50"/>
    </row>
    <row r="392" spans="1:6" x14ac:dyDescent="0.3">
      <c r="A392" s="29" t="s">
        <v>355</v>
      </c>
      <c r="B392" s="79" t="str">
        <f>B72</f>
        <v>TOTAL CHARPENTE METALLIQUE</v>
      </c>
      <c r="C392" s="80"/>
      <c r="D392" s="80"/>
      <c r="E392" s="81"/>
      <c r="F392" s="50"/>
    </row>
    <row r="393" spans="1:6" x14ac:dyDescent="0.3">
      <c r="A393" s="29" t="s">
        <v>356</v>
      </c>
      <c r="B393" s="79" t="str">
        <f>B85</f>
        <v>TOTAL REVETEMENTS SOLS - MURS</v>
      </c>
      <c r="C393" s="80"/>
      <c r="D393" s="80"/>
      <c r="E393" s="81"/>
      <c r="F393" s="50"/>
    </row>
    <row r="394" spans="1:6" x14ac:dyDescent="0.3">
      <c r="A394" s="29" t="s">
        <v>357</v>
      </c>
      <c r="B394" s="79" t="str">
        <f>B90</f>
        <v>TOTAL FAUX PLAFOND</v>
      </c>
      <c r="C394" s="80"/>
      <c r="D394" s="80"/>
      <c r="E394" s="81"/>
      <c r="F394" s="50"/>
    </row>
    <row r="395" spans="1:6" x14ac:dyDescent="0.3">
      <c r="A395" s="29" t="s">
        <v>358</v>
      </c>
      <c r="B395" s="79" t="str">
        <f>B110</f>
        <v>TOTAL MENUISERIE BOIS - ALUMINUIM - METALLIQUE</v>
      </c>
      <c r="C395" s="80"/>
      <c r="D395" s="80"/>
      <c r="E395" s="81"/>
      <c r="F395" s="50"/>
    </row>
    <row r="396" spans="1:6" x14ac:dyDescent="0.3">
      <c r="A396" s="29" t="s">
        <v>359</v>
      </c>
      <c r="B396" s="79" t="str">
        <f>B220</f>
        <v>TOTAL ELECTRICITE COURANT FORT</v>
      </c>
      <c r="C396" s="80"/>
      <c r="D396" s="80"/>
      <c r="E396" s="81"/>
      <c r="F396" s="50"/>
    </row>
    <row r="397" spans="1:6" x14ac:dyDescent="0.3">
      <c r="A397" s="29" t="s">
        <v>360</v>
      </c>
      <c r="B397" s="79" t="str">
        <f>B300</f>
        <v>TOTAL PLOMBERIE SANITAIRE - CLIMATISATION, VENTILATION ET DESENFUMAGE</v>
      </c>
      <c r="C397" s="80"/>
      <c r="D397" s="80"/>
      <c r="E397" s="81"/>
      <c r="F397" s="50"/>
    </row>
    <row r="398" spans="1:6" x14ac:dyDescent="0.3">
      <c r="A398" s="29">
        <v>900</v>
      </c>
      <c r="B398" s="79" t="str">
        <f>B306</f>
        <v>TOTAL PEINTURE</v>
      </c>
      <c r="C398" s="80"/>
      <c r="D398" s="80"/>
      <c r="E398" s="81"/>
      <c r="F398" s="50"/>
    </row>
    <row r="399" spans="1:6" x14ac:dyDescent="0.3">
      <c r="A399" s="29">
        <v>1000</v>
      </c>
      <c r="B399" s="79" t="str">
        <f>B356</f>
        <v>TOTAL VOIRIE - AEP - ARROSAGE - ASSAINISSEMENT</v>
      </c>
      <c r="C399" s="80"/>
      <c r="D399" s="80"/>
      <c r="E399" s="81"/>
      <c r="F399" s="50"/>
    </row>
    <row r="400" spans="1:6" x14ac:dyDescent="0.3">
      <c r="A400" s="29">
        <v>1100</v>
      </c>
      <c r="B400" s="79" t="str">
        <f>B374</f>
        <v>TOTAL EQUIPEMENTS TERRAIN FOOT</v>
      </c>
      <c r="C400" s="80"/>
      <c r="D400" s="80"/>
      <c r="E400" s="81"/>
      <c r="F400" s="50"/>
    </row>
    <row r="401" spans="1:6" x14ac:dyDescent="0.3">
      <c r="A401" s="29">
        <v>1200</v>
      </c>
      <c r="B401" s="79" t="str">
        <f>B384</f>
        <v>TOTAL EQUIPEMENTS TERRAIN DE PADEL</v>
      </c>
      <c r="C401" s="80"/>
      <c r="D401" s="80"/>
      <c r="E401" s="81"/>
      <c r="F401" s="50"/>
    </row>
    <row r="402" spans="1:6" x14ac:dyDescent="0.25">
      <c r="A402" s="73" t="s">
        <v>361</v>
      </c>
      <c r="B402" s="74"/>
      <c r="C402" s="74"/>
      <c r="D402" s="74"/>
      <c r="E402" s="75"/>
      <c r="F402" s="71"/>
    </row>
    <row r="403" spans="1:6" x14ac:dyDescent="0.25">
      <c r="A403" s="73" t="s">
        <v>362</v>
      </c>
      <c r="B403" s="74"/>
      <c r="C403" s="74"/>
      <c r="D403" s="74"/>
      <c r="E403" s="75"/>
      <c r="F403" s="71"/>
    </row>
    <row r="404" spans="1:6" x14ac:dyDescent="0.25">
      <c r="A404" s="73" t="s">
        <v>363</v>
      </c>
      <c r="B404" s="74"/>
      <c r="C404" s="74"/>
      <c r="D404" s="74"/>
      <c r="E404" s="75"/>
      <c r="F404" s="71"/>
    </row>
  </sheetData>
  <mergeCells count="24">
    <mergeCell ref="B395:E395"/>
    <mergeCell ref="A385:E385"/>
    <mergeCell ref="A386:E386"/>
    <mergeCell ref="A387:E387"/>
    <mergeCell ref="A1:F1"/>
    <mergeCell ref="A2:F2"/>
    <mergeCell ref="A4:F4"/>
    <mergeCell ref="B221:D221"/>
    <mergeCell ref="B300:D300"/>
    <mergeCell ref="A402:E402"/>
    <mergeCell ref="A403:E403"/>
    <mergeCell ref="A404:E404"/>
    <mergeCell ref="A389:F389"/>
    <mergeCell ref="B396:E396"/>
    <mergeCell ref="B397:E397"/>
    <mergeCell ref="B398:E398"/>
    <mergeCell ref="B399:E399"/>
    <mergeCell ref="B400:E400"/>
    <mergeCell ref="B401:E401"/>
    <mergeCell ref="B390:E390"/>
    <mergeCell ref="B391:E391"/>
    <mergeCell ref="B392:E392"/>
    <mergeCell ref="B393:E393"/>
    <mergeCell ref="B394:E394"/>
  </mergeCells>
  <conditionalFormatting sqref="A6:A12 A14:A21 A23:A25 A27:A32 A34:A35 A37:A46 A48:A51 A53:A91 A93:A96 A98:A191 A193:A198 A200:A205 A207:A367 A369:A384">
    <cfRule type="expression" dxfId="64" priority="318">
      <formula>AND(#REF!&lt;&gt;0)</formula>
    </cfRule>
  </conditionalFormatting>
  <conditionalFormatting sqref="A92 A97 C92:HU92 G97:HU97">
    <cfRule type="cellIs" dxfId="63" priority="307" stopIfTrue="1" operator="equal">
      <formula>0</formula>
    </cfRule>
  </conditionalFormatting>
  <conditionalFormatting sqref="B58">
    <cfRule type="expression" dxfId="62" priority="12">
      <formula>AND(#REF!&lt;&gt;0)</formula>
    </cfRule>
  </conditionalFormatting>
  <conditionalFormatting sqref="B67">
    <cfRule type="expression" dxfId="61" priority="11">
      <formula>AND(#REF!&lt;&gt;0)</formula>
    </cfRule>
  </conditionalFormatting>
  <conditionalFormatting sqref="B72">
    <cfRule type="expression" dxfId="60" priority="10">
      <formula>AND(#REF!&lt;&gt;0)</formula>
    </cfRule>
  </conditionalFormatting>
  <conditionalFormatting sqref="B85">
    <cfRule type="expression" dxfId="59" priority="9">
      <formula>AND(#REF!&lt;&gt;0)</formula>
    </cfRule>
  </conditionalFormatting>
  <conditionalFormatting sqref="B90">
    <cfRule type="expression" dxfId="58" priority="8">
      <formula>AND(#REF!&lt;&gt;0)</formula>
    </cfRule>
  </conditionalFormatting>
  <conditionalFormatting sqref="B110">
    <cfRule type="expression" dxfId="57" priority="7">
      <formula>AND(#REF!&lt;&gt;0)</formula>
    </cfRule>
  </conditionalFormatting>
  <conditionalFormatting sqref="B220">
    <cfRule type="expression" dxfId="56" priority="6">
      <formula>AND(#REF!&lt;&gt;0)</formula>
    </cfRule>
  </conditionalFormatting>
  <conditionalFormatting sqref="B300">
    <cfRule type="expression" dxfId="55" priority="5">
      <formula>AND(#REF!&lt;&gt;0)</formula>
    </cfRule>
  </conditionalFormatting>
  <conditionalFormatting sqref="B306">
    <cfRule type="expression" dxfId="54" priority="4">
      <formula>AND(#REF!&lt;&gt;0)</formula>
    </cfRule>
  </conditionalFormatting>
  <conditionalFormatting sqref="B356">
    <cfRule type="expression" dxfId="53" priority="3">
      <formula>AND(#REF!&lt;&gt;0)</formula>
    </cfRule>
  </conditionalFormatting>
  <conditionalFormatting sqref="B374">
    <cfRule type="expression" dxfId="52" priority="2">
      <formula>AND(#REF!&lt;&gt;0)</formula>
    </cfRule>
  </conditionalFormatting>
  <conditionalFormatting sqref="B384">
    <cfRule type="expression" dxfId="51" priority="1">
      <formula>AND(#REF!&lt;&gt;0)</formula>
    </cfRule>
  </conditionalFormatting>
  <conditionalFormatting sqref="C21:D21 D59:D66 D73:D84 D93:D109 C279:D280">
    <cfRule type="expression" dxfId="50" priority="338">
      <formula>#REF!&gt;=1.25*#REF!</formula>
    </cfRule>
  </conditionalFormatting>
  <conditionalFormatting sqref="C26:D26">
    <cfRule type="expression" dxfId="49" priority="335">
      <formula>#REF!&gt;=1.25*#REF!</formula>
    </cfRule>
  </conditionalFormatting>
  <conditionalFormatting sqref="C33:D33 C36:D36 C41:D41 C47:D47 C52:D52">
    <cfRule type="expression" dxfId="48" priority="337">
      <formula>#REF!&gt;=1.25*#REF!</formula>
    </cfRule>
  </conditionalFormatting>
  <conditionalFormatting sqref="C115:D115 C117:D117 C122:D123">
    <cfRule type="expression" dxfId="47" priority="334">
      <formula>#REF!&gt;=1.25*#REF!</formula>
    </cfRule>
  </conditionalFormatting>
  <conditionalFormatting sqref="C222:D223 C231:D231 C234:D234 C237:D237 C243:D243 C251:D251 C263:D263 C267:D267 C269:D269 C273:D273">
    <cfRule type="expression" dxfId="46" priority="332">
      <formula>#REF!&gt;=1.25*#REF!</formula>
    </cfRule>
  </conditionalFormatting>
  <conditionalFormatting sqref="C282:D282 C285:D285 C287:D287">
    <cfRule type="expression" dxfId="45" priority="331">
      <formula>#REF!&gt;=1.25*#REF!</formula>
    </cfRule>
  </conditionalFormatting>
  <conditionalFormatting sqref="C313:D313">
    <cfRule type="expression" dxfId="44" priority="329">
      <formula>#REF!&gt;=1.25*#REF!</formula>
    </cfRule>
  </conditionalFormatting>
  <conditionalFormatting sqref="C317:D318">
    <cfRule type="expression" dxfId="43" priority="290">
      <formula>#REF!&gt;=1.25*#REF!</formula>
    </cfRule>
  </conditionalFormatting>
  <conditionalFormatting sqref="C331:D331">
    <cfRule type="expression" dxfId="42" priority="327">
      <formula>#REF!&gt;=1.25*#REF!</formula>
    </cfRule>
  </conditionalFormatting>
  <conditionalFormatting sqref="C336:D336">
    <cfRule type="expression" dxfId="41" priority="328">
      <formula>#REF!&gt;=1.25*#REF!</formula>
    </cfRule>
  </conditionalFormatting>
  <conditionalFormatting sqref="C340:D341">
    <cfRule type="expression" dxfId="40" priority="289">
      <formula>#REF!&gt;=1.25*#REF!</formula>
    </cfRule>
  </conditionalFormatting>
  <conditionalFormatting sqref="C343:D343">
    <cfRule type="expression" dxfId="39" priority="326">
      <formula>#REF!&gt;=1.25*#REF!</formula>
    </cfRule>
  </conditionalFormatting>
  <conditionalFormatting sqref="C347:D347">
    <cfRule type="expression" dxfId="38" priority="325">
      <formula>#REF!&gt;=1.25*#REF!</formula>
    </cfRule>
  </conditionalFormatting>
  <conditionalFormatting sqref="C350:D350">
    <cfRule type="expression" dxfId="37" priority="324">
      <formula>#REF!&gt;=1.25*#REF!</formula>
    </cfRule>
  </conditionalFormatting>
  <conditionalFormatting sqref="C352:D352">
    <cfRule type="expression" dxfId="36" priority="323">
      <formula>#REF!&gt;=1.25*#REF!</formula>
    </cfRule>
  </conditionalFormatting>
  <conditionalFormatting sqref="C358:D358">
    <cfRule type="expression" dxfId="35" priority="322">
      <formula>#REF!&gt;=1.25*#REF!</formula>
    </cfRule>
  </conditionalFormatting>
  <conditionalFormatting sqref="C362:D362">
    <cfRule type="expression" dxfId="34" priority="321">
      <formula>#REF!&gt;=1.25*#REF!</formula>
    </cfRule>
  </conditionalFormatting>
  <conditionalFormatting sqref="C365:D365">
    <cfRule type="expression" dxfId="33" priority="320">
      <formula>#REF!&gt;=1.25*#REF!</formula>
    </cfRule>
  </conditionalFormatting>
  <conditionalFormatting sqref="C379:D379">
    <cfRule type="expression" dxfId="32" priority="319">
      <formula>#REF!&gt;=1.25*#REF!</formula>
    </cfRule>
  </conditionalFormatting>
  <conditionalFormatting sqref="D6:D12 C7 C13:D13 D14:D16 C17:D17 D18:D20 D23:D25 D27:D31 D34:D35 D37:D38 D48:D51 D118:D121 D124:D134 D136:D139 D141:D151 D153:D161 D163:D173 D175:D180 D182:D184">
    <cfRule type="expression" dxfId="31" priority="336">
      <formula>#REF!&gt;=1.25*#REF!</formula>
    </cfRule>
  </conditionalFormatting>
  <conditionalFormatting sqref="D40">
    <cfRule type="expression" dxfId="30" priority="309">
      <formula>#REF!&gt;=1.25*#REF!</formula>
    </cfRule>
  </conditionalFormatting>
  <conditionalFormatting sqref="D42:D46">
    <cfRule type="expression" dxfId="29" priority="306">
      <formula>#REF!&gt;=1.25*#REF!</formula>
    </cfRule>
  </conditionalFormatting>
  <conditionalFormatting sqref="D53:D57">
    <cfRule type="expression" dxfId="28" priority="304">
      <formula>#REF!&gt;=1.25*#REF!</formula>
    </cfRule>
  </conditionalFormatting>
  <conditionalFormatting sqref="D68:D71">
    <cfRule type="expression" dxfId="27" priority="302">
      <formula>#REF!&gt;=1.25*#REF!</formula>
    </cfRule>
  </conditionalFormatting>
  <conditionalFormatting sqref="D86:D89">
    <cfRule type="expression" dxfId="26" priority="299">
      <formula>#REF!&gt;=1.25*#REF!</formula>
    </cfRule>
  </conditionalFormatting>
  <conditionalFormatting sqref="D111:D114">
    <cfRule type="expression" dxfId="25" priority="296">
      <formula>#REF!&gt;=1.25*#REF!</formula>
    </cfRule>
  </conditionalFormatting>
  <conditionalFormatting sqref="D116">
    <cfRule type="expression" dxfId="24" priority="317">
      <formula>#REF!&gt;=1.25*#REF!</formula>
    </cfRule>
  </conditionalFormatting>
  <conditionalFormatting sqref="D186:D219">
    <cfRule type="expression" dxfId="23" priority="333">
      <formula>#REF!&gt;=1.25*#REF!</formula>
    </cfRule>
  </conditionalFormatting>
  <conditionalFormatting sqref="D224:D230 D232:D233 D235:D236 D238:D242 D244:D250 D264:D266 D270:D272 D274:D278 D283:D284 D288:D294 C295 D296:D299 D303:D305 D314:D316 C317 D319:D322 C323:D326 D327:D330 D332:D335 D337:D339 C340 D344:D346 D353:D355 D359:D361 D363:D364 C367:D368 D369:D373 D376:D378 D380:D381 C382">
    <cfRule type="expression" dxfId="22" priority="330">
      <formula>#REF!&gt;=1.25*#REF!</formula>
    </cfRule>
  </conditionalFormatting>
  <conditionalFormatting sqref="D252:D262">
    <cfRule type="expression" dxfId="21" priority="308">
      <formula>#REF!&gt;=1.25*#REF!</formula>
    </cfRule>
  </conditionalFormatting>
  <conditionalFormatting sqref="D268">
    <cfRule type="expression" dxfId="20" priority="316">
      <formula>#REF!&gt;=1.25*#REF!</formula>
    </cfRule>
  </conditionalFormatting>
  <conditionalFormatting sqref="D281">
    <cfRule type="expression" dxfId="19" priority="315">
      <formula>#REF!&gt;=1.25*#REF!</formula>
    </cfRule>
  </conditionalFormatting>
  <conditionalFormatting sqref="D286">
    <cfRule type="expression" dxfId="18" priority="314">
      <formula>#REF!&gt;=1.25*#REF!</formula>
    </cfRule>
  </conditionalFormatting>
  <conditionalFormatting sqref="D307:D312">
    <cfRule type="expression" dxfId="17" priority="292">
      <formula>#REF!&gt;=1.25*#REF!</formula>
    </cfRule>
  </conditionalFormatting>
  <conditionalFormatting sqref="D342">
    <cfRule type="expression" dxfId="16" priority="313">
      <formula>#REF!&gt;=1.25*#REF!</formula>
    </cfRule>
  </conditionalFormatting>
  <conditionalFormatting sqref="D348:D349">
    <cfRule type="expression" dxfId="15" priority="305">
      <formula>#REF!&gt;=1.25*#REF!</formula>
    </cfRule>
  </conditionalFormatting>
  <conditionalFormatting sqref="D351">
    <cfRule type="expression" dxfId="14" priority="312">
      <formula>#REF!&gt;=1.25*#REF!</formula>
    </cfRule>
  </conditionalFormatting>
  <conditionalFormatting sqref="D366">
    <cfRule type="expression" dxfId="13" priority="311">
      <formula>#REF!&gt;=1.25*#REF!</formula>
    </cfRule>
  </conditionalFormatting>
  <conditionalFormatting sqref="D383">
    <cfRule type="expression" dxfId="12" priority="310">
      <formula>#REF!&gt;=1.25*#REF!</formula>
    </cfRule>
  </conditionalFormatting>
  <conditionalFormatting sqref="D91:F91">
    <cfRule type="expression" dxfId="11" priority="20">
      <formula>#REF!&gt;=1.25*#REF!</formula>
    </cfRule>
  </conditionalFormatting>
  <conditionalFormatting sqref="D301:F301">
    <cfRule type="expression" dxfId="10" priority="17">
      <formula>#REF!&gt;=1.25*#REF!</formula>
    </cfRule>
  </conditionalFormatting>
  <conditionalFormatting sqref="D357:F357">
    <cfRule type="expression" dxfId="9" priority="15">
      <formula>#REF!&gt;=1.25*#REF!</formula>
    </cfRule>
  </conditionalFormatting>
  <conditionalFormatting sqref="D375:F375">
    <cfRule type="expression" dxfId="8" priority="14">
      <formula>#REF!&gt;=1.25*#REF!</formula>
    </cfRule>
  </conditionalFormatting>
  <conditionalFormatting sqref="E6:F6">
    <cfRule type="expression" dxfId="7" priority="339">
      <formula>#REF!&gt;=1.25*#REF!</formula>
    </cfRule>
  </conditionalFormatting>
  <conditionalFormatting sqref="E59:F59">
    <cfRule type="expression" dxfId="6" priority="303">
      <formula>#REF!&gt;=1.25*#REF!</formula>
    </cfRule>
  </conditionalFormatting>
  <conditionalFormatting sqref="E68:F68">
    <cfRule type="expression" dxfId="5" priority="301">
      <formula>#REF!&gt;=1.25*#REF!</formula>
    </cfRule>
  </conditionalFormatting>
  <conditionalFormatting sqref="E73:F73">
    <cfRule type="expression" dxfId="4" priority="300">
      <formula>#REF!&gt;=1.25*#REF!</formula>
    </cfRule>
  </conditionalFormatting>
  <conditionalFormatting sqref="E86:F86">
    <cfRule type="expression" dxfId="3" priority="298">
      <formula>#REF!&gt;=1.25*#REF!</formula>
    </cfRule>
  </conditionalFormatting>
  <conditionalFormatting sqref="E111:F112">
    <cfRule type="expression" dxfId="2" priority="295">
      <formula>#REF!&gt;=1.25*#REF!</formula>
    </cfRule>
  </conditionalFormatting>
  <conditionalFormatting sqref="E221:F221">
    <cfRule type="expression" dxfId="1" priority="18">
      <formula>#REF!&gt;=1.25*#REF!</formula>
    </cfRule>
  </conditionalFormatting>
  <conditionalFormatting sqref="E307:F308">
    <cfRule type="expression" dxfId="0" priority="291">
      <formula>#REF!&gt;=1.25*#REF!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 xml:space="preserve">&amp;L      &amp;G&amp;RAOO N° 668/2026/STMANS-TRAV
BP-DE
</oddHeader>
    <oddFooter>&amp;C&amp;P/&amp;N</oddFooter>
  </headerFooter>
  <rowBreaks count="1" manualBreakCount="1">
    <brk id="388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MAATAOUI</dc:creator>
  <cp:lastModifiedBy>Sanaa BENYOUSSEF</cp:lastModifiedBy>
  <cp:lastPrinted>2026-07-08T11:42:12Z</cp:lastPrinted>
  <dcterms:created xsi:type="dcterms:W3CDTF">2025-02-06T09:52:54Z</dcterms:created>
  <dcterms:modified xsi:type="dcterms:W3CDTF">2026-07-08T11:45:43Z</dcterms:modified>
</cp:coreProperties>
</file>