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Desktop\DAO 2026 VF\DCE MI.18.2026 Travaux oa pk411\"/>
    </mc:Choice>
  </mc:AlternateContent>
  <xr:revisionPtr revIDLastSave="0" documentId="13_ncr:1_{76328C1F-901C-4C7F-8719-042C6419B927}" xr6:coauthVersionLast="47" xr6:coauthVersionMax="47" xr10:uidLastSave="{00000000-0000-0000-0000-000000000000}"/>
  <bookViews>
    <workbookView xWindow="-120" yWindow="-120" windowWidth="29040" windowHeight="15720" firstSheet="5" activeTab="5" xr2:uid="{00000000-000D-0000-FFFF-FFFF00000000}"/>
  </bookViews>
  <sheets>
    <sheet name="1) Estimation RP7316" sheetId="5" state="hidden" r:id="rId1"/>
    <sheet name="2) Estimation RP7102" sheetId="3" state="hidden" r:id="rId2"/>
    <sheet name="ESTIMATION 1+2" sheetId="6" state="hidden" r:id="rId3"/>
    <sheet name="Feuil3" sheetId="7" state="hidden" r:id="rId4"/>
    <sheet name="LES SOLUTIONS" sheetId="2" state="hidden" r:id="rId5"/>
    <sheet name="BPDE" sheetId="9" r:id="rId6"/>
  </sheets>
  <definedNames>
    <definedName name="_Hlk161312541" localSheetId="0">'1) Estimation RP7316'!#REF!</definedName>
    <definedName name="_Hlk161312541" localSheetId="1">'2) Estimation RP7102'!$A$21</definedName>
    <definedName name="_xlnm.Print_Area" localSheetId="0">'1) Estimation RP7316'!$A$1:$G$25</definedName>
    <definedName name="_xlnm.Print_Area" localSheetId="1">'2) Estimation RP7102'!$A$1:$G$25</definedName>
    <definedName name="_xlnm.Print_Area" localSheetId="5">BPDE!$A$1:$G$62</definedName>
    <definedName name="_xlnm.Print_Area" localSheetId="2">'ESTIMATION 1+2'!$A$1:$G$25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4" i="9" l="1"/>
  <c r="G9" i="9"/>
  <c r="G10" i="9"/>
  <c r="G11" i="9"/>
  <c r="G12" i="9"/>
  <c r="G13" i="9"/>
  <c r="G14" i="9"/>
  <c r="G15" i="9"/>
  <c r="G17" i="9"/>
  <c r="G18" i="9"/>
  <c r="G20" i="9"/>
  <c r="G21" i="9"/>
  <c r="G22" i="9"/>
  <c r="G23" i="9"/>
  <c r="G25" i="9"/>
  <c r="G26" i="9"/>
  <c r="G27" i="9"/>
  <c r="G28" i="9"/>
  <c r="G29" i="9"/>
  <c r="G30" i="9"/>
  <c r="G31" i="9"/>
  <c r="G32" i="9"/>
  <c r="G33" i="9"/>
  <c r="G34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51" i="9"/>
  <c r="G53" i="9"/>
  <c r="G8" i="9"/>
  <c r="G55" i="9" l="1"/>
  <c r="E21" i="7"/>
  <c r="E19" i="7"/>
  <c r="E17" i="7"/>
  <c r="E15" i="7"/>
  <c r="E13" i="7"/>
  <c r="E11" i="7"/>
  <c r="A7" i="7"/>
  <c r="A9" i="7" s="1"/>
  <c r="A11" i="7" s="1"/>
  <c r="A13" i="7" s="1"/>
  <c r="A15" i="7" s="1"/>
  <c r="A17" i="7" s="1"/>
  <c r="A19" i="7" s="1"/>
  <c r="A21" i="7" s="1"/>
  <c r="G7" i="6" l="1"/>
  <c r="G9" i="6"/>
  <c r="E21" i="6"/>
  <c r="G21" i="6" s="1"/>
  <c r="A21" i="5"/>
  <c r="E19" i="6"/>
  <c r="G19" i="6" s="1"/>
  <c r="E17" i="6"/>
  <c r="G17" i="6" s="1"/>
  <c r="E15" i="6"/>
  <c r="G15" i="6" s="1"/>
  <c r="E13" i="6"/>
  <c r="G13" i="6" s="1"/>
  <c r="E11" i="6"/>
  <c r="G11" i="6" s="1"/>
  <c r="A7" i="6"/>
  <c r="A9" i="6" s="1"/>
  <c r="A11" i="6" s="1"/>
  <c r="A13" i="6" s="1"/>
  <c r="A15" i="6" s="1"/>
  <c r="A17" i="6" s="1"/>
  <c r="A19" i="6" s="1"/>
  <c r="A21" i="6" s="1"/>
  <c r="G5" i="6"/>
  <c r="G19" i="5"/>
  <c r="G17" i="5"/>
  <c r="G15" i="5"/>
  <c r="G13" i="5"/>
  <c r="G11" i="5"/>
  <c r="A7" i="3"/>
  <c r="A9" i="3" s="1"/>
  <c r="A11" i="3" s="1"/>
  <c r="A13" i="3" s="1"/>
  <c r="A15" i="3" s="1"/>
  <c r="A17" i="3" s="1"/>
  <c r="A19" i="3" s="1"/>
  <c r="A21" i="3" s="1"/>
  <c r="G23" i="6" l="1"/>
  <c r="G23" i="5"/>
  <c r="G56" i="9" l="1"/>
  <c r="G57" i="9" s="1"/>
  <c r="G24" i="6"/>
  <c r="G25" i="6" s="1"/>
  <c r="G24" i="5"/>
  <c r="G25" i="5" s="1"/>
  <c r="L34" i="3"/>
  <c r="G11" i="3"/>
  <c r="G13" i="3"/>
  <c r="G15" i="3"/>
  <c r="G21" i="3"/>
  <c r="G17" i="3"/>
  <c r="G19" i="3"/>
  <c r="H25" i="5" l="1"/>
  <c r="G23" i="3"/>
  <c r="G24" i="3" s="1"/>
  <c r="G25" i="3" s="1"/>
  <c r="I24" i="3" s="1"/>
  <c r="I23" i="3" l="1"/>
</calcChain>
</file>

<file path=xl/sharedStrings.xml><?xml version="1.0" encoding="utf-8"?>
<sst xmlns="http://schemas.openxmlformats.org/spreadsheetml/2006/main" count="386" uniqueCount="130">
  <si>
    <t>Route</t>
  </si>
  <si>
    <t>Nature des Travaux</t>
  </si>
  <si>
    <t>Référence du profil type</t>
  </si>
  <si>
    <t>Construction d'un mur en béton B20</t>
  </si>
  <si>
    <t>Suivant la fiche technique approuvée et aux lieux désignés par le M.O</t>
  </si>
  <si>
    <t>Construction des accotements bétonnées</t>
  </si>
  <si>
    <t>Construction de radier ordinaire</t>
  </si>
  <si>
    <t>construction des protections en gabions</t>
  </si>
  <si>
    <t>Protection en gabions</t>
  </si>
  <si>
    <t>Protections en fossé bétonné</t>
  </si>
  <si>
    <t>Protection en faussée bétonnée</t>
  </si>
  <si>
    <t>Construction d'un radier en béton B20</t>
  </si>
  <si>
    <t>Construction d'un mur en maçonnerie</t>
  </si>
  <si>
    <t>Protection cote aval en gabions</t>
  </si>
  <si>
    <t>N° Prix</t>
  </si>
  <si>
    <t>Réf. au  CPS ou CPC</t>
  </si>
  <si>
    <t>DESIGNATIONS DES PRESTATIONS</t>
  </si>
  <si>
    <t>U</t>
  </si>
  <si>
    <t xml:space="preserve"> QUANTITE</t>
  </si>
  <si>
    <t xml:space="preserve">PRIX UNITAIRE EN DH (HORS TVA) En chiffres    </t>
  </si>
  <si>
    <t>PRODUIT</t>
  </si>
  <si>
    <t>Article IV-3 du CPS</t>
  </si>
  <si>
    <t>Installation de chantier</t>
  </si>
  <si>
    <t>F</t>
  </si>
  <si>
    <t>Le forfait</t>
  </si>
  <si>
    <t>Mise en place de la signalisation globale temporaire</t>
  </si>
  <si>
    <t>Maintien des dispositifs de signalisation et leur remplacement</t>
  </si>
  <si>
    <t>FM</t>
  </si>
  <si>
    <t xml:space="preserve">Le forfait mensuel </t>
  </si>
  <si>
    <t xml:space="preserve">Béton de classe B10 y/c Déblai et remblai </t>
  </si>
  <si>
    <t>M3</t>
  </si>
  <si>
    <t>Le mètre cube</t>
  </si>
  <si>
    <t>Béton de classe B20 y/c Remblai</t>
  </si>
  <si>
    <t>Hérissonnage y/c Déblai et remblai</t>
  </si>
  <si>
    <t xml:space="preserve">Maçonnerie de moellons </t>
  </si>
  <si>
    <t>Total  Hors TVA</t>
  </si>
  <si>
    <t>Taux TVA (20%)</t>
  </si>
  <si>
    <t>Total TTC</t>
  </si>
  <si>
    <t>ROYAUME  DU  MAROC
MINISTERE  DE L’EQUIPEMENT ET DE L’EAU .
DIRECTION  DES  ROUTES .
DIRECTION  PROVINCIALE DE  MIDELT.
******</t>
  </si>
  <si>
    <t>Estimation</t>
  </si>
  <si>
    <t>RP7102</t>
  </si>
  <si>
    <t>PK86+200</t>
  </si>
  <si>
    <t>PK85+600</t>
  </si>
  <si>
    <t>PK84+800</t>
  </si>
  <si>
    <t>PK84+400</t>
  </si>
  <si>
    <t>PK84+350</t>
  </si>
  <si>
    <t>PK73+200</t>
  </si>
  <si>
    <t>fossé bétonné type TR0.5 A</t>
  </si>
  <si>
    <t xml:space="preserve">Gabion y/c déblai </t>
  </si>
  <si>
    <t>PK</t>
  </si>
  <si>
    <t>PK0+100
PK5+000
PK5+200
PK5+300</t>
  </si>
  <si>
    <t xml:space="preserve">Construction des accotements bétonnées avec coulisse </t>
  </si>
  <si>
    <t>PK1+600
PK1+900</t>
  </si>
  <si>
    <t>Construction des accotements bétonnées Avec fossé bétonnée</t>
  </si>
  <si>
    <t>PK3+000
PK5+100
PK5+800
PK5+900</t>
  </si>
  <si>
    <t>Construction des accotements bétonnées Avec mur en maçonnerie</t>
  </si>
  <si>
    <t xml:space="preserve"> RP7316</t>
  </si>
  <si>
    <t xml:space="preserve">TRAVAUX DE REPARATION DES DEGATS DE CRUE SUR LA RP7316 DU PK0+000 AU PK 25+000 </t>
  </si>
  <si>
    <r>
      <rPr>
        <b/>
        <sz val="14"/>
        <color theme="1"/>
        <rFont val="Calibri"/>
        <family val="2"/>
      </rPr>
      <t xml:space="preserve">Objet : Travaux de réparation des dégâts des crues  survenues sur la RP7102 du PK84+00 au PK 86+333 Province  de MIDELT. </t>
    </r>
    <r>
      <rPr>
        <b/>
        <sz val="12"/>
        <color theme="1"/>
        <rFont val="Calibri"/>
        <family val="2"/>
      </rPr>
      <t xml:space="preserve">
 </t>
    </r>
  </si>
  <si>
    <r>
      <rPr>
        <b/>
        <sz val="14"/>
        <color theme="1"/>
        <rFont val="Calibri"/>
        <family val="2"/>
      </rPr>
      <t>Objet : Travaux de réparation de dégâts de crues survenus sur la RP7316 du PK0+000 au PK 25+000  et sur la RP7102 du PK84+00 au PK 86+333  dans la province de Midelt.</t>
    </r>
    <r>
      <rPr>
        <b/>
        <sz val="12"/>
        <color theme="1"/>
        <rFont val="Calibri"/>
        <family val="2"/>
      </rPr>
      <t xml:space="preserve">
 </t>
    </r>
  </si>
  <si>
    <t>PRIX N°</t>
  </si>
  <si>
    <t>REFERENCE AU CPS</t>
  </si>
  <si>
    <t>UNITE</t>
  </si>
  <si>
    <t>QUANTITE</t>
  </si>
  <si>
    <t xml:space="preserve">PRIX UNITAIRE HTVA </t>
  </si>
  <si>
    <t>Maintien des panneaux et leur remplacement</t>
  </si>
  <si>
    <t>Béton de propreté</t>
  </si>
  <si>
    <t>M2</t>
  </si>
  <si>
    <t>T</t>
  </si>
  <si>
    <t>Badigeonnage</t>
  </si>
  <si>
    <t>TOTAL TTC</t>
  </si>
  <si>
    <t>PRODUIT (Qté*PU HTVA)</t>
  </si>
  <si>
    <t>Objet</t>
  </si>
  <si>
    <t>Ft</t>
  </si>
  <si>
    <t>Gabions</t>
  </si>
  <si>
    <t>Déblais</t>
  </si>
  <si>
    <t>Béton de classe B20</t>
  </si>
  <si>
    <t>Article 76</t>
  </si>
  <si>
    <t>Installation du chantier</t>
  </si>
  <si>
    <t>Travaux topographiques et piquetage de la route et de l'ouvrage</t>
  </si>
  <si>
    <t>Ouverture des exutoires des ouvrages busés en amont et en aval</t>
  </si>
  <si>
    <t>BBSG1 0/14</t>
  </si>
  <si>
    <t>Emulsion de bitume  55%</t>
  </si>
  <si>
    <t>Emulsion de bitume  65%</t>
  </si>
  <si>
    <t>bitume pur (35/50)</t>
  </si>
  <si>
    <t>Couche de forme type F1</t>
  </si>
  <si>
    <t>Couche AC</t>
  </si>
  <si>
    <t>Couche de base GB2</t>
  </si>
  <si>
    <t>Couche MS2</t>
  </si>
  <si>
    <t>Buses DN 600 135A</t>
  </si>
  <si>
    <t>Buses DN 1000 135A</t>
  </si>
  <si>
    <t>Lit de sable</t>
  </si>
  <si>
    <t>Déblais de fouille</t>
  </si>
  <si>
    <t>Remblais de fouille</t>
  </si>
  <si>
    <t>Gros béton</t>
  </si>
  <si>
    <t>Treillis soudé TS6 de maille 20cmx20cm</t>
  </si>
  <si>
    <t>Géotextile</t>
  </si>
  <si>
    <t>Conduite perforé DN160mm</t>
  </si>
  <si>
    <t>Joint WaterStop</t>
  </si>
  <si>
    <t>Enrochement calibre 700 mm - 900 mm</t>
  </si>
  <si>
    <t>Glissière de sécurité</t>
  </si>
  <si>
    <t>ML</t>
  </si>
  <si>
    <t>DESIGNATION DES PRIX</t>
  </si>
  <si>
    <t>100-PRIX GENERAUX</t>
  </si>
  <si>
    <t>200-TERRASSEMENTS ET FOUILLES</t>
  </si>
  <si>
    <t>300-DALOTS</t>
  </si>
  <si>
    <t>400-EQUIPEMENTS DRAINAGE ET PROTECTIONS</t>
  </si>
  <si>
    <t>500-RACCORDEMENTS</t>
  </si>
  <si>
    <t>TOTAL HTVA</t>
  </si>
  <si>
    <t>KG</t>
  </si>
  <si>
    <t>Couche de Fondation GNF1</t>
  </si>
  <si>
    <t>Déviation provisoire</t>
  </si>
  <si>
    <t>Acier à haute adhérence (H.A)</t>
  </si>
  <si>
    <t>Nappe drainante</t>
  </si>
  <si>
    <t>Béton de classe B25</t>
  </si>
  <si>
    <t>600 – SIGNALISATION</t>
  </si>
  <si>
    <t xml:space="preserve">Maçonnerie de moellons yc barbacanes </t>
  </si>
  <si>
    <t>Marquage en bande de 15 cm de large</t>
  </si>
  <si>
    <t xml:space="preserve">Signalisation temporaire horizontale de chantier en bande jaune </t>
  </si>
  <si>
    <t>Ml</t>
  </si>
  <si>
    <t>Mise en œuvre d'imprégnation</t>
  </si>
  <si>
    <t>Remblais (Portance minimale P2)</t>
  </si>
  <si>
    <t>Démolition des ouvrages existants</t>
  </si>
  <si>
    <t>Mise en œuvre de la couche d’accrochage</t>
  </si>
  <si>
    <t>MARCHE N°             /2026</t>
  </si>
  <si>
    <t>TOTAL TVA 20%</t>
  </si>
  <si>
    <t>Signature, nom, qualité et mention manuscrite « lu et accepté »</t>
  </si>
  <si>
    <t xml:space="preserve">Arrêté le présent bordereau des prix -détail estimatif à la somme de …………………………                                                                                                                                                                                   Dirhams TTC……………………….
</t>
  </si>
  <si>
    <t>TRAVAUX DE RECONSTRUCTION DES OUVRAGES HYDRAULIQUES AU PK411+100 (EX PK373+880) ET PK411+830 (EX PK374+610) DE LA RN13 PROVINCE DE MIDELT</t>
  </si>
  <si>
    <t>BORDEREAU DES PRIX – DETAIL ESTIMATIF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</si>
</sst>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€_-;\-* #,##0.00\ _€_-;_-* &quot;-&quot;??\ _€_-;_-@_-"/>
    <numFmt numFmtId="165" formatCode="_-* #,##0.00\ _D_H_-;\-* #,##0.00\ _D_H_-;_-* &quot;-&quot;??\ _D_H_-;_-@_-"/>
    <numFmt numFmtId="166" formatCode="_-* #,##0.00\ _F_-;\-* #,##0.00\ _F_-;_-* &quot;-&quot;??\ _F_-;_-@_-"/>
    <numFmt numFmtId="167" formatCode="_-* #,##0_-;\-* #,##0_-;_-* &quot;-&quot;??_-;_-@_-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sz val="14"/>
      <color theme="1"/>
      <name val="Calibri"/>
      <family val="2"/>
    </font>
    <font>
      <sz val="14"/>
      <color theme="1"/>
      <name val="Aptos Narrow"/>
      <family val="2"/>
      <scheme val="minor"/>
    </font>
    <font>
      <b/>
      <sz val="12"/>
      <color rgb="FF000000"/>
      <name val="Cambria"/>
      <family val="1"/>
    </font>
    <font>
      <sz val="12"/>
      <color theme="1"/>
      <name val="Bookman Old Style"/>
      <family val="1"/>
    </font>
    <font>
      <sz val="12"/>
      <color theme="1"/>
      <name val="Times New Roman"/>
      <family val="1"/>
    </font>
    <font>
      <b/>
      <sz val="11"/>
      <color theme="1"/>
      <name val="Bookman Old Style"/>
      <family val="1"/>
    </font>
    <font>
      <sz val="12"/>
      <name val="Bookman Old Style"/>
      <family val="1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b/>
      <sz val="10"/>
      <color theme="1"/>
      <name val="Bookman Old Style"/>
      <family val="1"/>
    </font>
    <font>
      <sz val="10"/>
      <name val="Arial"/>
      <family val="2"/>
    </font>
    <font>
      <sz val="8"/>
      <name val="Aptos Narrow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b/>
      <sz val="10"/>
      <color rgb="FF000000"/>
      <name val="Cambria"/>
      <family val="1"/>
    </font>
    <font>
      <sz val="10"/>
      <color rgb="FF000000"/>
      <name val="Cambria"/>
      <family val="1"/>
    </font>
    <font>
      <sz val="10"/>
      <color theme="1"/>
      <name val="Cambria"/>
      <family val="1"/>
    </font>
    <font>
      <sz val="10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2F2F2"/>
        <bgColor indexed="64"/>
      </patternFill>
    </fill>
  </fills>
  <borders count="3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5" fillId="0" borderId="0"/>
    <xf numFmtId="166" fontId="15" fillId="0" borderId="0" applyFont="0" applyFill="0" applyBorder="0" applyAlignment="0" applyProtection="0"/>
    <xf numFmtId="0" fontId="15" fillId="0" borderId="0"/>
    <xf numFmtId="166" fontId="15" fillId="0" borderId="0" applyFont="0" applyFill="0" applyBorder="0" applyAlignment="0" applyProtection="0"/>
  </cellStyleXfs>
  <cellXfs count="116">
    <xf numFmtId="0" fontId="0" fillId="0" borderId="0" xfId="0"/>
    <xf numFmtId="165" fontId="0" fillId="0" borderId="0" xfId="0" applyNumberFormat="1"/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7" fillId="3" borderId="20" xfId="0" applyFont="1" applyFill="1" applyBorder="1" applyAlignment="1">
      <alignment horizontal="center" vertical="center" wrapText="1"/>
    </xf>
    <xf numFmtId="43" fontId="10" fillId="0" borderId="2" xfId="1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43" fontId="0" fillId="0" borderId="0" xfId="1" applyFont="1"/>
    <xf numFmtId="0" fontId="3" fillId="2" borderId="22" xfId="0" applyFont="1" applyFill="1" applyBorder="1" applyAlignment="1">
      <alignment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164" fontId="0" fillId="0" borderId="0" xfId="0" applyNumberFormat="1"/>
    <xf numFmtId="43" fontId="10" fillId="0" borderId="29" xfId="1" applyFont="1" applyBorder="1" applyAlignment="1">
      <alignment horizontal="center" vertical="center" wrapText="1"/>
    </xf>
    <xf numFmtId="0" fontId="8" fillId="0" borderId="29" xfId="0" applyFont="1" applyBorder="1" applyAlignment="1">
      <alignment horizontal="left" vertical="center" wrapText="1"/>
    </xf>
    <xf numFmtId="0" fontId="17" fillId="0" borderId="0" xfId="0" applyFont="1"/>
    <xf numFmtId="164" fontId="17" fillId="0" borderId="0" xfId="0" applyNumberFormat="1" applyFont="1"/>
    <xf numFmtId="167" fontId="17" fillId="0" borderId="0" xfId="1" applyNumberFormat="1" applyFont="1"/>
    <xf numFmtId="43" fontId="17" fillId="0" borderId="0" xfId="1" applyFont="1"/>
    <xf numFmtId="0" fontId="20" fillId="0" borderId="6" xfId="0" applyFont="1" applyBorder="1" applyAlignment="1">
      <alignment horizontal="center" vertical="center" wrapText="1"/>
    </xf>
    <xf numFmtId="0" fontId="21" fillId="0" borderId="6" xfId="0" applyFont="1" applyBorder="1" applyAlignment="1">
      <alignment vertical="center" wrapText="1"/>
    </xf>
    <xf numFmtId="2" fontId="20" fillId="0" borderId="6" xfId="0" applyNumberFormat="1" applyFont="1" applyBorder="1" applyAlignment="1">
      <alignment horizontal="center" vertical="center" wrapText="1"/>
    </xf>
    <xf numFmtId="43" fontId="20" fillId="0" borderId="6" xfId="1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left" vertical="center" wrapText="1"/>
    </xf>
    <xf numFmtId="0" fontId="22" fillId="0" borderId="0" xfId="0" applyFont="1"/>
    <xf numFmtId="0" fontId="22" fillId="0" borderId="0" xfId="0" applyFont="1" applyAlignment="1" applyProtection="1">
      <alignment horizontal="left" wrapText="1"/>
      <protection locked="0"/>
    </xf>
    <xf numFmtId="0" fontId="22" fillId="0" borderId="0" xfId="0" applyFont="1" applyAlignment="1" applyProtection="1">
      <alignment horizontal="center" wrapText="1"/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22" fillId="0" borderId="0" xfId="0" applyFont="1" applyAlignment="1">
      <alignment horizontal="left" vertical="center"/>
    </xf>
    <xf numFmtId="43" fontId="20" fillId="0" borderId="6" xfId="1" applyFont="1" applyBorder="1" applyAlignment="1" applyProtection="1">
      <alignment horizontal="center" vertical="center" wrapText="1"/>
      <protection locked="0"/>
    </xf>
    <xf numFmtId="43" fontId="20" fillId="0" borderId="6" xfId="1" applyFont="1" applyBorder="1" applyAlignment="1" applyProtection="1">
      <alignment vertical="center" wrapText="1"/>
      <protection locked="0"/>
    </xf>
    <xf numFmtId="0" fontId="7" fillId="0" borderId="31" xfId="0" applyFont="1" applyBorder="1" applyAlignment="1" applyProtection="1">
      <alignment horizontal="left" vertical="center" wrapText="1"/>
      <protection locked="0"/>
    </xf>
    <xf numFmtId="43" fontId="20" fillId="0" borderId="6" xfId="1" applyFont="1" applyBorder="1" applyAlignment="1" applyProtection="1">
      <alignment horizontal="right" vertical="center" wrapText="1"/>
      <protection locked="0"/>
    </xf>
    <xf numFmtId="0" fontId="17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right" vertical="center"/>
      <protection locked="0"/>
    </xf>
    <xf numFmtId="167" fontId="17" fillId="0" borderId="0" xfId="1" applyNumberFormat="1" applyFont="1" applyAlignment="1" applyProtection="1">
      <alignment horizontal="center"/>
      <protection locked="0"/>
    </xf>
    <xf numFmtId="43" fontId="17" fillId="0" borderId="0" xfId="1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7" fillId="0" borderId="0" xfId="0" applyFont="1" applyProtection="1">
      <protection locked="0"/>
    </xf>
    <xf numFmtId="167" fontId="17" fillId="0" borderId="0" xfId="1" applyNumberFormat="1" applyFont="1" applyProtection="1">
      <protection locked="0"/>
    </xf>
    <xf numFmtId="43" fontId="17" fillId="0" borderId="0" xfId="1" applyFont="1" applyProtection="1">
      <protection locked="0"/>
    </xf>
    <xf numFmtId="43" fontId="17" fillId="0" borderId="6" xfId="1" applyFont="1" applyBorder="1" applyAlignment="1" applyProtection="1">
      <alignment vertical="center" wrapText="1"/>
      <protection locked="0"/>
    </xf>
    <xf numFmtId="0" fontId="19" fillId="0" borderId="0" xfId="0" applyFont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43" fontId="19" fillId="4" borderId="6" xfId="1" applyFont="1" applyFill="1" applyBorder="1" applyAlignment="1">
      <alignment horizontal="center" vertical="center" wrapText="1"/>
    </xf>
    <xf numFmtId="0" fontId="19" fillId="4" borderId="6" xfId="0" applyFont="1" applyFill="1" applyBorder="1" applyAlignment="1">
      <alignment horizontal="center" vertical="center" wrapText="1"/>
    </xf>
    <xf numFmtId="0" fontId="17" fillId="0" borderId="30" xfId="0" applyFont="1" applyBorder="1" applyAlignment="1" applyProtection="1">
      <alignment horizontal="center" vertical="center" wrapText="1"/>
      <protection locked="0"/>
    </xf>
    <xf numFmtId="0" fontId="17" fillId="0" borderId="31" xfId="0" applyFont="1" applyBorder="1" applyAlignment="1" applyProtection="1">
      <alignment horizontal="center" vertical="center" wrapText="1"/>
      <protection locked="0"/>
    </xf>
    <xf numFmtId="0" fontId="17" fillId="0" borderId="32" xfId="0" applyFont="1" applyBorder="1" applyAlignment="1" applyProtection="1">
      <alignment horizontal="center" vertical="center" wrapText="1"/>
      <protection locked="0"/>
    </xf>
    <xf numFmtId="0" fontId="7" fillId="0" borderId="30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 wrapText="1"/>
    </xf>
    <xf numFmtId="43" fontId="19" fillId="4" borderId="7" xfId="1" applyFont="1" applyFill="1" applyBorder="1" applyAlignment="1">
      <alignment horizontal="center" vertical="center" wrapText="1"/>
    </xf>
    <xf numFmtId="43" fontId="19" fillId="4" borderId="9" xfId="1" applyFont="1" applyFill="1" applyBorder="1" applyAlignment="1">
      <alignment horizontal="center" vertical="center" wrapText="1"/>
    </xf>
    <xf numFmtId="0" fontId="22" fillId="0" borderId="0" xfId="0" applyFont="1" applyAlignment="1" applyProtection="1">
      <alignment horizontal="left" wrapText="1"/>
      <protection locked="0"/>
    </xf>
    <xf numFmtId="0" fontId="22" fillId="0" borderId="0" xfId="0" applyFont="1" applyAlignment="1" applyProtection="1">
      <alignment horizontal="center" wrapText="1"/>
      <protection locked="0"/>
    </xf>
    <xf numFmtId="0" fontId="22" fillId="0" borderId="0" xfId="0" applyFont="1" applyAlignment="1" applyProtection="1">
      <alignment horizontal="left" vertical="center"/>
      <protection locked="0"/>
    </xf>
    <xf numFmtId="43" fontId="8" fillId="0" borderId="5" xfId="1" applyFont="1" applyBorder="1" applyAlignment="1">
      <alignment horizontal="center" vertical="center" wrapText="1"/>
    </xf>
    <xf numFmtId="43" fontId="8" fillId="0" borderId="13" xfId="1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43" fontId="8" fillId="0" borderId="21" xfId="1" applyFont="1" applyBorder="1" applyAlignment="1">
      <alignment horizontal="center" vertical="center" wrapText="1"/>
    </xf>
    <xf numFmtId="4" fontId="11" fillId="0" borderId="5" xfId="0" applyNumberFormat="1" applyFont="1" applyBorder="1" applyAlignment="1">
      <alignment horizontal="center" vertical="center" wrapText="1"/>
    </xf>
    <xf numFmtId="4" fontId="11" fillId="0" borderId="4" xfId="0" applyNumberFormat="1" applyFont="1" applyBorder="1" applyAlignment="1">
      <alignment horizontal="center" vertical="center" wrapText="1"/>
    </xf>
    <xf numFmtId="2" fontId="8" fillId="0" borderId="21" xfId="1" applyNumberFormat="1" applyFont="1" applyBorder="1" applyAlignment="1">
      <alignment horizontal="center" vertical="center" wrapText="1"/>
    </xf>
    <xf numFmtId="2" fontId="8" fillId="0" borderId="13" xfId="1" applyNumberFormat="1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wrapText="1"/>
    </xf>
    <xf numFmtId="0" fontId="12" fillId="0" borderId="18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2" fontId="8" fillId="0" borderId="5" xfId="1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wrapText="1"/>
    </xf>
    <xf numFmtId="0" fontId="13" fillId="0" borderId="18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</cellXfs>
  <cellStyles count="6">
    <cellStyle name="Milliers" xfId="1" builtinId="3"/>
    <cellStyle name="Milliers 3" xfId="3" xr:uid="{3EF0621F-8861-43F7-B294-A48389F0E54B}"/>
    <cellStyle name="Milliers 3 2" xfId="5" xr:uid="{D4BF20A5-7AE3-4CE1-AF55-82CF288AE3FC}"/>
    <cellStyle name="Normal" xfId="0" builtinId="0"/>
    <cellStyle name="Normal 2" xfId="2" xr:uid="{9F116B19-354F-4B5E-BD89-F85400AC8DDC}"/>
    <cellStyle name="Normal 5" xfId="4" xr:uid="{B42BAF64-B3B5-410E-AD70-8B19233E3D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499984740745262"/>
  </sheetPr>
  <dimension ref="A1:L34"/>
  <sheetViews>
    <sheetView view="pageBreakPreview" zoomScale="80" zoomScaleNormal="80" zoomScaleSheetLayoutView="80" workbookViewId="0">
      <selection activeCell="L11" sqref="L11"/>
    </sheetView>
  </sheetViews>
  <sheetFormatPr baseColWidth="10" defaultRowHeight="15" x14ac:dyDescent="0.25"/>
  <cols>
    <col min="1" max="1" width="8.42578125" bestFit="1" customWidth="1"/>
    <col min="2" max="2" width="19.140625" bestFit="1" customWidth="1"/>
    <col min="3" max="3" width="36.42578125" customWidth="1"/>
    <col min="4" max="4" width="6.28515625" customWidth="1"/>
    <col min="5" max="5" width="13.140625" customWidth="1"/>
    <col min="6" max="6" width="15" bestFit="1" customWidth="1"/>
    <col min="7" max="7" width="17.85546875" bestFit="1" customWidth="1"/>
    <col min="8" max="8" width="16.7109375" customWidth="1"/>
    <col min="9" max="9" width="15.28515625" bestFit="1" customWidth="1"/>
    <col min="12" max="12" width="23.42578125" customWidth="1"/>
  </cols>
  <sheetData>
    <row r="1" spans="1:7" ht="108.75" customHeight="1" thickBot="1" x14ac:dyDescent="0.35">
      <c r="A1" s="90" t="s">
        <v>38</v>
      </c>
      <c r="B1" s="91"/>
      <c r="C1" s="91"/>
      <c r="D1" s="91"/>
      <c r="E1" s="91"/>
      <c r="F1" s="91"/>
      <c r="G1" s="92"/>
    </row>
    <row r="2" spans="1:7" ht="55.5" customHeight="1" thickBot="1" x14ac:dyDescent="0.3">
      <c r="A2" s="93" t="s">
        <v>57</v>
      </c>
      <c r="B2" s="94"/>
      <c r="C2" s="94"/>
      <c r="D2" s="94"/>
      <c r="E2" s="94"/>
      <c r="F2" s="94"/>
      <c r="G2" s="95"/>
    </row>
    <row r="3" spans="1:7" ht="19.5" thickBot="1" x14ac:dyDescent="0.3">
      <c r="A3" s="96" t="s">
        <v>39</v>
      </c>
      <c r="B3" s="97"/>
      <c r="C3" s="97"/>
      <c r="D3" s="97"/>
      <c r="E3" s="97"/>
      <c r="F3" s="97"/>
      <c r="G3" s="98"/>
    </row>
    <row r="4" spans="1:7" ht="79.5" thickBot="1" x14ac:dyDescent="0.3">
      <c r="A4" s="7" t="s">
        <v>14</v>
      </c>
      <c r="B4" s="13" t="s">
        <v>15</v>
      </c>
      <c r="C4" s="13" t="s">
        <v>16</v>
      </c>
      <c r="D4" s="13" t="s">
        <v>17</v>
      </c>
      <c r="E4" s="8" t="s">
        <v>18</v>
      </c>
      <c r="F4" s="8" t="s">
        <v>19</v>
      </c>
      <c r="G4" s="9" t="s">
        <v>20</v>
      </c>
    </row>
    <row r="5" spans="1:7" ht="0.75" customHeight="1" thickBot="1" x14ac:dyDescent="0.3">
      <c r="A5" s="99">
        <v>1</v>
      </c>
      <c r="B5" s="83" t="s">
        <v>21</v>
      </c>
      <c r="C5" s="10" t="s">
        <v>22</v>
      </c>
      <c r="D5" s="99" t="s">
        <v>23</v>
      </c>
      <c r="E5" s="100">
        <v>0</v>
      </c>
      <c r="F5" s="86">
        <v>0</v>
      </c>
      <c r="G5" s="73">
        <v>0</v>
      </c>
    </row>
    <row r="6" spans="1:7" ht="27" hidden="1" customHeight="1" thickBot="1" x14ac:dyDescent="0.3">
      <c r="A6" s="82"/>
      <c r="B6" s="84"/>
      <c r="C6" s="11" t="s">
        <v>24</v>
      </c>
      <c r="D6" s="82"/>
      <c r="E6" s="89"/>
      <c r="F6" s="87"/>
      <c r="G6" s="74"/>
    </row>
    <row r="7" spans="1:7" ht="48" hidden="1" thickBot="1" x14ac:dyDescent="0.3">
      <c r="A7" s="81">
        <v>2</v>
      </c>
      <c r="B7" s="83" t="s">
        <v>21</v>
      </c>
      <c r="C7" s="12" t="s">
        <v>25</v>
      </c>
      <c r="D7" s="81" t="s">
        <v>23</v>
      </c>
      <c r="E7" s="88">
        <v>0</v>
      </c>
      <c r="F7" s="86">
        <v>0</v>
      </c>
      <c r="G7" s="73">
        <v>0</v>
      </c>
    </row>
    <row r="8" spans="1:7" ht="16.5" hidden="1" thickBot="1" x14ac:dyDescent="0.3">
      <c r="A8" s="82"/>
      <c r="B8" s="84"/>
      <c r="C8" s="11" t="s">
        <v>24</v>
      </c>
      <c r="D8" s="82"/>
      <c r="E8" s="89"/>
      <c r="F8" s="87"/>
      <c r="G8" s="74"/>
    </row>
    <row r="9" spans="1:7" ht="48" hidden="1" thickBot="1" x14ac:dyDescent="0.3">
      <c r="A9" s="81">
        <v>3</v>
      </c>
      <c r="B9" s="83" t="s">
        <v>21</v>
      </c>
      <c r="C9" s="12" t="s">
        <v>26</v>
      </c>
      <c r="D9" s="81" t="s">
        <v>27</v>
      </c>
      <c r="E9" s="88">
        <v>0</v>
      </c>
      <c r="F9" s="86">
        <v>0</v>
      </c>
      <c r="G9" s="73">
        <v>0</v>
      </c>
    </row>
    <row r="10" spans="1:7" ht="16.5" hidden="1" thickBot="1" x14ac:dyDescent="0.3">
      <c r="A10" s="82"/>
      <c r="B10" s="84"/>
      <c r="C10" s="11" t="s">
        <v>28</v>
      </c>
      <c r="D10" s="82"/>
      <c r="E10" s="89"/>
      <c r="F10" s="87"/>
      <c r="G10" s="74"/>
    </row>
    <row r="11" spans="1:7" ht="31.5" x14ac:dyDescent="0.25">
      <c r="A11" s="81">
        <v>4</v>
      </c>
      <c r="B11" s="83" t="s">
        <v>21</v>
      </c>
      <c r="C11" s="12" t="s">
        <v>29</v>
      </c>
      <c r="D11" s="81" t="s">
        <v>30</v>
      </c>
      <c r="E11" s="88">
        <v>210</v>
      </c>
      <c r="F11" s="86">
        <v>650</v>
      </c>
      <c r="G11" s="73">
        <f t="shared" ref="G11" si="0">E11*F11</f>
        <v>136500</v>
      </c>
    </row>
    <row r="12" spans="1:7" ht="16.5" thickBot="1" x14ac:dyDescent="0.3">
      <c r="A12" s="82"/>
      <c r="B12" s="84"/>
      <c r="C12" s="11" t="s">
        <v>31</v>
      </c>
      <c r="D12" s="82"/>
      <c r="E12" s="89"/>
      <c r="F12" s="87"/>
      <c r="G12" s="74"/>
    </row>
    <row r="13" spans="1:7" ht="31.5" x14ac:dyDescent="0.25">
      <c r="A13" s="81">
        <v>5</v>
      </c>
      <c r="B13" s="83" t="s">
        <v>21</v>
      </c>
      <c r="C13" s="12" t="s">
        <v>32</v>
      </c>
      <c r="D13" s="81" t="s">
        <v>30</v>
      </c>
      <c r="E13" s="88">
        <v>931</v>
      </c>
      <c r="F13" s="86">
        <v>850</v>
      </c>
      <c r="G13" s="73">
        <f t="shared" ref="G13" si="1">E13*F13</f>
        <v>791350</v>
      </c>
    </row>
    <row r="14" spans="1:7" ht="16.5" thickBot="1" x14ac:dyDescent="0.3">
      <c r="A14" s="82"/>
      <c r="B14" s="84"/>
      <c r="C14" s="11" t="s">
        <v>31</v>
      </c>
      <c r="D14" s="82"/>
      <c r="E14" s="89"/>
      <c r="F14" s="87"/>
      <c r="G14" s="74"/>
    </row>
    <row r="15" spans="1:7" ht="31.5" x14ac:dyDescent="0.25">
      <c r="A15" s="81">
        <v>6</v>
      </c>
      <c r="B15" s="83" t="s">
        <v>21</v>
      </c>
      <c r="C15" s="12" t="s">
        <v>33</v>
      </c>
      <c r="D15" s="81" t="s">
        <v>30</v>
      </c>
      <c r="E15" s="88">
        <v>780</v>
      </c>
      <c r="F15" s="86">
        <v>100</v>
      </c>
      <c r="G15" s="73">
        <f t="shared" ref="G15" si="2">E15*F15</f>
        <v>78000</v>
      </c>
    </row>
    <row r="16" spans="1:7" ht="16.5" thickBot="1" x14ac:dyDescent="0.3">
      <c r="A16" s="82"/>
      <c r="B16" s="84"/>
      <c r="C16" s="11" t="s">
        <v>31</v>
      </c>
      <c r="D16" s="82"/>
      <c r="E16" s="89"/>
      <c r="F16" s="87"/>
      <c r="G16" s="74"/>
    </row>
    <row r="17" spans="1:9" ht="15.75" customHeight="1" x14ac:dyDescent="0.25">
      <c r="A17" s="81">
        <v>7</v>
      </c>
      <c r="B17" s="83" t="s">
        <v>21</v>
      </c>
      <c r="C17" s="12" t="s">
        <v>34</v>
      </c>
      <c r="D17" s="81" t="s">
        <v>30</v>
      </c>
      <c r="E17" s="88">
        <v>2133</v>
      </c>
      <c r="F17" s="86">
        <v>250</v>
      </c>
      <c r="G17" s="73">
        <f t="shared" ref="G17" si="3">E17*F17</f>
        <v>533250</v>
      </c>
    </row>
    <row r="18" spans="1:9" ht="16.5" thickBot="1" x14ac:dyDescent="0.3">
      <c r="A18" s="82"/>
      <c r="B18" s="84"/>
      <c r="C18" s="11" t="s">
        <v>31</v>
      </c>
      <c r="D18" s="82"/>
      <c r="E18" s="89"/>
      <c r="F18" s="87"/>
      <c r="G18" s="74"/>
    </row>
    <row r="19" spans="1:9" ht="22.5" customHeight="1" x14ac:dyDescent="0.25">
      <c r="A19" s="81">
        <v>8</v>
      </c>
      <c r="B19" s="83" t="s">
        <v>21</v>
      </c>
      <c r="C19" s="12" t="s">
        <v>47</v>
      </c>
      <c r="D19" s="81" t="s">
        <v>30</v>
      </c>
      <c r="E19" s="88">
        <v>485</v>
      </c>
      <c r="F19" s="86">
        <v>350</v>
      </c>
      <c r="G19" s="73">
        <f t="shared" ref="G19" si="4">E19*F19</f>
        <v>169750</v>
      </c>
    </row>
    <row r="20" spans="1:9" ht="35.25" customHeight="1" thickBot="1" x14ac:dyDescent="0.3">
      <c r="A20" s="82"/>
      <c r="B20" s="84"/>
      <c r="C20" s="11" t="s">
        <v>31</v>
      </c>
      <c r="D20" s="82"/>
      <c r="E20" s="89"/>
      <c r="F20" s="87"/>
      <c r="G20" s="74"/>
    </row>
    <row r="21" spans="1:9" ht="15.75" hidden="1" x14ac:dyDescent="0.25">
      <c r="A21" s="81">
        <f t="shared" ref="A21" si="5">A19+1</f>
        <v>9</v>
      </c>
      <c r="B21" s="83" t="s">
        <v>21</v>
      </c>
      <c r="C21" s="12" t="s">
        <v>48</v>
      </c>
      <c r="D21" s="81" t="s">
        <v>30</v>
      </c>
      <c r="E21" s="85">
        <v>0</v>
      </c>
      <c r="F21" s="86">
        <v>300</v>
      </c>
      <c r="G21" s="73">
        <v>0</v>
      </c>
    </row>
    <row r="22" spans="1:9" ht="32.25" hidden="1" customHeight="1" thickBot="1" x14ac:dyDescent="0.3">
      <c r="A22" s="82"/>
      <c r="B22" s="84"/>
      <c r="C22" s="11" t="s">
        <v>31</v>
      </c>
      <c r="D22" s="82"/>
      <c r="E22" s="74"/>
      <c r="F22" s="87"/>
      <c r="G22" s="74"/>
    </row>
    <row r="23" spans="1:9" ht="34.5" customHeight="1" thickBot="1" x14ac:dyDescent="0.3">
      <c r="A23" s="75" t="s">
        <v>35</v>
      </c>
      <c r="B23" s="76"/>
      <c r="C23" s="76"/>
      <c r="D23" s="76"/>
      <c r="E23" s="76"/>
      <c r="F23" s="77"/>
      <c r="G23" s="14">
        <f>SUM(G5:G20)</f>
        <v>1708850</v>
      </c>
      <c r="I23" s="1"/>
    </row>
    <row r="24" spans="1:9" ht="30.75" customHeight="1" thickBot="1" x14ac:dyDescent="0.3">
      <c r="A24" s="78" t="s">
        <v>36</v>
      </c>
      <c r="B24" s="79"/>
      <c r="C24" s="79"/>
      <c r="D24" s="79"/>
      <c r="E24" s="79"/>
      <c r="F24" s="80"/>
      <c r="G24" s="14">
        <f>G23*20%</f>
        <v>341770</v>
      </c>
      <c r="I24" s="1"/>
    </row>
    <row r="25" spans="1:9" ht="41.25" customHeight="1" thickBot="1" x14ac:dyDescent="0.3">
      <c r="A25" s="78" t="s">
        <v>37</v>
      </c>
      <c r="B25" s="79"/>
      <c r="C25" s="79"/>
      <c r="D25" s="79"/>
      <c r="E25" s="79"/>
      <c r="F25" s="80"/>
      <c r="G25" s="14">
        <f>G23+G24</f>
        <v>2050620</v>
      </c>
      <c r="H25" s="27">
        <f>G25*1.5%</f>
        <v>30759.3</v>
      </c>
    </row>
    <row r="34" spans="12:12" x14ac:dyDescent="0.25">
      <c r="L34" s="17"/>
    </row>
  </sheetData>
  <mergeCells count="60">
    <mergeCell ref="G7:G8"/>
    <mergeCell ref="A1:G1"/>
    <mergeCell ref="A2:G2"/>
    <mergeCell ref="A3:G3"/>
    <mergeCell ref="A5:A6"/>
    <mergeCell ref="B5:B6"/>
    <mergeCell ref="D5:D6"/>
    <mergeCell ref="E5:E6"/>
    <mergeCell ref="F5:F6"/>
    <mergeCell ref="G5:G6"/>
    <mergeCell ref="A7:A8"/>
    <mergeCell ref="B7:B8"/>
    <mergeCell ref="D7:D8"/>
    <mergeCell ref="E7:E8"/>
    <mergeCell ref="F7:F8"/>
    <mergeCell ref="G11:G12"/>
    <mergeCell ref="A9:A10"/>
    <mergeCell ref="B9:B10"/>
    <mergeCell ref="D9:D10"/>
    <mergeCell ref="E9:E10"/>
    <mergeCell ref="F9:F10"/>
    <mergeCell ref="G9:G10"/>
    <mergeCell ref="A11:A12"/>
    <mergeCell ref="B11:B12"/>
    <mergeCell ref="D11:D12"/>
    <mergeCell ref="E11:E12"/>
    <mergeCell ref="F11:F12"/>
    <mergeCell ref="G15:G16"/>
    <mergeCell ref="A13:A14"/>
    <mergeCell ref="B13:B14"/>
    <mergeCell ref="D13:D14"/>
    <mergeCell ref="E13:E14"/>
    <mergeCell ref="F13:F14"/>
    <mergeCell ref="G13:G14"/>
    <mergeCell ref="A15:A16"/>
    <mergeCell ref="B15:B16"/>
    <mergeCell ref="D15:D16"/>
    <mergeCell ref="E15:E16"/>
    <mergeCell ref="F15:F16"/>
    <mergeCell ref="G19:G20"/>
    <mergeCell ref="A17:A18"/>
    <mergeCell ref="B17:B18"/>
    <mergeCell ref="D17:D18"/>
    <mergeCell ref="E17:E18"/>
    <mergeCell ref="F17:F18"/>
    <mergeCell ref="G17:G18"/>
    <mergeCell ref="A19:A20"/>
    <mergeCell ref="B19:B20"/>
    <mergeCell ref="D19:D20"/>
    <mergeCell ref="E19:E20"/>
    <mergeCell ref="F19:F20"/>
    <mergeCell ref="G21:G22"/>
    <mergeCell ref="A23:F23"/>
    <mergeCell ref="A24:F24"/>
    <mergeCell ref="A25:F25"/>
    <mergeCell ref="A21:A22"/>
    <mergeCell ref="B21:B22"/>
    <mergeCell ref="D21:D22"/>
    <mergeCell ref="E21:E22"/>
    <mergeCell ref="F21:F22"/>
  </mergeCells>
  <pageMargins left="0.7" right="0.7" top="0.75" bottom="0.75" header="0.3" footer="0.3"/>
  <pageSetup scale="75" orientation="portrait" r:id="rId1"/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3">
    <tabColor rgb="FF7030A0"/>
  </sheetPr>
  <dimension ref="A1:L34"/>
  <sheetViews>
    <sheetView view="pageBreakPreview" zoomScale="82" zoomScaleNormal="80" zoomScaleSheetLayoutView="82" workbookViewId="0">
      <selection activeCell="A2" sqref="A2:G2"/>
    </sheetView>
  </sheetViews>
  <sheetFormatPr baseColWidth="10" defaultRowHeight="15" x14ac:dyDescent="0.25"/>
  <cols>
    <col min="1" max="1" width="8.42578125" bestFit="1" customWidth="1"/>
    <col min="2" max="2" width="19.140625" bestFit="1" customWidth="1"/>
    <col min="3" max="3" width="36.42578125" customWidth="1"/>
    <col min="4" max="4" width="6.28515625" customWidth="1"/>
    <col min="5" max="5" width="13.140625" customWidth="1"/>
    <col min="6" max="6" width="15" bestFit="1" customWidth="1"/>
    <col min="7" max="7" width="17.85546875" bestFit="1" customWidth="1"/>
    <col min="9" max="9" width="15.28515625" bestFit="1" customWidth="1"/>
  </cols>
  <sheetData>
    <row r="1" spans="1:7" ht="108.75" customHeight="1" thickBot="1" x14ac:dyDescent="0.35">
      <c r="A1" s="90" t="s">
        <v>38</v>
      </c>
      <c r="B1" s="91"/>
      <c r="C1" s="91"/>
      <c r="D1" s="91"/>
      <c r="E1" s="91"/>
      <c r="F1" s="91"/>
      <c r="G1" s="92"/>
    </row>
    <row r="2" spans="1:7" ht="55.5" customHeight="1" thickBot="1" x14ac:dyDescent="0.3">
      <c r="A2" s="102" t="s">
        <v>58</v>
      </c>
      <c r="B2" s="103"/>
      <c r="C2" s="103"/>
      <c r="D2" s="103"/>
      <c r="E2" s="103"/>
      <c r="F2" s="103"/>
      <c r="G2" s="104"/>
    </row>
    <row r="3" spans="1:7" ht="19.5" thickBot="1" x14ac:dyDescent="0.3">
      <c r="A3" s="96" t="s">
        <v>39</v>
      </c>
      <c r="B3" s="97"/>
      <c r="C3" s="97"/>
      <c r="D3" s="97"/>
      <c r="E3" s="97"/>
      <c r="F3" s="97"/>
      <c r="G3" s="98"/>
    </row>
    <row r="4" spans="1:7" ht="77.25" customHeight="1" thickBot="1" x14ac:dyDescent="0.3">
      <c r="A4" s="7" t="s">
        <v>14</v>
      </c>
      <c r="B4" s="13" t="s">
        <v>15</v>
      </c>
      <c r="C4" s="13" t="s">
        <v>16</v>
      </c>
      <c r="D4" s="13" t="s">
        <v>17</v>
      </c>
      <c r="E4" s="8" t="s">
        <v>18</v>
      </c>
      <c r="F4" s="8" t="s">
        <v>19</v>
      </c>
      <c r="G4" s="9" t="s">
        <v>20</v>
      </c>
    </row>
    <row r="5" spans="1:7" ht="15.75" hidden="1" customHeight="1" thickBot="1" x14ac:dyDescent="0.3">
      <c r="A5" s="99">
        <v>1</v>
      </c>
      <c r="B5" s="83" t="s">
        <v>21</v>
      </c>
      <c r="C5" s="10" t="s">
        <v>22</v>
      </c>
      <c r="D5" s="99" t="s">
        <v>23</v>
      </c>
      <c r="E5" s="100">
        <v>0</v>
      </c>
      <c r="F5" s="86">
        <v>0</v>
      </c>
      <c r="G5" s="73">
        <v>0</v>
      </c>
    </row>
    <row r="6" spans="1:7" ht="27" hidden="1" customHeight="1" thickBot="1" x14ac:dyDescent="0.3">
      <c r="A6" s="82"/>
      <c r="B6" s="84"/>
      <c r="C6" s="11" t="s">
        <v>24</v>
      </c>
      <c r="D6" s="82"/>
      <c r="E6" s="89"/>
      <c r="F6" s="87"/>
      <c r="G6" s="74"/>
    </row>
    <row r="7" spans="1:7" ht="48" hidden="1" thickBot="1" x14ac:dyDescent="0.3">
      <c r="A7" s="81">
        <f>A5+1</f>
        <v>2</v>
      </c>
      <c r="B7" s="83" t="s">
        <v>21</v>
      </c>
      <c r="C7" s="12" t="s">
        <v>25</v>
      </c>
      <c r="D7" s="81" t="s">
        <v>23</v>
      </c>
      <c r="E7" s="88">
        <v>0</v>
      </c>
      <c r="F7" s="86">
        <v>0</v>
      </c>
      <c r="G7" s="73">
        <v>0</v>
      </c>
    </row>
    <row r="8" spans="1:7" ht="16.5" hidden="1" thickBot="1" x14ac:dyDescent="0.3">
      <c r="A8" s="82"/>
      <c r="B8" s="84"/>
      <c r="C8" s="11" t="s">
        <v>24</v>
      </c>
      <c r="D8" s="82"/>
      <c r="E8" s="89"/>
      <c r="F8" s="87"/>
      <c r="G8" s="74"/>
    </row>
    <row r="9" spans="1:7" ht="48" hidden="1" thickBot="1" x14ac:dyDescent="0.3">
      <c r="A9" s="81">
        <f t="shared" ref="A9" si="0">A7+1</f>
        <v>3</v>
      </c>
      <c r="B9" s="83" t="s">
        <v>21</v>
      </c>
      <c r="C9" s="12" t="s">
        <v>26</v>
      </c>
      <c r="D9" s="81" t="s">
        <v>27</v>
      </c>
      <c r="E9" s="88">
        <v>0</v>
      </c>
      <c r="F9" s="86">
        <v>0</v>
      </c>
      <c r="G9" s="73">
        <v>0</v>
      </c>
    </row>
    <row r="10" spans="1:7" ht="5.25" hidden="1" customHeight="1" thickBot="1" x14ac:dyDescent="0.3">
      <c r="A10" s="82"/>
      <c r="B10" s="84"/>
      <c r="C10" s="11" t="s">
        <v>28</v>
      </c>
      <c r="D10" s="82"/>
      <c r="E10" s="89"/>
      <c r="F10" s="87"/>
      <c r="G10" s="74"/>
    </row>
    <row r="11" spans="1:7" ht="32.25" thickBot="1" x14ac:dyDescent="0.3">
      <c r="A11" s="81">
        <f t="shared" ref="A11" si="1">A9+1</f>
        <v>4</v>
      </c>
      <c r="B11" s="83" t="s">
        <v>21</v>
      </c>
      <c r="C11" s="29" t="s">
        <v>29</v>
      </c>
      <c r="D11" s="81" t="s">
        <v>30</v>
      </c>
      <c r="E11" s="88">
        <v>78</v>
      </c>
      <c r="F11" s="86">
        <v>650</v>
      </c>
      <c r="G11" s="73">
        <f t="shared" ref="G11" si="2">E11*F11</f>
        <v>50700</v>
      </c>
    </row>
    <row r="12" spans="1:7" ht="16.5" thickBot="1" x14ac:dyDescent="0.3">
      <c r="A12" s="82"/>
      <c r="B12" s="84"/>
      <c r="C12" s="11" t="s">
        <v>31</v>
      </c>
      <c r="D12" s="82"/>
      <c r="E12" s="89"/>
      <c r="F12" s="87"/>
      <c r="G12" s="74"/>
    </row>
    <row r="13" spans="1:7" ht="31.5" x14ac:dyDescent="0.25">
      <c r="A13" s="81">
        <f t="shared" ref="A13" si="3">A11+1</f>
        <v>5</v>
      </c>
      <c r="B13" s="83" t="s">
        <v>21</v>
      </c>
      <c r="C13" s="12" t="s">
        <v>32</v>
      </c>
      <c r="D13" s="81" t="s">
        <v>30</v>
      </c>
      <c r="E13" s="85">
        <v>1984</v>
      </c>
      <c r="F13" s="86">
        <v>850</v>
      </c>
      <c r="G13" s="73">
        <f t="shared" ref="G13" si="4">E13*F13</f>
        <v>1686400</v>
      </c>
    </row>
    <row r="14" spans="1:7" ht="16.5" thickBot="1" x14ac:dyDescent="0.3">
      <c r="A14" s="82"/>
      <c r="B14" s="84"/>
      <c r="C14" s="11" t="s">
        <v>31</v>
      </c>
      <c r="D14" s="82"/>
      <c r="E14" s="74"/>
      <c r="F14" s="87"/>
      <c r="G14" s="74"/>
    </row>
    <row r="15" spans="1:7" ht="31.5" x14ac:dyDescent="0.25">
      <c r="A15" s="81">
        <f t="shared" ref="A15" si="5">A13+1</f>
        <v>6</v>
      </c>
      <c r="B15" s="83" t="s">
        <v>21</v>
      </c>
      <c r="C15" s="12" t="s">
        <v>33</v>
      </c>
      <c r="D15" s="81" t="s">
        <v>30</v>
      </c>
      <c r="E15" s="88">
        <v>402</v>
      </c>
      <c r="F15" s="86">
        <v>100</v>
      </c>
      <c r="G15" s="73">
        <f t="shared" ref="G15" si="6">E15*F15</f>
        <v>40200</v>
      </c>
    </row>
    <row r="16" spans="1:7" ht="16.5" thickBot="1" x14ac:dyDescent="0.3">
      <c r="A16" s="82"/>
      <c r="B16" s="84"/>
      <c r="C16" s="11" t="s">
        <v>31</v>
      </c>
      <c r="D16" s="82"/>
      <c r="E16" s="89"/>
      <c r="F16" s="87"/>
      <c r="G16" s="74"/>
    </row>
    <row r="17" spans="1:9" ht="27.75" customHeight="1" x14ac:dyDescent="0.25">
      <c r="A17" s="81">
        <f t="shared" ref="A17" si="7">A15+1</f>
        <v>7</v>
      </c>
      <c r="B17" s="83" t="s">
        <v>21</v>
      </c>
      <c r="C17" s="12" t="s">
        <v>34</v>
      </c>
      <c r="D17" s="81" t="s">
        <v>30</v>
      </c>
      <c r="E17" s="88">
        <v>224</v>
      </c>
      <c r="F17" s="86">
        <v>250</v>
      </c>
      <c r="G17" s="73">
        <f t="shared" ref="G17" si="8">E17*F17</f>
        <v>56000</v>
      </c>
    </row>
    <row r="18" spans="1:9" ht="29.25" customHeight="1" thickBot="1" x14ac:dyDescent="0.3">
      <c r="A18" s="82"/>
      <c r="B18" s="84"/>
      <c r="C18" s="11" t="s">
        <v>31</v>
      </c>
      <c r="D18" s="82"/>
      <c r="E18" s="89"/>
      <c r="F18" s="87"/>
      <c r="G18" s="74"/>
    </row>
    <row r="19" spans="1:9" ht="15.75" x14ac:dyDescent="0.25">
      <c r="A19" s="81">
        <f t="shared" ref="A19" si="9">A17+1</f>
        <v>8</v>
      </c>
      <c r="B19" s="83" t="s">
        <v>21</v>
      </c>
      <c r="C19" s="12" t="s">
        <v>47</v>
      </c>
      <c r="D19" s="81" t="s">
        <v>30</v>
      </c>
      <c r="E19" s="88">
        <v>280</v>
      </c>
      <c r="F19" s="86">
        <v>350</v>
      </c>
      <c r="G19" s="73">
        <f t="shared" ref="G19" si="10">E19*F19</f>
        <v>98000</v>
      </c>
    </row>
    <row r="20" spans="1:9" ht="26.25" customHeight="1" thickBot="1" x14ac:dyDescent="0.3">
      <c r="A20" s="82"/>
      <c r="B20" s="84"/>
      <c r="C20" s="11" t="s">
        <v>31</v>
      </c>
      <c r="D20" s="82"/>
      <c r="E20" s="89"/>
      <c r="F20" s="87"/>
      <c r="G20" s="74"/>
    </row>
    <row r="21" spans="1:9" ht="15.75" x14ac:dyDescent="0.25">
      <c r="A21" s="81">
        <f t="shared" ref="A21" si="11">A19+1</f>
        <v>9</v>
      </c>
      <c r="B21" s="83" t="s">
        <v>21</v>
      </c>
      <c r="C21" s="12" t="s">
        <v>48</v>
      </c>
      <c r="D21" s="81" t="s">
        <v>30</v>
      </c>
      <c r="E21" s="85">
        <v>2728</v>
      </c>
      <c r="F21" s="86">
        <v>300</v>
      </c>
      <c r="G21" s="73">
        <f t="shared" ref="G21" si="12">E21*F21</f>
        <v>818400</v>
      </c>
    </row>
    <row r="22" spans="1:9" ht="32.25" customHeight="1" thickBot="1" x14ac:dyDescent="0.3">
      <c r="A22" s="82"/>
      <c r="B22" s="84"/>
      <c r="C22" s="11" t="s">
        <v>31</v>
      </c>
      <c r="D22" s="82"/>
      <c r="E22" s="74"/>
      <c r="F22" s="87"/>
      <c r="G22" s="74"/>
    </row>
    <row r="23" spans="1:9" ht="27" customHeight="1" thickBot="1" x14ac:dyDescent="0.3">
      <c r="A23" s="78" t="s">
        <v>35</v>
      </c>
      <c r="B23" s="79"/>
      <c r="C23" s="79"/>
      <c r="D23" s="79"/>
      <c r="E23" s="79"/>
      <c r="F23" s="101"/>
      <c r="G23" s="28">
        <f>SUM(G5:G20)</f>
        <v>1931300</v>
      </c>
      <c r="I23" s="1">
        <f>G25*5%</f>
        <v>115878</v>
      </c>
    </row>
    <row r="24" spans="1:9" ht="30.75" customHeight="1" thickBot="1" x14ac:dyDescent="0.3">
      <c r="A24" s="78" t="s">
        <v>36</v>
      </c>
      <c r="B24" s="79"/>
      <c r="C24" s="79"/>
      <c r="D24" s="79"/>
      <c r="E24" s="79"/>
      <c r="F24" s="101"/>
      <c r="G24" s="14">
        <f>0.2*G23</f>
        <v>386260</v>
      </c>
      <c r="I24" s="1">
        <f>G25*1.5%</f>
        <v>34763.4</v>
      </c>
    </row>
    <row r="25" spans="1:9" ht="28.5" customHeight="1" thickBot="1" x14ac:dyDescent="0.3">
      <c r="A25" s="78" t="s">
        <v>37</v>
      </c>
      <c r="B25" s="79"/>
      <c r="C25" s="79"/>
      <c r="D25" s="79"/>
      <c r="E25" s="79"/>
      <c r="F25" s="101"/>
      <c r="G25" s="14">
        <f>G23+G24</f>
        <v>2317560</v>
      </c>
    </row>
    <row r="34" spans="12:12" x14ac:dyDescent="0.25">
      <c r="L34" s="17">
        <f>175*3000</f>
        <v>525000</v>
      </c>
    </row>
  </sheetData>
  <mergeCells count="60">
    <mergeCell ref="A23:F23"/>
    <mergeCell ref="A24:F24"/>
    <mergeCell ref="A25:F25"/>
    <mergeCell ref="A1:G1"/>
    <mergeCell ref="A2:G2"/>
    <mergeCell ref="A3:G3"/>
    <mergeCell ref="A21:A22"/>
    <mergeCell ref="B21:B22"/>
    <mergeCell ref="D21:D22"/>
    <mergeCell ref="E21:E22"/>
    <mergeCell ref="F21:F22"/>
    <mergeCell ref="G21:G22"/>
    <mergeCell ref="A19:A20"/>
    <mergeCell ref="B19:B20"/>
    <mergeCell ref="D19:D20"/>
    <mergeCell ref="E19:E20"/>
    <mergeCell ref="F19:F20"/>
    <mergeCell ref="G19:G20"/>
    <mergeCell ref="A17:A18"/>
    <mergeCell ref="B17:B18"/>
    <mergeCell ref="D17:D18"/>
    <mergeCell ref="E17:E18"/>
    <mergeCell ref="F17:F18"/>
    <mergeCell ref="G17:G18"/>
    <mergeCell ref="G15:G16"/>
    <mergeCell ref="A13:A14"/>
    <mergeCell ref="B13:B14"/>
    <mergeCell ref="D13:D14"/>
    <mergeCell ref="E13:E14"/>
    <mergeCell ref="F13:F14"/>
    <mergeCell ref="G13:G14"/>
    <mergeCell ref="A15:A16"/>
    <mergeCell ref="B15:B16"/>
    <mergeCell ref="D15:D16"/>
    <mergeCell ref="E15:E16"/>
    <mergeCell ref="F15:F16"/>
    <mergeCell ref="G11:G12"/>
    <mergeCell ref="A9:A10"/>
    <mergeCell ref="B9:B10"/>
    <mergeCell ref="D9:D10"/>
    <mergeCell ref="E9:E10"/>
    <mergeCell ref="F9:F10"/>
    <mergeCell ref="G9:G10"/>
    <mergeCell ref="A11:A12"/>
    <mergeCell ref="B11:B12"/>
    <mergeCell ref="D11:D12"/>
    <mergeCell ref="E11:E12"/>
    <mergeCell ref="F11:F12"/>
    <mergeCell ref="E5:E6"/>
    <mergeCell ref="F5:F6"/>
    <mergeCell ref="G5:G6"/>
    <mergeCell ref="A7:A8"/>
    <mergeCell ref="B7:B8"/>
    <mergeCell ref="D7:D8"/>
    <mergeCell ref="E7:E8"/>
    <mergeCell ref="F7:F8"/>
    <mergeCell ref="G7:G8"/>
    <mergeCell ref="A5:A6"/>
    <mergeCell ref="B5:B6"/>
    <mergeCell ref="D5:D6"/>
  </mergeCells>
  <pageMargins left="0.7" right="0.7" top="0.75" bottom="0.75" header="0.3" footer="0.3"/>
  <pageSetup scale="75" orientation="portrait" r:id="rId1"/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39997558519241921"/>
  </sheetPr>
  <dimension ref="A1:L34"/>
  <sheetViews>
    <sheetView view="pageBreakPreview" zoomScale="95" zoomScaleNormal="100" zoomScaleSheetLayoutView="95" workbookViewId="0">
      <selection sqref="A1:XFD1"/>
    </sheetView>
  </sheetViews>
  <sheetFormatPr baseColWidth="10" defaultRowHeight="15" x14ac:dyDescent="0.25"/>
  <cols>
    <col min="1" max="1" width="8.42578125" bestFit="1" customWidth="1"/>
    <col min="2" max="2" width="13.85546875" customWidth="1"/>
    <col min="3" max="3" width="56.85546875" customWidth="1"/>
    <col min="4" max="4" width="6.28515625" customWidth="1"/>
    <col min="5" max="5" width="13.140625" customWidth="1"/>
    <col min="6" max="6" width="15" bestFit="1" customWidth="1"/>
    <col min="7" max="7" width="17.85546875" bestFit="1" customWidth="1"/>
    <col min="8" max="8" width="13.28515625" bestFit="1" customWidth="1"/>
    <col min="9" max="9" width="15.28515625" bestFit="1" customWidth="1"/>
  </cols>
  <sheetData>
    <row r="1" spans="1:7" ht="108.75" customHeight="1" thickBot="1" x14ac:dyDescent="0.35">
      <c r="A1" s="90" t="s">
        <v>38</v>
      </c>
      <c r="B1" s="91"/>
      <c r="C1" s="91"/>
      <c r="D1" s="91"/>
      <c r="E1" s="91"/>
      <c r="F1" s="91"/>
      <c r="G1" s="92"/>
    </row>
    <row r="2" spans="1:7" ht="75" customHeight="1" thickBot="1" x14ac:dyDescent="0.3">
      <c r="A2" s="93" t="s">
        <v>59</v>
      </c>
      <c r="B2" s="94"/>
      <c r="C2" s="94"/>
      <c r="D2" s="94"/>
      <c r="E2" s="94"/>
      <c r="F2" s="94"/>
      <c r="G2" s="95"/>
    </row>
    <row r="3" spans="1:7" ht="19.5" thickBot="1" x14ac:dyDescent="0.3">
      <c r="A3" s="96" t="s">
        <v>39</v>
      </c>
      <c r="B3" s="97"/>
      <c r="C3" s="97"/>
      <c r="D3" s="97"/>
      <c r="E3" s="97"/>
      <c r="F3" s="97"/>
      <c r="G3" s="98"/>
    </row>
    <row r="4" spans="1:7" ht="79.5" thickBot="1" x14ac:dyDescent="0.3">
      <c r="A4" s="7" t="s">
        <v>14</v>
      </c>
      <c r="B4" s="13" t="s">
        <v>15</v>
      </c>
      <c r="C4" s="13" t="s">
        <v>16</v>
      </c>
      <c r="D4" s="13" t="s">
        <v>17</v>
      </c>
      <c r="E4" s="8" t="s">
        <v>18</v>
      </c>
      <c r="F4" s="8" t="s">
        <v>19</v>
      </c>
      <c r="G4" s="9" t="s">
        <v>20</v>
      </c>
    </row>
    <row r="5" spans="1:7" ht="15.75" customHeight="1" x14ac:dyDescent="0.25">
      <c r="A5" s="99">
        <v>1</v>
      </c>
      <c r="B5" s="83" t="s">
        <v>21</v>
      </c>
      <c r="C5" s="10" t="s">
        <v>22</v>
      </c>
      <c r="D5" s="99" t="s">
        <v>23</v>
      </c>
      <c r="E5" s="88">
        <v>1</v>
      </c>
      <c r="F5" s="86">
        <v>220000</v>
      </c>
      <c r="G5" s="73">
        <f>E5*F5</f>
        <v>220000</v>
      </c>
    </row>
    <row r="6" spans="1:7" ht="27" customHeight="1" thickBot="1" x14ac:dyDescent="0.3">
      <c r="A6" s="82"/>
      <c r="B6" s="84"/>
      <c r="C6" s="11" t="s">
        <v>24</v>
      </c>
      <c r="D6" s="82"/>
      <c r="E6" s="89"/>
      <c r="F6" s="87"/>
      <c r="G6" s="74"/>
    </row>
    <row r="7" spans="1:7" ht="31.5" x14ac:dyDescent="0.25">
      <c r="A7" s="81">
        <f>A5+1</f>
        <v>2</v>
      </c>
      <c r="B7" s="83" t="s">
        <v>21</v>
      </c>
      <c r="C7" s="12" t="s">
        <v>25</v>
      </c>
      <c r="D7" s="81" t="s">
        <v>23</v>
      </c>
      <c r="E7" s="88">
        <v>1</v>
      </c>
      <c r="F7" s="86">
        <v>40000</v>
      </c>
      <c r="G7" s="73">
        <f t="shared" ref="G7" si="0">E7*F7</f>
        <v>40000</v>
      </c>
    </row>
    <row r="8" spans="1:7" ht="16.5" thickBot="1" x14ac:dyDescent="0.3">
      <c r="A8" s="82"/>
      <c r="B8" s="84"/>
      <c r="C8" s="11" t="s">
        <v>24</v>
      </c>
      <c r="D8" s="82"/>
      <c r="E8" s="89"/>
      <c r="F8" s="87"/>
      <c r="G8" s="74"/>
    </row>
    <row r="9" spans="1:7" ht="31.5" x14ac:dyDescent="0.25">
      <c r="A9" s="81">
        <f t="shared" ref="A9" si="1">A7+1</f>
        <v>3</v>
      </c>
      <c r="B9" s="83" t="s">
        <v>21</v>
      </c>
      <c r="C9" s="12" t="s">
        <v>26</v>
      </c>
      <c r="D9" s="81" t="s">
        <v>27</v>
      </c>
      <c r="E9" s="88">
        <v>10</v>
      </c>
      <c r="F9" s="86">
        <v>1000</v>
      </c>
      <c r="G9" s="73">
        <f t="shared" ref="G9" si="2">E9*F9</f>
        <v>10000</v>
      </c>
    </row>
    <row r="10" spans="1:7" ht="16.5" thickBot="1" x14ac:dyDescent="0.3">
      <c r="A10" s="82"/>
      <c r="B10" s="84"/>
      <c r="C10" s="11" t="s">
        <v>28</v>
      </c>
      <c r="D10" s="82"/>
      <c r="E10" s="89"/>
      <c r="F10" s="87"/>
      <c r="G10" s="74"/>
    </row>
    <row r="11" spans="1:7" ht="15.75" x14ac:dyDescent="0.25">
      <c r="A11" s="81">
        <f t="shared" ref="A11" si="3">A9+1</f>
        <v>4</v>
      </c>
      <c r="B11" s="83" t="s">
        <v>21</v>
      </c>
      <c r="C11" s="12" t="s">
        <v>29</v>
      </c>
      <c r="D11" s="81" t="s">
        <v>30</v>
      </c>
      <c r="E11" s="88">
        <f>ROUNDUP('1) Estimation RP7316'!E11:E12+'2) Estimation RP7102'!E11:E12,0)</f>
        <v>288</v>
      </c>
      <c r="F11" s="86">
        <v>650</v>
      </c>
      <c r="G11" s="73">
        <f t="shared" ref="G11" si="4">E11*F11</f>
        <v>187200</v>
      </c>
    </row>
    <row r="12" spans="1:7" ht="16.5" thickBot="1" x14ac:dyDescent="0.3">
      <c r="A12" s="82"/>
      <c r="B12" s="84"/>
      <c r="C12" s="11" t="s">
        <v>31</v>
      </c>
      <c r="D12" s="82"/>
      <c r="E12" s="89"/>
      <c r="F12" s="87"/>
      <c r="G12" s="74"/>
    </row>
    <row r="13" spans="1:7" ht="18" customHeight="1" x14ac:dyDescent="0.25">
      <c r="A13" s="81">
        <f t="shared" ref="A13" si="5">A11+1</f>
        <v>5</v>
      </c>
      <c r="B13" s="83" t="s">
        <v>21</v>
      </c>
      <c r="C13" s="12" t="s">
        <v>32</v>
      </c>
      <c r="D13" s="81" t="s">
        <v>30</v>
      </c>
      <c r="E13" s="88">
        <f>ROUNDUP('1) Estimation RP7316'!E13:E14+'2) Estimation RP7102'!E13:E14,0)</f>
        <v>2915</v>
      </c>
      <c r="F13" s="86">
        <v>950</v>
      </c>
      <c r="G13" s="73">
        <f t="shared" ref="G13" si="6">E13*F13</f>
        <v>2769250</v>
      </c>
    </row>
    <row r="14" spans="1:7" ht="24.75" customHeight="1" thickBot="1" x14ac:dyDescent="0.3">
      <c r="A14" s="82"/>
      <c r="B14" s="84"/>
      <c r="C14" s="11" t="s">
        <v>31</v>
      </c>
      <c r="D14" s="82"/>
      <c r="E14" s="89"/>
      <c r="F14" s="87"/>
      <c r="G14" s="74"/>
    </row>
    <row r="15" spans="1:7" ht="15.75" x14ac:dyDescent="0.25">
      <c r="A15" s="81">
        <f t="shared" ref="A15" si="7">A13+1</f>
        <v>6</v>
      </c>
      <c r="B15" s="83" t="s">
        <v>21</v>
      </c>
      <c r="C15" s="12" t="s">
        <v>33</v>
      </c>
      <c r="D15" s="81" t="s">
        <v>30</v>
      </c>
      <c r="E15" s="88">
        <f>ROUNDUP('1) Estimation RP7316'!E15:E16+'2) Estimation RP7102'!E15:E16,0)</f>
        <v>1182</v>
      </c>
      <c r="F15" s="86">
        <v>120</v>
      </c>
      <c r="G15" s="73">
        <f t="shared" ref="G15" si="8">E15*F15</f>
        <v>141840</v>
      </c>
    </row>
    <row r="16" spans="1:7" ht="16.5" thickBot="1" x14ac:dyDescent="0.3">
      <c r="A16" s="82"/>
      <c r="B16" s="84"/>
      <c r="C16" s="11" t="s">
        <v>31</v>
      </c>
      <c r="D16" s="82"/>
      <c r="E16" s="89"/>
      <c r="F16" s="87"/>
      <c r="G16" s="74"/>
    </row>
    <row r="17" spans="1:9" ht="27.75" customHeight="1" x14ac:dyDescent="0.25">
      <c r="A17" s="81">
        <f t="shared" ref="A17" si="9">A15+1</f>
        <v>7</v>
      </c>
      <c r="B17" s="83" t="s">
        <v>21</v>
      </c>
      <c r="C17" s="12" t="s">
        <v>34</v>
      </c>
      <c r="D17" s="81" t="s">
        <v>30</v>
      </c>
      <c r="E17" s="88">
        <f>ROUNDUP('1) Estimation RP7316'!E17:E18+'2) Estimation RP7102'!E17:E18,0)</f>
        <v>2357</v>
      </c>
      <c r="F17" s="86">
        <v>350</v>
      </c>
      <c r="G17" s="73">
        <f t="shared" ref="G17" si="10">E17*F17</f>
        <v>824950</v>
      </c>
    </row>
    <row r="18" spans="1:9" ht="29.25" customHeight="1" thickBot="1" x14ac:dyDescent="0.3">
      <c r="A18" s="82"/>
      <c r="B18" s="84"/>
      <c r="C18" s="11" t="s">
        <v>31</v>
      </c>
      <c r="D18" s="82"/>
      <c r="E18" s="89"/>
      <c r="F18" s="87"/>
      <c r="G18" s="74"/>
    </row>
    <row r="19" spans="1:9" ht="15.75" x14ac:dyDescent="0.25">
      <c r="A19" s="81">
        <f t="shared" ref="A19" si="11">A17+1</f>
        <v>8</v>
      </c>
      <c r="B19" s="83" t="s">
        <v>21</v>
      </c>
      <c r="C19" s="12" t="s">
        <v>47</v>
      </c>
      <c r="D19" s="81" t="s">
        <v>30</v>
      </c>
      <c r="E19" s="88">
        <f>ROUNDUP('1) Estimation RP7316'!E19:E20+'2) Estimation RP7102'!E19:E20,0)</f>
        <v>765</v>
      </c>
      <c r="F19" s="86">
        <v>400</v>
      </c>
      <c r="G19" s="73">
        <f t="shared" ref="G19" si="12">E19*F19</f>
        <v>306000</v>
      </c>
    </row>
    <row r="20" spans="1:9" ht="26.25" customHeight="1" thickBot="1" x14ac:dyDescent="0.3">
      <c r="A20" s="82"/>
      <c r="B20" s="84"/>
      <c r="C20" s="11" t="s">
        <v>31</v>
      </c>
      <c r="D20" s="82"/>
      <c r="E20" s="89"/>
      <c r="F20" s="87"/>
      <c r="G20" s="74"/>
    </row>
    <row r="21" spans="1:9" ht="18.75" customHeight="1" x14ac:dyDescent="0.25">
      <c r="A21" s="81">
        <f t="shared" ref="A21" si="13">A19+1</f>
        <v>9</v>
      </c>
      <c r="B21" s="83" t="s">
        <v>21</v>
      </c>
      <c r="C21" s="12" t="s">
        <v>48</v>
      </c>
      <c r="D21" s="81" t="s">
        <v>30</v>
      </c>
      <c r="E21" s="88">
        <f>ROUNDUP('1) Estimation RP7316'!E21:E22+'2) Estimation RP7102'!E21:E22,0)</f>
        <v>2728</v>
      </c>
      <c r="F21" s="86">
        <v>350</v>
      </c>
      <c r="G21" s="73">
        <f t="shared" ref="G21" si="14">E21*F21</f>
        <v>954800</v>
      </c>
    </row>
    <row r="22" spans="1:9" ht="32.25" customHeight="1" thickBot="1" x14ac:dyDescent="0.3">
      <c r="A22" s="82"/>
      <c r="B22" s="84"/>
      <c r="C22" s="11" t="s">
        <v>31</v>
      </c>
      <c r="D22" s="82"/>
      <c r="E22" s="89"/>
      <c r="F22" s="87"/>
      <c r="G22" s="74"/>
    </row>
    <row r="23" spans="1:9" ht="29.25" customHeight="1" thickBot="1" x14ac:dyDescent="0.3">
      <c r="A23" s="75" t="s">
        <v>35</v>
      </c>
      <c r="B23" s="76"/>
      <c r="C23" s="76"/>
      <c r="D23" s="76"/>
      <c r="E23" s="76"/>
      <c r="F23" s="77"/>
      <c r="G23" s="14">
        <f>SUM(G5:G20)</f>
        <v>4499240</v>
      </c>
      <c r="I23" s="1"/>
    </row>
    <row r="24" spans="1:9" ht="28.5" customHeight="1" thickBot="1" x14ac:dyDescent="0.3">
      <c r="A24" s="78" t="s">
        <v>36</v>
      </c>
      <c r="B24" s="79"/>
      <c r="C24" s="79"/>
      <c r="D24" s="79"/>
      <c r="E24" s="79"/>
      <c r="F24" s="80"/>
      <c r="G24" s="14">
        <f>0.2*G23</f>
        <v>899848</v>
      </c>
      <c r="I24" s="1"/>
    </row>
    <row r="25" spans="1:9" ht="39" customHeight="1" thickBot="1" x14ac:dyDescent="0.3">
      <c r="A25" s="78" t="s">
        <v>37</v>
      </c>
      <c r="B25" s="79"/>
      <c r="C25" s="79"/>
      <c r="D25" s="79"/>
      <c r="E25" s="79"/>
      <c r="F25" s="80"/>
      <c r="G25" s="14">
        <f>G23+G24</f>
        <v>5399088</v>
      </c>
      <c r="H25" s="27"/>
    </row>
    <row r="27" spans="1:9" x14ac:dyDescent="0.25">
      <c r="G27" s="27"/>
    </row>
    <row r="34" spans="12:12" x14ac:dyDescent="0.25">
      <c r="L34" s="17"/>
    </row>
  </sheetData>
  <mergeCells count="60">
    <mergeCell ref="A1:G1"/>
    <mergeCell ref="A2:G2"/>
    <mergeCell ref="A3:G3"/>
    <mergeCell ref="A5:A6"/>
    <mergeCell ref="B5:B6"/>
    <mergeCell ref="D5:D6"/>
    <mergeCell ref="E5:E6"/>
    <mergeCell ref="F5:F6"/>
    <mergeCell ref="G5:G6"/>
    <mergeCell ref="G9:G10"/>
    <mergeCell ref="A7:A8"/>
    <mergeCell ref="B7:B8"/>
    <mergeCell ref="D7:D8"/>
    <mergeCell ref="E7:E8"/>
    <mergeCell ref="F7:F8"/>
    <mergeCell ref="G7:G8"/>
    <mergeCell ref="A9:A10"/>
    <mergeCell ref="B9:B10"/>
    <mergeCell ref="D9:D10"/>
    <mergeCell ref="E9:E10"/>
    <mergeCell ref="F9:F10"/>
    <mergeCell ref="G13:G14"/>
    <mergeCell ref="A11:A12"/>
    <mergeCell ref="B11:B12"/>
    <mergeCell ref="D11:D12"/>
    <mergeCell ref="E11:E12"/>
    <mergeCell ref="F11:F12"/>
    <mergeCell ref="G11:G12"/>
    <mergeCell ref="A13:A14"/>
    <mergeCell ref="B13:B14"/>
    <mergeCell ref="D13:D14"/>
    <mergeCell ref="E13:E14"/>
    <mergeCell ref="F13:F14"/>
    <mergeCell ref="G17:G18"/>
    <mergeCell ref="A15:A16"/>
    <mergeCell ref="B15:B16"/>
    <mergeCell ref="D15:D16"/>
    <mergeCell ref="E15:E16"/>
    <mergeCell ref="F15:F16"/>
    <mergeCell ref="G15:G16"/>
    <mergeCell ref="A17:A18"/>
    <mergeCell ref="B17:B18"/>
    <mergeCell ref="D17:D18"/>
    <mergeCell ref="E17:E18"/>
    <mergeCell ref="F17:F18"/>
    <mergeCell ref="G21:G22"/>
    <mergeCell ref="A19:A20"/>
    <mergeCell ref="B19:B20"/>
    <mergeCell ref="D19:D20"/>
    <mergeCell ref="E19:E20"/>
    <mergeCell ref="F19:F20"/>
    <mergeCell ref="G19:G20"/>
    <mergeCell ref="A23:F23"/>
    <mergeCell ref="A24:F24"/>
    <mergeCell ref="A25:F25"/>
    <mergeCell ref="A21:A22"/>
    <mergeCell ref="B21:B22"/>
    <mergeCell ref="D21:D22"/>
    <mergeCell ref="E21:E22"/>
    <mergeCell ref="F21:F22"/>
  </mergeCells>
  <pageMargins left="0.7" right="0.7" top="0.75" bottom="0.75" header="0.3" footer="0.3"/>
  <pageSetup paperSize="9" scale="66" orientation="portrait" r:id="rId1"/>
  <colBreaks count="1" manualBreakCount="1">
    <brk id="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4"/>
  <sheetViews>
    <sheetView workbookViewId="0">
      <selection sqref="A1:XFD1"/>
    </sheetView>
  </sheetViews>
  <sheetFormatPr baseColWidth="10" defaultRowHeight="15" x14ac:dyDescent="0.25"/>
  <cols>
    <col min="1" max="1" width="8.42578125" bestFit="1" customWidth="1"/>
    <col min="2" max="2" width="13.85546875" customWidth="1"/>
    <col min="3" max="3" width="56.85546875" customWidth="1"/>
    <col min="4" max="4" width="6.28515625" customWidth="1"/>
    <col min="5" max="5" width="13.140625" customWidth="1"/>
    <col min="6" max="6" width="15" bestFit="1" customWidth="1"/>
    <col min="7" max="7" width="17.85546875" bestFit="1" customWidth="1"/>
    <col min="8" max="8" width="13.28515625" bestFit="1" customWidth="1"/>
    <col min="9" max="9" width="15.28515625" bestFit="1" customWidth="1"/>
  </cols>
  <sheetData>
    <row r="1" spans="1:7" ht="108.75" customHeight="1" thickBot="1" x14ac:dyDescent="0.35">
      <c r="A1" s="90" t="s">
        <v>38</v>
      </c>
      <c r="B1" s="91"/>
      <c r="C1" s="91"/>
      <c r="D1" s="91"/>
      <c r="E1" s="91"/>
      <c r="F1" s="91"/>
      <c r="G1" s="92"/>
    </row>
    <row r="2" spans="1:7" ht="75" customHeight="1" thickBot="1" x14ac:dyDescent="0.3">
      <c r="A2" s="93" t="s">
        <v>59</v>
      </c>
      <c r="B2" s="94"/>
      <c r="C2" s="94"/>
      <c r="D2" s="94"/>
      <c r="E2" s="94"/>
      <c r="F2" s="94"/>
      <c r="G2" s="95"/>
    </row>
    <row r="3" spans="1:7" ht="19.5" thickBot="1" x14ac:dyDescent="0.3">
      <c r="A3" s="96" t="s">
        <v>39</v>
      </c>
      <c r="B3" s="97"/>
      <c r="C3" s="97"/>
      <c r="D3" s="97"/>
      <c r="E3" s="97"/>
      <c r="F3" s="97"/>
      <c r="G3" s="98"/>
    </row>
    <row r="4" spans="1:7" ht="79.5" thickBot="1" x14ac:dyDescent="0.3">
      <c r="A4" s="7" t="s">
        <v>14</v>
      </c>
      <c r="B4" s="13" t="s">
        <v>15</v>
      </c>
      <c r="C4" s="13" t="s">
        <v>16</v>
      </c>
      <c r="D4" s="13" t="s">
        <v>17</v>
      </c>
      <c r="E4" s="8" t="s">
        <v>18</v>
      </c>
      <c r="F4" s="8" t="s">
        <v>19</v>
      </c>
      <c r="G4" s="9" t="s">
        <v>20</v>
      </c>
    </row>
    <row r="5" spans="1:7" ht="15.75" customHeight="1" x14ac:dyDescent="0.25">
      <c r="A5" s="99">
        <v>1</v>
      </c>
      <c r="B5" s="83" t="s">
        <v>21</v>
      </c>
      <c r="C5" s="10" t="s">
        <v>22</v>
      </c>
      <c r="D5" s="99" t="s">
        <v>23</v>
      </c>
      <c r="E5" s="88">
        <v>1</v>
      </c>
      <c r="F5" s="86"/>
      <c r="G5" s="73"/>
    </row>
    <row r="6" spans="1:7" ht="27" customHeight="1" thickBot="1" x14ac:dyDescent="0.3">
      <c r="A6" s="82"/>
      <c r="B6" s="84"/>
      <c r="C6" s="11" t="s">
        <v>24</v>
      </c>
      <c r="D6" s="82"/>
      <c r="E6" s="89"/>
      <c r="F6" s="87"/>
      <c r="G6" s="74"/>
    </row>
    <row r="7" spans="1:7" ht="31.5" x14ac:dyDescent="0.25">
      <c r="A7" s="81">
        <f>A5+1</f>
        <v>2</v>
      </c>
      <c r="B7" s="83" t="s">
        <v>21</v>
      </c>
      <c r="C7" s="12" t="s">
        <v>25</v>
      </c>
      <c r="D7" s="81" t="s">
        <v>23</v>
      </c>
      <c r="E7" s="88">
        <v>1</v>
      </c>
      <c r="F7" s="86"/>
      <c r="G7" s="73"/>
    </row>
    <row r="8" spans="1:7" ht="16.5" thickBot="1" x14ac:dyDescent="0.3">
      <c r="A8" s="82"/>
      <c r="B8" s="84"/>
      <c r="C8" s="11" t="s">
        <v>24</v>
      </c>
      <c r="D8" s="82"/>
      <c r="E8" s="89"/>
      <c r="F8" s="87"/>
      <c r="G8" s="74"/>
    </row>
    <row r="9" spans="1:7" ht="31.5" x14ac:dyDescent="0.25">
      <c r="A9" s="81">
        <f t="shared" ref="A9" si="0">A7+1</f>
        <v>3</v>
      </c>
      <c r="B9" s="83" t="s">
        <v>21</v>
      </c>
      <c r="C9" s="12" t="s">
        <v>26</v>
      </c>
      <c r="D9" s="81" t="s">
        <v>27</v>
      </c>
      <c r="E9" s="88">
        <v>10</v>
      </c>
      <c r="F9" s="86"/>
      <c r="G9" s="73"/>
    </row>
    <row r="10" spans="1:7" ht="16.5" thickBot="1" x14ac:dyDescent="0.3">
      <c r="A10" s="82"/>
      <c r="B10" s="84"/>
      <c r="C10" s="11" t="s">
        <v>28</v>
      </c>
      <c r="D10" s="82"/>
      <c r="E10" s="89"/>
      <c r="F10" s="87"/>
      <c r="G10" s="74"/>
    </row>
    <row r="11" spans="1:7" ht="15.75" x14ac:dyDescent="0.25">
      <c r="A11" s="81">
        <f t="shared" ref="A11" si="1">A9+1</f>
        <v>4</v>
      </c>
      <c r="B11" s="83" t="s">
        <v>21</v>
      </c>
      <c r="C11" s="12" t="s">
        <v>29</v>
      </c>
      <c r="D11" s="81" t="s">
        <v>30</v>
      </c>
      <c r="E11" s="88">
        <f>ROUNDUP('1) Estimation RP7316'!E11:E12+'2) Estimation RP7102'!E11:E12,0)</f>
        <v>288</v>
      </c>
      <c r="F11" s="86"/>
      <c r="G11" s="73"/>
    </row>
    <row r="12" spans="1:7" ht="16.5" thickBot="1" x14ac:dyDescent="0.3">
      <c r="A12" s="82"/>
      <c r="B12" s="84"/>
      <c r="C12" s="11" t="s">
        <v>31</v>
      </c>
      <c r="D12" s="82"/>
      <c r="E12" s="89"/>
      <c r="F12" s="87"/>
      <c r="G12" s="74"/>
    </row>
    <row r="13" spans="1:7" ht="18" customHeight="1" x14ac:dyDescent="0.25">
      <c r="A13" s="81">
        <f t="shared" ref="A13" si="2">A11+1</f>
        <v>5</v>
      </c>
      <c r="B13" s="83" t="s">
        <v>21</v>
      </c>
      <c r="C13" s="12" t="s">
        <v>32</v>
      </c>
      <c r="D13" s="81" t="s">
        <v>30</v>
      </c>
      <c r="E13" s="88">
        <f>ROUNDUP('1) Estimation RP7316'!E13:E14+'2) Estimation RP7102'!E13:E14,0)</f>
        <v>2915</v>
      </c>
      <c r="F13" s="86"/>
      <c r="G13" s="73"/>
    </row>
    <row r="14" spans="1:7" ht="24.75" customHeight="1" thickBot="1" x14ac:dyDescent="0.3">
      <c r="A14" s="82"/>
      <c r="B14" s="84"/>
      <c r="C14" s="11" t="s">
        <v>31</v>
      </c>
      <c r="D14" s="82"/>
      <c r="E14" s="89"/>
      <c r="F14" s="87"/>
      <c r="G14" s="74"/>
    </row>
    <row r="15" spans="1:7" ht="15.75" x14ac:dyDescent="0.25">
      <c r="A15" s="81">
        <f t="shared" ref="A15" si="3">A13+1</f>
        <v>6</v>
      </c>
      <c r="B15" s="83" t="s">
        <v>21</v>
      </c>
      <c r="C15" s="12" t="s">
        <v>33</v>
      </c>
      <c r="D15" s="81" t="s">
        <v>30</v>
      </c>
      <c r="E15" s="88">
        <f>ROUNDUP('1) Estimation RP7316'!E15:E16+'2) Estimation RP7102'!E15:E16,0)</f>
        <v>1182</v>
      </c>
      <c r="F15" s="86"/>
      <c r="G15" s="73"/>
    </row>
    <row r="16" spans="1:7" ht="16.5" thickBot="1" x14ac:dyDescent="0.3">
      <c r="A16" s="82"/>
      <c r="B16" s="84"/>
      <c r="C16" s="11" t="s">
        <v>31</v>
      </c>
      <c r="D16" s="82"/>
      <c r="E16" s="89"/>
      <c r="F16" s="87"/>
      <c r="G16" s="74"/>
    </row>
    <row r="17" spans="1:9" ht="27.75" customHeight="1" x14ac:dyDescent="0.25">
      <c r="A17" s="81">
        <f t="shared" ref="A17" si="4">A15+1</f>
        <v>7</v>
      </c>
      <c r="B17" s="83" t="s">
        <v>21</v>
      </c>
      <c r="C17" s="12" t="s">
        <v>34</v>
      </c>
      <c r="D17" s="81" t="s">
        <v>30</v>
      </c>
      <c r="E17" s="88">
        <f>ROUNDUP('1) Estimation RP7316'!E17:E18+'2) Estimation RP7102'!E17:E18,0)</f>
        <v>2357</v>
      </c>
      <c r="F17" s="86"/>
      <c r="G17" s="73"/>
    </row>
    <row r="18" spans="1:9" ht="29.25" customHeight="1" thickBot="1" x14ac:dyDescent="0.3">
      <c r="A18" s="82"/>
      <c r="B18" s="84"/>
      <c r="C18" s="11" t="s">
        <v>31</v>
      </c>
      <c r="D18" s="82"/>
      <c r="E18" s="89"/>
      <c r="F18" s="87"/>
      <c r="G18" s="74"/>
    </row>
    <row r="19" spans="1:9" ht="15.75" x14ac:dyDescent="0.25">
      <c r="A19" s="81">
        <f t="shared" ref="A19" si="5">A17+1</f>
        <v>8</v>
      </c>
      <c r="B19" s="83" t="s">
        <v>21</v>
      </c>
      <c r="C19" s="12" t="s">
        <v>47</v>
      </c>
      <c r="D19" s="81" t="s">
        <v>30</v>
      </c>
      <c r="E19" s="88">
        <f>ROUNDUP('1) Estimation RP7316'!E19:E20+'2) Estimation RP7102'!E19:E20,0)</f>
        <v>765</v>
      </c>
      <c r="F19" s="86"/>
      <c r="G19" s="73"/>
    </row>
    <row r="20" spans="1:9" ht="26.25" customHeight="1" thickBot="1" x14ac:dyDescent="0.3">
      <c r="A20" s="82"/>
      <c r="B20" s="84"/>
      <c r="C20" s="11" t="s">
        <v>31</v>
      </c>
      <c r="D20" s="82"/>
      <c r="E20" s="89"/>
      <c r="F20" s="87"/>
      <c r="G20" s="74"/>
    </row>
    <row r="21" spans="1:9" ht="18.75" customHeight="1" x14ac:dyDescent="0.25">
      <c r="A21" s="81">
        <f t="shared" ref="A21" si="6">A19+1</f>
        <v>9</v>
      </c>
      <c r="B21" s="83" t="s">
        <v>21</v>
      </c>
      <c r="C21" s="12" t="s">
        <v>48</v>
      </c>
      <c r="D21" s="81" t="s">
        <v>30</v>
      </c>
      <c r="E21" s="88">
        <f>ROUNDUP('1) Estimation RP7316'!E21:E22+'2) Estimation RP7102'!E21:E22,0)</f>
        <v>2728</v>
      </c>
      <c r="F21" s="86"/>
      <c r="G21" s="73"/>
    </row>
    <row r="22" spans="1:9" ht="32.25" customHeight="1" thickBot="1" x14ac:dyDescent="0.3">
      <c r="A22" s="82"/>
      <c r="B22" s="84"/>
      <c r="C22" s="11" t="s">
        <v>31</v>
      </c>
      <c r="D22" s="82"/>
      <c r="E22" s="89"/>
      <c r="F22" s="87"/>
      <c r="G22" s="74"/>
    </row>
    <row r="23" spans="1:9" ht="29.25" customHeight="1" thickBot="1" x14ac:dyDescent="0.3">
      <c r="A23" s="75" t="s">
        <v>35</v>
      </c>
      <c r="B23" s="76"/>
      <c r="C23" s="76"/>
      <c r="D23" s="76"/>
      <c r="E23" s="76"/>
      <c r="F23" s="77"/>
      <c r="G23" s="14"/>
      <c r="I23" s="1"/>
    </row>
    <row r="24" spans="1:9" ht="28.5" customHeight="1" thickBot="1" x14ac:dyDescent="0.3">
      <c r="A24" s="78" t="s">
        <v>36</v>
      </c>
      <c r="B24" s="79"/>
      <c r="C24" s="79"/>
      <c r="D24" s="79"/>
      <c r="E24" s="79"/>
      <c r="F24" s="80"/>
      <c r="G24" s="14"/>
      <c r="I24" s="1"/>
    </row>
    <row r="25" spans="1:9" ht="39" customHeight="1" thickBot="1" x14ac:dyDescent="0.3">
      <c r="A25" s="78" t="s">
        <v>37</v>
      </c>
      <c r="B25" s="79"/>
      <c r="C25" s="79"/>
      <c r="D25" s="79"/>
      <c r="E25" s="79"/>
      <c r="F25" s="80"/>
      <c r="G25" s="14"/>
      <c r="H25" s="27"/>
    </row>
    <row r="27" spans="1:9" x14ac:dyDescent="0.25">
      <c r="G27" s="27"/>
    </row>
    <row r="34" spans="12:12" x14ac:dyDescent="0.25">
      <c r="L34" s="17"/>
    </row>
  </sheetData>
  <mergeCells count="60">
    <mergeCell ref="A1:G1"/>
    <mergeCell ref="A2:G2"/>
    <mergeCell ref="A3:G3"/>
    <mergeCell ref="A5:A6"/>
    <mergeCell ref="B5:B6"/>
    <mergeCell ref="D5:D6"/>
    <mergeCell ref="E5:E6"/>
    <mergeCell ref="F5:F6"/>
    <mergeCell ref="G5:G6"/>
    <mergeCell ref="G9:G10"/>
    <mergeCell ref="A7:A8"/>
    <mergeCell ref="B7:B8"/>
    <mergeCell ref="D7:D8"/>
    <mergeCell ref="E7:E8"/>
    <mergeCell ref="F7:F8"/>
    <mergeCell ref="G7:G8"/>
    <mergeCell ref="A9:A10"/>
    <mergeCell ref="B9:B10"/>
    <mergeCell ref="D9:D10"/>
    <mergeCell ref="E9:E10"/>
    <mergeCell ref="F9:F10"/>
    <mergeCell ref="G13:G14"/>
    <mergeCell ref="A11:A12"/>
    <mergeCell ref="B11:B12"/>
    <mergeCell ref="D11:D12"/>
    <mergeCell ref="E11:E12"/>
    <mergeCell ref="F11:F12"/>
    <mergeCell ref="G11:G12"/>
    <mergeCell ref="A13:A14"/>
    <mergeCell ref="B13:B14"/>
    <mergeCell ref="D13:D14"/>
    <mergeCell ref="E13:E14"/>
    <mergeCell ref="F13:F14"/>
    <mergeCell ref="G17:G18"/>
    <mergeCell ref="A15:A16"/>
    <mergeCell ref="B15:B16"/>
    <mergeCell ref="D15:D16"/>
    <mergeCell ref="E15:E16"/>
    <mergeCell ref="F15:F16"/>
    <mergeCell ref="G15:G16"/>
    <mergeCell ref="A17:A18"/>
    <mergeCell ref="B17:B18"/>
    <mergeCell ref="D17:D18"/>
    <mergeCell ref="E17:E18"/>
    <mergeCell ref="F17:F18"/>
    <mergeCell ref="G21:G22"/>
    <mergeCell ref="A19:A20"/>
    <mergeCell ref="B19:B20"/>
    <mergeCell ref="D19:D20"/>
    <mergeCell ref="E19:E20"/>
    <mergeCell ref="F19:F20"/>
    <mergeCell ref="G19:G20"/>
    <mergeCell ref="A23:F23"/>
    <mergeCell ref="A24:F24"/>
    <mergeCell ref="A25:F25"/>
    <mergeCell ref="A21:A22"/>
    <mergeCell ref="B21:B22"/>
    <mergeCell ref="D21:D22"/>
    <mergeCell ref="E21:E22"/>
    <mergeCell ref="F21:F2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2"/>
  <dimension ref="A1:D27"/>
  <sheetViews>
    <sheetView zoomScale="80" zoomScaleNormal="80" workbookViewId="0">
      <selection activeCell="J25" sqref="J25"/>
    </sheetView>
  </sheetViews>
  <sheetFormatPr baseColWidth="10" defaultRowHeight="15" x14ac:dyDescent="0.25"/>
  <cols>
    <col min="1" max="1" width="23.28515625" customWidth="1"/>
    <col min="2" max="2" width="29" bestFit="1" customWidth="1"/>
    <col min="3" max="3" width="48" bestFit="1" customWidth="1"/>
    <col min="4" max="4" width="34.140625" customWidth="1"/>
  </cols>
  <sheetData>
    <row r="1" spans="1:4" ht="15.75" customHeight="1" x14ac:dyDescent="0.25">
      <c r="A1" s="111" t="s">
        <v>40</v>
      </c>
      <c r="B1" s="2" t="s">
        <v>0</v>
      </c>
      <c r="C1" s="2" t="s">
        <v>1</v>
      </c>
      <c r="D1" s="3" t="s">
        <v>2</v>
      </c>
    </row>
    <row r="2" spans="1:4" ht="20.100000000000001" customHeight="1" x14ac:dyDescent="0.25">
      <c r="A2" s="111"/>
      <c r="B2" s="113" t="s">
        <v>41</v>
      </c>
      <c r="C2" s="4" t="s">
        <v>3</v>
      </c>
      <c r="D2" s="112" t="s">
        <v>4</v>
      </c>
    </row>
    <row r="3" spans="1:4" ht="20.100000000000001" customHeight="1" x14ac:dyDescent="0.25">
      <c r="A3" s="111"/>
      <c r="B3" s="114"/>
      <c r="C3" s="5" t="s">
        <v>5</v>
      </c>
      <c r="D3" s="112"/>
    </row>
    <row r="4" spans="1:4" ht="20.100000000000001" customHeight="1" x14ac:dyDescent="0.25">
      <c r="A4" s="111"/>
      <c r="B4" s="114"/>
      <c r="C4" s="5" t="s">
        <v>6</v>
      </c>
      <c r="D4" s="112"/>
    </row>
    <row r="5" spans="1:4" ht="20.100000000000001" customHeight="1" x14ac:dyDescent="0.25">
      <c r="A5" s="111"/>
      <c r="B5" s="114"/>
      <c r="C5" s="16" t="s">
        <v>7</v>
      </c>
      <c r="D5" s="112"/>
    </row>
    <row r="6" spans="1:4" ht="20.100000000000001" customHeight="1" x14ac:dyDescent="0.25">
      <c r="A6" s="111"/>
      <c r="B6" s="113" t="s">
        <v>42</v>
      </c>
      <c r="C6" s="4" t="s">
        <v>3</v>
      </c>
      <c r="D6" s="112"/>
    </row>
    <row r="7" spans="1:4" ht="20.100000000000001" customHeight="1" x14ac:dyDescent="0.25">
      <c r="A7" s="111"/>
      <c r="B7" s="114"/>
      <c r="C7" s="4" t="s">
        <v>5</v>
      </c>
      <c r="D7" s="112"/>
    </row>
    <row r="8" spans="1:4" ht="20.100000000000001" customHeight="1" x14ac:dyDescent="0.25">
      <c r="A8" s="111"/>
      <c r="B8" s="114"/>
      <c r="C8" s="4" t="s">
        <v>8</v>
      </c>
      <c r="D8" s="112"/>
    </row>
    <row r="9" spans="1:4" ht="20.100000000000001" customHeight="1" x14ac:dyDescent="0.25">
      <c r="A9" s="111"/>
      <c r="B9" s="115"/>
      <c r="C9" s="4" t="s">
        <v>9</v>
      </c>
      <c r="D9" s="112"/>
    </row>
    <row r="10" spans="1:4" ht="20.100000000000001" customHeight="1" x14ac:dyDescent="0.25">
      <c r="A10" s="111"/>
      <c r="B10" s="113" t="s">
        <v>43</v>
      </c>
      <c r="C10" s="4" t="s">
        <v>3</v>
      </c>
      <c r="D10" s="112"/>
    </row>
    <row r="11" spans="1:4" ht="20.100000000000001" customHeight="1" x14ac:dyDescent="0.25">
      <c r="A11" s="111"/>
      <c r="B11" s="114"/>
      <c r="C11" s="4" t="s">
        <v>5</v>
      </c>
      <c r="D11" s="112"/>
    </row>
    <row r="12" spans="1:4" ht="20.100000000000001" customHeight="1" x14ac:dyDescent="0.25">
      <c r="A12" s="111"/>
      <c r="B12" s="115"/>
      <c r="C12" s="5" t="s">
        <v>8</v>
      </c>
      <c r="D12" s="112"/>
    </row>
    <row r="13" spans="1:4" ht="20.100000000000001" customHeight="1" x14ac:dyDescent="0.25">
      <c r="A13" s="111"/>
      <c r="B13" s="113" t="s">
        <v>44</v>
      </c>
      <c r="C13" s="5" t="s">
        <v>3</v>
      </c>
      <c r="D13" s="112"/>
    </row>
    <row r="14" spans="1:4" ht="20.100000000000001" customHeight="1" x14ac:dyDescent="0.25">
      <c r="A14" s="111"/>
      <c r="B14" s="114"/>
      <c r="C14" s="5" t="s">
        <v>5</v>
      </c>
      <c r="D14" s="112"/>
    </row>
    <row r="15" spans="1:4" ht="20.100000000000001" customHeight="1" x14ac:dyDescent="0.25">
      <c r="A15" s="111"/>
      <c r="B15" s="114"/>
      <c r="C15" s="6" t="s">
        <v>8</v>
      </c>
      <c r="D15" s="112"/>
    </row>
    <row r="16" spans="1:4" ht="20.100000000000001" customHeight="1" x14ac:dyDescent="0.25">
      <c r="A16" s="111"/>
      <c r="B16" s="115"/>
      <c r="C16" s="4" t="s">
        <v>10</v>
      </c>
      <c r="D16" s="112"/>
    </row>
    <row r="17" spans="1:4" ht="20.100000000000001" customHeight="1" x14ac:dyDescent="0.25">
      <c r="A17" s="111"/>
      <c r="B17" s="15" t="s">
        <v>45</v>
      </c>
      <c r="C17" s="4" t="s">
        <v>11</v>
      </c>
      <c r="D17" s="112"/>
    </row>
    <row r="18" spans="1:4" ht="20.100000000000001" customHeight="1" x14ac:dyDescent="0.25">
      <c r="A18" s="111"/>
      <c r="B18" s="113" t="s">
        <v>46</v>
      </c>
      <c r="C18" s="5" t="s">
        <v>12</v>
      </c>
      <c r="D18" s="112"/>
    </row>
    <row r="19" spans="1:4" ht="20.100000000000001" customHeight="1" x14ac:dyDescent="0.25">
      <c r="A19" s="111"/>
      <c r="B19" s="114"/>
      <c r="C19" s="5" t="s">
        <v>5</v>
      </c>
      <c r="D19" s="112"/>
    </row>
    <row r="20" spans="1:4" ht="20.100000000000001" customHeight="1" x14ac:dyDescent="0.25">
      <c r="A20" s="111"/>
      <c r="B20" s="115"/>
      <c r="C20" s="5" t="s">
        <v>13</v>
      </c>
      <c r="D20" s="112"/>
    </row>
    <row r="23" spans="1:4" ht="15.75" thickBot="1" x14ac:dyDescent="0.3"/>
    <row r="24" spans="1:4" ht="19.5" thickBot="1" x14ac:dyDescent="0.3">
      <c r="A24" s="18" t="s">
        <v>0</v>
      </c>
      <c r="B24" s="19" t="s">
        <v>49</v>
      </c>
      <c r="C24" s="19" t="s">
        <v>1</v>
      </c>
      <c r="D24" s="20" t="s">
        <v>2</v>
      </c>
    </row>
    <row r="25" spans="1:4" ht="75" x14ac:dyDescent="0.25">
      <c r="A25" s="105" t="s">
        <v>56</v>
      </c>
      <c r="B25" s="21" t="s">
        <v>50</v>
      </c>
      <c r="C25" s="22" t="s">
        <v>51</v>
      </c>
      <c r="D25" s="108" t="s">
        <v>4</v>
      </c>
    </row>
    <row r="26" spans="1:4" ht="37.5" x14ac:dyDescent="0.25">
      <c r="A26" s="106"/>
      <c r="B26" s="23" t="s">
        <v>52</v>
      </c>
      <c r="C26" s="24" t="s">
        <v>53</v>
      </c>
      <c r="D26" s="109"/>
    </row>
    <row r="27" spans="1:4" ht="75.75" thickBot="1" x14ac:dyDescent="0.3">
      <c r="A27" s="107"/>
      <c r="B27" s="25" t="s">
        <v>54</v>
      </c>
      <c r="C27" s="26" t="s">
        <v>55</v>
      </c>
      <c r="D27" s="110"/>
    </row>
  </sheetData>
  <mergeCells count="9">
    <mergeCell ref="A25:A27"/>
    <mergeCell ref="D25:D27"/>
    <mergeCell ref="A1:A20"/>
    <mergeCell ref="D2:D20"/>
    <mergeCell ref="B2:B5"/>
    <mergeCell ref="B6:B9"/>
    <mergeCell ref="B10:B12"/>
    <mergeCell ref="B13:B16"/>
    <mergeCell ref="B18:B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61"/>
  <sheetViews>
    <sheetView tabSelected="1" view="pageBreakPreview" zoomScaleNormal="100" zoomScaleSheetLayoutView="100" workbookViewId="0">
      <selection activeCell="K6" sqref="K6"/>
    </sheetView>
  </sheetViews>
  <sheetFormatPr baseColWidth="10" defaultRowHeight="14.25" x14ac:dyDescent="0.2"/>
  <cols>
    <col min="1" max="1" width="7.7109375" style="30" customWidth="1"/>
    <col min="2" max="2" width="11.28515625" style="30" customWidth="1"/>
    <col min="3" max="3" width="63" style="30" customWidth="1"/>
    <col min="4" max="4" width="7.5703125" style="30" customWidth="1"/>
    <col min="5" max="5" width="12.140625" style="32" customWidth="1"/>
    <col min="6" max="6" width="14.42578125" style="33" customWidth="1"/>
    <col min="7" max="7" width="16.140625" style="33" customWidth="1"/>
    <col min="8" max="8" width="14.85546875" style="30" bestFit="1" customWidth="1"/>
    <col min="9" max="16384" width="11.42578125" style="30"/>
  </cols>
  <sheetData>
    <row r="1" spans="1:8" ht="23.25" customHeight="1" x14ac:dyDescent="0.2">
      <c r="A1" s="49"/>
      <c r="B1" s="49"/>
      <c r="C1" s="50" t="s">
        <v>124</v>
      </c>
      <c r="D1" s="49"/>
      <c r="E1" s="51"/>
      <c r="F1" s="52"/>
      <c r="G1" s="52"/>
    </row>
    <row r="2" spans="1:8" s="40" customFormat="1" ht="32.25" customHeight="1" x14ac:dyDescent="0.2">
      <c r="A2" s="58" t="s">
        <v>129</v>
      </c>
      <c r="B2" s="58"/>
      <c r="C2" s="58"/>
      <c r="D2" s="58"/>
      <c r="E2" s="58"/>
      <c r="F2" s="58"/>
      <c r="G2" s="58"/>
      <c r="H2" s="44"/>
    </row>
    <row r="3" spans="1:8" ht="39" customHeight="1" x14ac:dyDescent="0.2">
      <c r="A3" s="53" t="s">
        <v>72</v>
      </c>
      <c r="B3" s="59" t="s">
        <v>128</v>
      </c>
      <c r="C3" s="59"/>
      <c r="D3" s="59"/>
      <c r="E3" s="59"/>
      <c r="F3" s="59"/>
      <c r="G3" s="59"/>
    </row>
    <row r="4" spans="1:8" ht="25.5" customHeight="1" x14ac:dyDescent="0.2">
      <c r="A4" s="54"/>
      <c r="B4" s="54"/>
      <c r="C4" s="50"/>
      <c r="D4" s="54"/>
      <c r="E4" s="55"/>
      <c r="F4" s="56"/>
      <c r="G4" s="56"/>
    </row>
    <row r="5" spans="1:8" ht="14.25" customHeight="1" x14ac:dyDescent="0.2">
      <c r="A5" s="61" t="s">
        <v>60</v>
      </c>
      <c r="B5" s="61" t="s">
        <v>61</v>
      </c>
      <c r="C5" s="61" t="s">
        <v>102</v>
      </c>
      <c r="D5" s="61" t="s">
        <v>62</v>
      </c>
      <c r="E5" s="61" t="s">
        <v>63</v>
      </c>
      <c r="F5" s="68" t="s">
        <v>64</v>
      </c>
      <c r="G5" s="60" t="s">
        <v>71</v>
      </c>
    </row>
    <row r="6" spans="1:8" ht="21.75" customHeight="1" x14ac:dyDescent="0.2">
      <c r="A6" s="61"/>
      <c r="B6" s="61"/>
      <c r="C6" s="61"/>
      <c r="D6" s="61"/>
      <c r="E6" s="61"/>
      <c r="F6" s="69"/>
      <c r="G6" s="60"/>
    </row>
    <row r="7" spans="1:8" ht="24.95" customHeight="1" x14ac:dyDescent="0.2">
      <c r="A7" s="65" t="s">
        <v>103</v>
      </c>
      <c r="B7" s="66"/>
      <c r="C7" s="66"/>
      <c r="D7" s="66"/>
      <c r="E7" s="66"/>
      <c r="F7" s="66"/>
      <c r="G7" s="67"/>
    </row>
    <row r="8" spans="1:8" ht="24.95" customHeight="1" x14ac:dyDescent="0.2">
      <c r="A8" s="34">
        <v>101</v>
      </c>
      <c r="B8" s="34" t="s">
        <v>77</v>
      </c>
      <c r="C8" s="35" t="s">
        <v>78</v>
      </c>
      <c r="D8" s="36" t="s">
        <v>73</v>
      </c>
      <c r="E8" s="37">
        <v>1</v>
      </c>
      <c r="F8" s="45"/>
      <c r="G8" s="46">
        <f>TRUNC(+E8*F8,2)</f>
        <v>0</v>
      </c>
    </row>
    <row r="9" spans="1:8" ht="24.95" customHeight="1" x14ac:dyDescent="0.2">
      <c r="A9" s="34">
        <v>102</v>
      </c>
      <c r="B9" s="34" t="s">
        <v>77</v>
      </c>
      <c r="C9" s="35" t="s">
        <v>25</v>
      </c>
      <c r="D9" s="36" t="s">
        <v>73</v>
      </c>
      <c r="E9" s="37">
        <v>1</v>
      </c>
      <c r="F9" s="45"/>
      <c r="G9" s="46">
        <f t="shared" ref="G9:G53" si="0">TRUNC(+E9*F9,2)</f>
        <v>0</v>
      </c>
    </row>
    <row r="10" spans="1:8" ht="24.95" customHeight="1" x14ac:dyDescent="0.2">
      <c r="A10" s="34">
        <v>103</v>
      </c>
      <c r="B10" s="34" t="s">
        <v>77</v>
      </c>
      <c r="C10" s="35" t="s">
        <v>65</v>
      </c>
      <c r="D10" s="36" t="s">
        <v>27</v>
      </c>
      <c r="E10" s="37">
        <v>10</v>
      </c>
      <c r="F10" s="45"/>
      <c r="G10" s="46">
        <f t="shared" si="0"/>
        <v>0</v>
      </c>
    </row>
    <row r="11" spans="1:8" ht="24.95" customHeight="1" x14ac:dyDescent="0.2">
      <c r="A11" s="34">
        <v>104</v>
      </c>
      <c r="B11" s="34" t="s">
        <v>77</v>
      </c>
      <c r="C11" s="35" t="s">
        <v>79</v>
      </c>
      <c r="D11" s="36" t="s">
        <v>73</v>
      </c>
      <c r="E11" s="37">
        <v>1</v>
      </c>
      <c r="F11" s="45"/>
      <c r="G11" s="46">
        <f t="shared" si="0"/>
        <v>0</v>
      </c>
    </row>
    <row r="12" spans="1:8" ht="24.95" customHeight="1" x14ac:dyDescent="0.2">
      <c r="A12" s="34">
        <v>105</v>
      </c>
      <c r="B12" s="34" t="s">
        <v>77</v>
      </c>
      <c r="C12" s="35" t="s">
        <v>122</v>
      </c>
      <c r="D12" s="36" t="s">
        <v>73</v>
      </c>
      <c r="E12" s="37">
        <v>1</v>
      </c>
      <c r="F12" s="45"/>
      <c r="G12" s="46">
        <f t="shared" si="0"/>
        <v>0</v>
      </c>
    </row>
    <row r="13" spans="1:8" ht="24.95" customHeight="1" x14ac:dyDescent="0.2">
      <c r="A13" s="34">
        <v>106</v>
      </c>
      <c r="B13" s="34" t="s">
        <v>77</v>
      </c>
      <c r="C13" s="35" t="s">
        <v>80</v>
      </c>
      <c r="D13" s="36" t="s">
        <v>17</v>
      </c>
      <c r="E13" s="37">
        <v>4</v>
      </c>
      <c r="F13" s="45"/>
      <c r="G13" s="46">
        <f t="shared" si="0"/>
        <v>0</v>
      </c>
    </row>
    <row r="14" spans="1:8" ht="24.95" customHeight="1" x14ac:dyDescent="0.2">
      <c r="A14" s="34">
        <v>107</v>
      </c>
      <c r="B14" s="34" t="s">
        <v>77</v>
      </c>
      <c r="C14" s="35" t="s">
        <v>111</v>
      </c>
      <c r="D14" s="36" t="s">
        <v>73</v>
      </c>
      <c r="E14" s="37">
        <v>1</v>
      </c>
      <c r="F14" s="45"/>
      <c r="G14" s="46">
        <f t="shared" si="0"/>
        <v>0</v>
      </c>
    </row>
    <row r="15" spans="1:8" ht="24.95" customHeight="1" x14ac:dyDescent="0.2">
      <c r="A15" s="34">
        <v>108</v>
      </c>
      <c r="B15" s="34" t="s">
        <v>77</v>
      </c>
      <c r="C15" s="35" t="s">
        <v>118</v>
      </c>
      <c r="D15" s="36" t="s">
        <v>119</v>
      </c>
      <c r="E15" s="37">
        <v>2232</v>
      </c>
      <c r="F15" s="45"/>
      <c r="G15" s="46">
        <f t="shared" si="0"/>
        <v>0</v>
      </c>
    </row>
    <row r="16" spans="1:8" ht="24.95" customHeight="1" x14ac:dyDescent="0.2">
      <c r="A16" s="65" t="s">
        <v>104</v>
      </c>
      <c r="B16" s="66"/>
      <c r="C16" s="66"/>
      <c r="D16" s="39"/>
      <c r="E16" s="39"/>
      <c r="F16" s="47"/>
      <c r="G16" s="46"/>
    </row>
    <row r="17" spans="1:8" ht="24.95" customHeight="1" x14ac:dyDescent="0.2">
      <c r="A17" s="34">
        <v>201</v>
      </c>
      <c r="B17" s="34" t="s">
        <v>77</v>
      </c>
      <c r="C17" s="35" t="s">
        <v>92</v>
      </c>
      <c r="D17" s="36" t="s">
        <v>30</v>
      </c>
      <c r="E17" s="37">
        <v>2001</v>
      </c>
      <c r="F17" s="45"/>
      <c r="G17" s="46">
        <f t="shared" si="0"/>
        <v>0</v>
      </c>
    </row>
    <row r="18" spans="1:8" ht="24.95" customHeight="1" x14ac:dyDescent="0.2">
      <c r="A18" s="34">
        <v>202</v>
      </c>
      <c r="B18" s="34" t="s">
        <v>77</v>
      </c>
      <c r="C18" s="35" t="s">
        <v>93</v>
      </c>
      <c r="D18" s="36" t="s">
        <v>30</v>
      </c>
      <c r="E18" s="37">
        <v>489</v>
      </c>
      <c r="F18" s="45"/>
      <c r="G18" s="46">
        <f t="shared" si="0"/>
        <v>0</v>
      </c>
    </row>
    <row r="19" spans="1:8" ht="24.95" customHeight="1" x14ac:dyDescent="0.2">
      <c r="A19" s="65" t="s">
        <v>105</v>
      </c>
      <c r="B19" s="66"/>
      <c r="C19" s="66"/>
      <c r="D19" s="39"/>
      <c r="E19" s="39"/>
      <c r="F19" s="47"/>
      <c r="G19" s="46"/>
    </row>
    <row r="20" spans="1:8" ht="24.95" customHeight="1" x14ac:dyDescent="0.2">
      <c r="A20" s="34">
        <v>301</v>
      </c>
      <c r="B20" s="34" t="s">
        <v>77</v>
      </c>
      <c r="C20" s="35" t="s">
        <v>114</v>
      </c>
      <c r="D20" s="36" t="s">
        <v>30</v>
      </c>
      <c r="E20" s="37">
        <v>1044</v>
      </c>
      <c r="F20" s="45"/>
      <c r="G20" s="46">
        <f t="shared" si="0"/>
        <v>0</v>
      </c>
    </row>
    <row r="21" spans="1:8" ht="24.95" customHeight="1" x14ac:dyDescent="0.2">
      <c r="A21" s="34">
        <v>302</v>
      </c>
      <c r="B21" s="34" t="s">
        <v>77</v>
      </c>
      <c r="C21" s="35" t="s">
        <v>66</v>
      </c>
      <c r="D21" s="36" t="s">
        <v>30</v>
      </c>
      <c r="E21" s="37">
        <v>159</v>
      </c>
      <c r="F21" s="45"/>
      <c r="G21" s="46">
        <f t="shared" si="0"/>
        <v>0</v>
      </c>
    </row>
    <row r="22" spans="1:8" ht="24.95" customHeight="1" x14ac:dyDescent="0.2">
      <c r="A22" s="34">
        <v>303</v>
      </c>
      <c r="B22" s="34" t="s">
        <v>77</v>
      </c>
      <c r="C22" s="35" t="s">
        <v>112</v>
      </c>
      <c r="D22" s="36" t="s">
        <v>109</v>
      </c>
      <c r="E22" s="37">
        <v>129508</v>
      </c>
      <c r="F22" s="45"/>
      <c r="G22" s="46">
        <f t="shared" si="0"/>
        <v>0</v>
      </c>
    </row>
    <row r="23" spans="1:8" ht="24.95" customHeight="1" x14ac:dyDescent="0.2">
      <c r="A23" s="34">
        <v>304</v>
      </c>
      <c r="B23" s="34" t="s">
        <v>77</v>
      </c>
      <c r="C23" s="35" t="s">
        <v>69</v>
      </c>
      <c r="D23" s="36" t="s">
        <v>67</v>
      </c>
      <c r="E23" s="37">
        <v>1319</v>
      </c>
      <c r="F23" s="45"/>
      <c r="G23" s="46">
        <f t="shared" si="0"/>
        <v>0</v>
      </c>
    </row>
    <row r="24" spans="1:8" ht="24.95" customHeight="1" x14ac:dyDescent="0.2">
      <c r="A24" s="65" t="s">
        <v>106</v>
      </c>
      <c r="B24" s="66"/>
      <c r="C24" s="66"/>
      <c r="D24" s="39"/>
      <c r="E24" s="39"/>
      <c r="F24" s="47"/>
      <c r="G24" s="46"/>
    </row>
    <row r="25" spans="1:8" ht="24.95" customHeight="1" x14ac:dyDescent="0.2">
      <c r="A25" s="34">
        <v>401</v>
      </c>
      <c r="B25" s="34" t="s">
        <v>77</v>
      </c>
      <c r="C25" s="35" t="s">
        <v>116</v>
      </c>
      <c r="D25" s="36" t="s">
        <v>30</v>
      </c>
      <c r="E25" s="37">
        <v>658</v>
      </c>
      <c r="F25" s="45"/>
      <c r="G25" s="46">
        <f t="shared" si="0"/>
        <v>0</v>
      </c>
    </row>
    <row r="26" spans="1:8" ht="24.95" customHeight="1" x14ac:dyDescent="0.2">
      <c r="A26" s="34">
        <v>402</v>
      </c>
      <c r="B26" s="34" t="s">
        <v>77</v>
      </c>
      <c r="C26" s="35" t="s">
        <v>76</v>
      </c>
      <c r="D26" s="36" t="s">
        <v>30</v>
      </c>
      <c r="E26" s="37">
        <v>239</v>
      </c>
      <c r="F26" s="45"/>
      <c r="G26" s="46">
        <f t="shared" si="0"/>
        <v>0</v>
      </c>
    </row>
    <row r="27" spans="1:8" ht="24.95" customHeight="1" x14ac:dyDescent="0.2">
      <c r="A27" s="34">
        <v>403</v>
      </c>
      <c r="B27" s="34" t="s">
        <v>77</v>
      </c>
      <c r="C27" s="35" t="s">
        <v>95</v>
      </c>
      <c r="D27" s="36" t="s">
        <v>67</v>
      </c>
      <c r="E27" s="37">
        <v>857</v>
      </c>
      <c r="F27" s="45"/>
      <c r="G27" s="46">
        <f t="shared" si="0"/>
        <v>0</v>
      </c>
    </row>
    <row r="28" spans="1:8" ht="24.95" customHeight="1" x14ac:dyDescent="0.2">
      <c r="A28" s="34">
        <v>404</v>
      </c>
      <c r="B28" s="34" t="s">
        <v>77</v>
      </c>
      <c r="C28" s="35" t="s">
        <v>94</v>
      </c>
      <c r="D28" s="36" t="s">
        <v>30</v>
      </c>
      <c r="E28" s="37">
        <v>113</v>
      </c>
      <c r="F28" s="45"/>
      <c r="G28" s="46">
        <f t="shared" si="0"/>
        <v>0</v>
      </c>
    </row>
    <row r="29" spans="1:8" ht="24.95" customHeight="1" x14ac:dyDescent="0.2">
      <c r="A29" s="34">
        <v>405</v>
      </c>
      <c r="B29" s="34" t="s">
        <v>77</v>
      </c>
      <c r="C29" s="35" t="s">
        <v>74</v>
      </c>
      <c r="D29" s="36" t="s">
        <v>30</v>
      </c>
      <c r="E29" s="37">
        <v>571</v>
      </c>
      <c r="F29" s="45"/>
      <c r="G29" s="46">
        <f t="shared" si="0"/>
        <v>0</v>
      </c>
      <c r="H29" s="31"/>
    </row>
    <row r="30" spans="1:8" ht="24.95" customHeight="1" x14ac:dyDescent="0.2">
      <c r="A30" s="34">
        <v>406</v>
      </c>
      <c r="B30" s="34" t="s">
        <v>77</v>
      </c>
      <c r="C30" s="35" t="s">
        <v>99</v>
      </c>
      <c r="D30" s="36" t="s">
        <v>30</v>
      </c>
      <c r="E30" s="37">
        <v>324</v>
      </c>
      <c r="F30" s="45"/>
      <c r="G30" s="46">
        <f t="shared" si="0"/>
        <v>0</v>
      </c>
    </row>
    <row r="31" spans="1:8" ht="24.95" customHeight="1" x14ac:dyDescent="0.2">
      <c r="A31" s="34">
        <v>407</v>
      </c>
      <c r="B31" s="34" t="s">
        <v>77</v>
      </c>
      <c r="C31" s="35" t="s">
        <v>97</v>
      </c>
      <c r="D31" s="36" t="s">
        <v>101</v>
      </c>
      <c r="E31" s="37">
        <v>87</v>
      </c>
      <c r="F31" s="45"/>
      <c r="G31" s="46">
        <f t="shared" si="0"/>
        <v>0</v>
      </c>
    </row>
    <row r="32" spans="1:8" ht="24.95" customHeight="1" x14ac:dyDescent="0.2">
      <c r="A32" s="34">
        <v>408</v>
      </c>
      <c r="B32" s="34" t="s">
        <v>77</v>
      </c>
      <c r="C32" s="35" t="s">
        <v>98</v>
      </c>
      <c r="D32" s="36" t="s">
        <v>101</v>
      </c>
      <c r="E32" s="37">
        <v>143</v>
      </c>
      <c r="F32" s="45"/>
      <c r="G32" s="46">
        <f t="shared" si="0"/>
        <v>0</v>
      </c>
    </row>
    <row r="33" spans="1:7" ht="24.95" customHeight="1" x14ac:dyDescent="0.2">
      <c r="A33" s="34">
        <v>409</v>
      </c>
      <c r="B33" s="34" t="s">
        <v>77</v>
      </c>
      <c r="C33" s="35" t="s">
        <v>96</v>
      </c>
      <c r="D33" s="36" t="s">
        <v>67</v>
      </c>
      <c r="E33" s="37">
        <v>1013</v>
      </c>
      <c r="F33" s="45"/>
      <c r="G33" s="46">
        <f t="shared" si="0"/>
        <v>0</v>
      </c>
    </row>
    <row r="34" spans="1:7" ht="24.95" customHeight="1" x14ac:dyDescent="0.2">
      <c r="A34" s="34">
        <v>410</v>
      </c>
      <c r="B34" s="34" t="s">
        <v>77</v>
      </c>
      <c r="C34" s="35" t="s">
        <v>113</v>
      </c>
      <c r="D34" s="36" t="s">
        <v>67</v>
      </c>
      <c r="E34" s="37">
        <v>647</v>
      </c>
      <c r="F34" s="45"/>
      <c r="G34" s="46">
        <f t="shared" si="0"/>
        <v>0</v>
      </c>
    </row>
    <row r="35" spans="1:7" ht="24.95" customHeight="1" x14ac:dyDescent="0.2">
      <c r="A35" s="65" t="s">
        <v>107</v>
      </c>
      <c r="B35" s="66"/>
      <c r="C35" s="66"/>
      <c r="D35" s="39"/>
      <c r="E35" s="39"/>
      <c r="F35" s="47"/>
      <c r="G35" s="46"/>
    </row>
    <row r="36" spans="1:7" ht="24.95" customHeight="1" x14ac:dyDescent="0.2">
      <c r="A36" s="34">
        <v>501</v>
      </c>
      <c r="B36" s="38" t="s">
        <v>77</v>
      </c>
      <c r="C36" s="35" t="s">
        <v>75</v>
      </c>
      <c r="D36" s="36" t="s">
        <v>30</v>
      </c>
      <c r="E36" s="37">
        <v>5110</v>
      </c>
      <c r="F36" s="48"/>
      <c r="G36" s="46">
        <f t="shared" si="0"/>
        <v>0</v>
      </c>
    </row>
    <row r="37" spans="1:7" ht="24.95" customHeight="1" x14ac:dyDescent="0.2">
      <c r="A37" s="34">
        <v>502</v>
      </c>
      <c r="B37" s="38" t="s">
        <v>77</v>
      </c>
      <c r="C37" s="35" t="s">
        <v>121</v>
      </c>
      <c r="D37" s="36" t="s">
        <v>30</v>
      </c>
      <c r="E37" s="37">
        <v>6510</v>
      </c>
      <c r="F37" s="48"/>
      <c r="G37" s="46">
        <f t="shared" si="0"/>
        <v>0</v>
      </c>
    </row>
    <row r="38" spans="1:7" ht="24.95" customHeight="1" x14ac:dyDescent="0.2">
      <c r="A38" s="34">
        <v>503</v>
      </c>
      <c r="B38" s="38" t="s">
        <v>77</v>
      </c>
      <c r="C38" s="35" t="s">
        <v>81</v>
      </c>
      <c r="D38" s="36" t="s">
        <v>68</v>
      </c>
      <c r="E38" s="37">
        <v>1608</v>
      </c>
      <c r="F38" s="48"/>
      <c r="G38" s="46">
        <f t="shared" si="0"/>
        <v>0</v>
      </c>
    </row>
    <row r="39" spans="1:7" ht="24.95" customHeight="1" x14ac:dyDescent="0.2">
      <c r="A39" s="34">
        <v>504</v>
      </c>
      <c r="B39" s="38" t="s">
        <v>77</v>
      </c>
      <c r="C39" s="35" t="s">
        <v>120</v>
      </c>
      <c r="D39" s="36" t="s">
        <v>67</v>
      </c>
      <c r="E39" s="37">
        <v>10525</v>
      </c>
      <c r="F39" s="48"/>
      <c r="G39" s="46">
        <f t="shared" si="0"/>
        <v>0</v>
      </c>
    </row>
    <row r="40" spans="1:7" ht="24.95" customHeight="1" x14ac:dyDescent="0.2">
      <c r="A40" s="34">
        <v>505</v>
      </c>
      <c r="B40" s="38" t="s">
        <v>77</v>
      </c>
      <c r="C40" s="35" t="s">
        <v>82</v>
      </c>
      <c r="D40" s="36" t="s">
        <v>68</v>
      </c>
      <c r="E40" s="37">
        <v>18</v>
      </c>
      <c r="F40" s="48"/>
      <c r="G40" s="46">
        <f t="shared" si="0"/>
        <v>0</v>
      </c>
    </row>
    <row r="41" spans="1:7" ht="24.95" customHeight="1" x14ac:dyDescent="0.2">
      <c r="A41" s="34">
        <v>506</v>
      </c>
      <c r="B41" s="38" t="s">
        <v>77</v>
      </c>
      <c r="C41" s="35" t="s">
        <v>83</v>
      </c>
      <c r="D41" s="36" t="s">
        <v>68</v>
      </c>
      <c r="E41" s="37">
        <v>12</v>
      </c>
      <c r="F41" s="48"/>
      <c r="G41" s="46">
        <f t="shared" si="0"/>
        <v>0</v>
      </c>
    </row>
    <row r="42" spans="1:7" ht="24.95" customHeight="1" x14ac:dyDescent="0.2">
      <c r="A42" s="34">
        <v>507</v>
      </c>
      <c r="B42" s="38" t="s">
        <v>77</v>
      </c>
      <c r="C42" s="35" t="s">
        <v>84</v>
      </c>
      <c r="D42" s="36" t="s">
        <v>68</v>
      </c>
      <c r="E42" s="37">
        <v>207</v>
      </c>
      <c r="F42" s="48"/>
      <c r="G42" s="46">
        <f t="shared" si="0"/>
        <v>0</v>
      </c>
    </row>
    <row r="43" spans="1:7" ht="24.95" customHeight="1" x14ac:dyDescent="0.2">
      <c r="A43" s="34">
        <v>508</v>
      </c>
      <c r="B43" s="38" t="s">
        <v>77</v>
      </c>
      <c r="C43" s="35" t="s">
        <v>110</v>
      </c>
      <c r="D43" s="36" t="s">
        <v>30</v>
      </c>
      <c r="E43" s="37">
        <v>7631</v>
      </c>
      <c r="F43" s="48"/>
      <c r="G43" s="46">
        <f t="shared" si="0"/>
        <v>0</v>
      </c>
    </row>
    <row r="44" spans="1:7" ht="24.95" customHeight="1" x14ac:dyDescent="0.2">
      <c r="A44" s="34">
        <v>509</v>
      </c>
      <c r="B44" s="38" t="s">
        <v>77</v>
      </c>
      <c r="C44" s="35" t="s">
        <v>85</v>
      </c>
      <c r="D44" s="36" t="s">
        <v>30</v>
      </c>
      <c r="E44" s="37">
        <v>4722</v>
      </c>
      <c r="F44" s="48"/>
      <c r="G44" s="46">
        <f t="shared" si="0"/>
        <v>0</v>
      </c>
    </row>
    <row r="45" spans="1:7" ht="24.95" customHeight="1" x14ac:dyDescent="0.2">
      <c r="A45" s="34">
        <v>510</v>
      </c>
      <c r="B45" s="38" t="s">
        <v>77</v>
      </c>
      <c r="C45" s="35" t="s">
        <v>86</v>
      </c>
      <c r="D45" s="36" t="s">
        <v>30</v>
      </c>
      <c r="E45" s="37">
        <v>1858</v>
      </c>
      <c r="F45" s="48"/>
      <c r="G45" s="46">
        <f t="shared" si="0"/>
        <v>0</v>
      </c>
    </row>
    <row r="46" spans="1:7" ht="24.95" customHeight="1" x14ac:dyDescent="0.2">
      <c r="A46" s="34">
        <v>511</v>
      </c>
      <c r="B46" s="38" t="s">
        <v>77</v>
      </c>
      <c r="C46" s="35" t="s">
        <v>87</v>
      </c>
      <c r="D46" s="36" t="s">
        <v>68</v>
      </c>
      <c r="E46" s="37">
        <v>2623</v>
      </c>
      <c r="F46" s="48"/>
      <c r="G46" s="46">
        <f t="shared" si="0"/>
        <v>0</v>
      </c>
    </row>
    <row r="47" spans="1:7" ht="24.95" customHeight="1" x14ac:dyDescent="0.2">
      <c r="A47" s="34">
        <v>512</v>
      </c>
      <c r="B47" s="38" t="s">
        <v>77</v>
      </c>
      <c r="C47" s="35" t="s">
        <v>88</v>
      </c>
      <c r="D47" s="36" t="s">
        <v>30</v>
      </c>
      <c r="E47" s="37">
        <v>981</v>
      </c>
      <c r="F47" s="48"/>
      <c r="G47" s="46">
        <f t="shared" si="0"/>
        <v>0</v>
      </c>
    </row>
    <row r="48" spans="1:7" ht="24.95" customHeight="1" x14ac:dyDescent="0.2">
      <c r="A48" s="34">
        <v>513</v>
      </c>
      <c r="B48" s="38" t="s">
        <v>77</v>
      </c>
      <c r="C48" s="35" t="s">
        <v>123</v>
      </c>
      <c r="D48" s="36" t="s">
        <v>67</v>
      </c>
      <c r="E48" s="37">
        <v>22320</v>
      </c>
      <c r="F48" s="48"/>
      <c r="G48" s="46">
        <f t="shared" si="0"/>
        <v>0</v>
      </c>
    </row>
    <row r="49" spans="1:8" ht="24.95" customHeight="1" x14ac:dyDescent="0.2">
      <c r="A49" s="34">
        <v>514</v>
      </c>
      <c r="B49" s="38" t="s">
        <v>77</v>
      </c>
      <c r="C49" s="35" t="s">
        <v>89</v>
      </c>
      <c r="D49" s="36" t="s">
        <v>101</v>
      </c>
      <c r="E49" s="37">
        <v>12</v>
      </c>
      <c r="F49" s="48"/>
      <c r="G49" s="46">
        <f t="shared" si="0"/>
        <v>0</v>
      </c>
    </row>
    <row r="50" spans="1:8" ht="24.95" customHeight="1" x14ac:dyDescent="0.2">
      <c r="A50" s="34">
        <v>515</v>
      </c>
      <c r="B50" s="38" t="s">
        <v>77</v>
      </c>
      <c r="C50" s="35" t="s">
        <v>90</v>
      </c>
      <c r="D50" s="36" t="s">
        <v>101</v>
      </c>
      <c r="E50" s="37">
        <v>130</v>
      </c>
      <c r="F50" s="48"/>
      <c r="G50" s="46">
        <f t="shared" si="0"/>
        <v>0</v>
      </c>
    </row>
    <row r="51" spans="1:8" ht="24.95" customHeight="1" x14ac:dyDescent="0.2">
      <c r="A51" s="34">
        <v>516</v>
      </c>
      <c r="B51" s="38" t="s">
        <v>77</v>
      </c>
      <c r="C51" s="35" t="s">
        <v>91</v>
      </c>
      <c r="D51" s="36" t="s">
        <v>30</v>
      </c>
      <c r="E51" s="37">
        <v>20</v>
      </c>
      <c r="F51" s="48"/>
      <c r="G51" s="46">
        <f t="shared" si="0"/>
        <v>0</v>
      </c>
    </row>
    <row r="52" spans="1:8" ht="24.95" customHeight="1" x14ac:dyDescent="0.2">
      <c r="A52" s="65" t="s">
        <v>115</v>
      </c>
      <c r="B52" s="66"/>
      <c r="C52" s="66"/>
      <c r="D52" s="39"/>
      <c r="E52" s="39"/>
      <c r="F52" s="47"/>
      <c r="G52" s="46"/>
    </row>
    <row r="53" spans="1:8" ht="24.95" customHeight="1" x14ac:dyDescent="0.2">
      <c r="A53" s="34">
        <v>601</v>
      </c>
      <c r="B53" s="35" t="s">
        <v>77</v>
      </c>
      <c r="C53" s="35" t="s">
        <v>100</v>
      </c>
      <c r="D53" s="36" t="s">
        <v>101</v>
      </c>
      <c r="E53" s="37">
        <v>316</v>
      </c>
      <c r="F53" s="45"/>
      <c r="G53" s="46">
        <f t="shared" si="0"/>
        <v>0</v>
      </c>
    </row>
    <row r="54" spans="1:8" ht="24.95" customHeight="1" x14ac:dyDescent="0.2">
      <c r="A54" s="34">
        <v>602</v>
      </c>
      <c r="B54" s="35" t="s">
        <v>77</v>
      </c>
      <c r="C54" s="35" t="s">
        <v>117</v>
      </c>
      <c r="D54" s="36" t="s">
        <v>101</v>
      </c>
      <c r="E54" s="37">
        <v>3406</v>
      </c>
      <c r="F54" s="45"/>
      <c r="G54" s="46">
        <f>TRUNC(+E54*F54,2)</f>
        <v>0</v>
      </c>
    </row>
    <row r="55" spans="1:8" s="54" customFormat="1" ht="24.95" customHeight="1" x14ac:dyDescent="0.2">
      <c r="A55" s="62" t="s">
        <v>108</v>
      </c>
      <c r="B55" s="63"/>
      <c r="C55" s="63"/>
      <c r="D55" s="63"/>
      <c r="E55" s="63"/>
      <c r="F55" s="64"/>
      <c r="G55" s="57">
        <f>+SUM(G8:G54)</f>
        <v>0</v>
      </c>
    </row>
    <row r="56" spans="1:8" s="54" customFormat="1" ht="24.95" customHeight="1" x14ac:dyDescent="0.2">
      <c r="A56" s="62" t="s">
        <v>125</v>
      </c>
      <c r="B56" s="63"/>
      <c r="C56" s="63"/>
      <c r="D56" s="63"/>
      <c r="E56" s="63"/>
      <c r="F56" s="64"/>
      <c r="G56" s="57">
        <f>TRUNC(+G55*0.2,2)</f>
        <v>0</v>
      </c>
    </row>
    <row r="57" spans="1:8" s="54" customFormat="1" ht="24.95" customHeight="1" x14ac:dyDescent="0.2">
      <c r="A57" s="62" t="s">
        <v>70</v>
      </c>
      <c r="B57" s="63"/>
      <c r="C57" s="63"/>
      <c r="D57" s="63"/>
      <c r="E57" s="63"/>
      <c r="F57" s="64"/>
      <c r="G57" s="57">
        <f>+G55+G56</f>
        <v>0</v>
      </c>
    </row>
    <row r="58" spans="1:8" x14ac:dyDescent="0.2">
      <c r="H58" s="31"/>
    </row>
    <row r="59" spans="1:8" s="40" customFormat="1" ht="44.25" customHeight="1" x14ac:dyDescent="0.2">
      <c r="A59" s="70" t="s">
        <v>127</v>
      </c>
      <c r="B59" s="70"/>
      <c r="C59" s="70"/>
      <c r="D59" s="70"/>
      <c r="E59" s="70"/>
      <c r="F59" s="70"/>
      <c r="G59" s="70"/>
      <c r="H59" s="41"/>
    </row>
    <row r="60" spans="1:8" s="40" customFormat="1" ht="13.5" customHeight="1" x14ac:dyDescent="0.2">
      <c r="A60" s="71"/>
      <c r="B60" s="71"/>
      <c r="C60" s="71"/>
      <c r="D60" s="71"/>
      <c r="E60" s="71"/>
      <c r="F60" s="71"/>
      <c r="G60" s="71"/>
      <c r="H60" s="42"/>
    </row>
    <row r="61" spans="1:8" s="40" customFormat="1" ht="25.5" customHeight="1" x14ac:dyDescent="0.2">
      <c r="A61" s="72" t="s">
        <v>126</v>
      </c>
      <c r="B61" s="72"/>
      <c r="C61" s="72"/>
      <c r="D61" s="72"/>
      <c r="E61" s="72"/>
      <c r="F61" s="72"/>
      <c r="G61" s="72"/>
      <c r="H61" s="43"/>
    </row>
  </sheetData>
  <sheetProtection algorithmName="SHA-512" hashValue="hNmXwPHWfZuR2kg557dCNp/BrSfUOV1TROY56jMRluu+UKpY872qHjZcJOJ73ZFu863gyr22nJKCi3N6eOdnFg==" saltValue="zVLiopLjNgNJsEn05+qe0g==" spinCount="100000" sheet="1" objects="1" scenarios="1"/>
  <mergeCells count="21">
    <mergeCell ref="A59:G59"/>
    <mergeCell ref="A60:G60"/>
    <mergeCell ref="A61:G61"/>
    <mergeCell ref="A56:F56"/>
    <mergeCell ref="A57:F57"/>
    <mergeCell ref="A55:F55"/>
    <mergeCell ref="A7:G7"/>
    <mergeCell ref="F5:F6"/>
    <mergeCell ref="A16:C16"/>
    <mergeCell ref="A24:C24"/>
    <mergeCell ref="A19:C19"/>
    <mergeCell ref="A35:C35"/>
    <mergeCell ref="A52:C52"/>
    <mergeCell ref="A2:G2"/>
    <mergeCell ref="B3:G3"/>
    <mergeCell ref="G5:G6"/>
    <mergeCell ref="A5:A6"/>
    <mergeCell ref="B5:B6"/>
    <mergeCell ref="C5:C6"/>
    <mergeCell ref="D5:D6"/>
    <mergeCell ref="E5:E6"/>
  </mergeCells>
  <phoneticPr fontId="16" type="noConversion"/>
  <pageMargins left="0" right="0" top="0" bottom="0" header="0.31496062992125984" footer="0.31496062992125984"/>
  <pageSetup paperSize="9" scale="7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5</vt:i4>
      </vt:variant>
    </vt:vector>
  </HeadingPairs>
  <TitlesOfParts>
    <vt:vector size="11" baseType="lpstr">
      <vt:lpstr>1) Estimation RP7316</vt:lpstr>
      <vt:lpstr>2) Estimation RP7102</vt:lpstr>
      <vt:lpstr>ESTIMATION 1+2</vt:lpstr>
      <vt:lpstr>Feuil3</vt:lpstr>
      <vt:lpstr>LES SOLUTIONS</vt:lpstr>
      <vt:lpstr>BPDE</vt:lpstr>
      <vt:lpstr>'2) Estimation RP7102'!_Hlk161312541</vt:lpstr>
      <vt:lpstr>'1) Estimation RP7316'!Zone_d_impression</vt:lpstr>
      <vt:lpstr>'2) Estimation RP7102'!Zone_d_impression</vt:lpstr>
      <vt:lpstr>BPDE!Zone_d_impression</vt:lpstr>
      <vt:lpstr>'ESTIMATION 1+2'!Zone_d_impression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MOUHDANE MOHAMED</dc:creator>
  <cp:lastModifiedBy>PC</cp:lastModifiedBy>
  <cp:lastPrinted>2026-05-23T11:21:43Z</cp:lastPrinted>
  <dcterms:created xsi:type="dcterms:W3CDTF">2024-03-14T11:16:59Z</dcterms:created>
  <dcterms:modified xsi:type="dcterms:W3CDTF">2026-07-15T07:05:05Z</dcterms:modified>
</cp:coreProperties>
</file>