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O 2026\TRAVAUX DE CONSTRUCTION DU LYCEE  AL WAHDA AO 66.I.2026\AO CORRIGER\"/>
    </mc:Choice>
  </mc:AlternateContent>
  <xr:revisionPtr revIDLastSave="0" documentId="13_ncr:1_{C20EA146-3016-416C-8949-0D4F53E87F11}" xr6:coauthVersionLast="45" xr6:coauthVersionMax="47" xr10:uidLastSave="{00000000-0000-0000-0000-000000000000}"/>
  <bookViews>
    <workbookView xWindow="-110" yWindow="-110" windowWidth="19420" windowHeight="10300" tabRatio="563" xr2:uid="{00000000-000D-0000-FFFF-FFFF00000000}"/>
  </bookViews>
  <sheets>
    <sheet name="Estimation Al Wahda Hay Hassani" sheetId="1" r:id="rId1"/>
  </sheets>
  <definedNames>
    <definedName name="_Toc199506476" localSheetId="0">'Estimation Al Wahda Hay Hassani'!$B$30</definedName>
    <definedName name="_xlnm.Print_Titles" localSheetId="0">'Estimation Al Wahda Hay Hassani'!$6:$6</definedName>
    <definedName name="_xlnm.Print_Area" localSheetId="0">'Estimation Al Wahda Hay Hassani'!$A$1:$F$261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2" i="1" l="1"/>
  <c r="F154" i="1" l="1"/>
  <c r="F137" i="1"/>
  <c r="F73" i="1" l="1"/>
  <c r="F72" i="1"/>
  <c r="F69" i="1" l="1"/>
  <c r="F70" i="1"/>
  <c r="F71" i="1"/>
  <c r="F219" i="1" l="1"/>
  <c r="F218" i="1"/>
  <c r="F217" i="1"/>
  <c r="F216" i="1"/>
  <c r="F145" i="1" l="1"/>
  <c r="F10" i="1"/>
  <c r="F212" i="1" l="1"/>
  <c r="F140" i="1"/>
  <c r="F130" i="1"/>
  <c r="F207" i="1"/>
  <c r="F196" i="1"/>
  <c r="F183" i="1"/>
  <c r="F180" i="1"/>
  <c r="F177" i="1"/>
  <c r="F178" i="1"/>
  <c r="F179" i="1"/>
  <c r="F176" i="1"/>
  <c r="F174" i="1"/>
  <c r="F173" i="1"/>
  <c r="F171" i="1"/>
  <c r="F169" i="1"/>
  <c r="F170" i="1"/>
  <c r="F168" i="1"/>
  <c r="F166" i="1"/>
  <c r="F167" i="1"/>
  <c r="F165" i="1"/>
  <c r="A12" i="1"/>
  <c r="A13" i="1" s="1"/>
  <c r="A14" i="1" s="1"/>
  <c r="F233" i="1"/>
  <c r="F237" i="1"/>
  <c r="F208" i="1" l="1"/>
  <c r="F203" i="1"/>
  <c r="F204" i="1"/>
  <c r="F205" i="1"/>
  <c r="F206" i="1"/>
  <c r="F164" i="1"/>
  <c r="F214" i="1"/>
  <c r="F213" i="1"/>
  <c r="F211" i="1"/>
  <c r="F210" i="1"/>
  <c r="F160" i="1"/>
  <c r="F158" i="1"/>
  <c r="F157" i="1"/>
  <c r="F126" i="1"/>
  <c r="F125" i="1"/>
  <c r="F111" i="1"/>
  <c r="F115" i="1"/>
  <c r="F220" i="1" l="1"/>
  <c r="F247" i="1" s="1"/>
  <c r="F109" i="1"/>
  <c r="F31" i="1" l="1"/>
  <c r="F21" i="1" l="1"/>
  <c r="F22" i="1"/>
  <c r="F50" i="1"/>
  <c r="F225" i="1" l="1"/>
  <c r="F155" i="1" l="1"/>
  <c r="F114" i="1"/>
  <c r="F134" i="1"/>
  <c r="F13" i="1" l="1"/>
  <c r="F14" i="1"/>
  <c r="F15" i="1"/>
  <c r="F16" i="1"/>
  <c r="F18" i="1"/>
  <c r="F19" i="1"/>
  <c r="F20" i="1"/>
  <c r="F23" i="1"/>
  <c r="F24" i="1"/>
  <c r="F26" i="1"/>
  <c r="F27" i="1"/>
  <c r="F28" i="1"/>
  <c r="F29" i="1"/>
  <c r="F30" i="1"/>
  <c r="F33" i="1"/>
  <c r="F34" i="1"/>
  <c r="F35" i="1"/>
  <c r="F36" i="1"/>
  <c r="F37" i="1"/>
  <c r="F38" i="1"/>
  <c r="F39" i="1"/>
  <c r="F41" i="1"/>
  <c r="F42" i="1"/>
  <c r="F43" i="1"/>
  <c r="F45" i="1"/>
  <c r="F46" i="1"/>
  <c r="F48" i="1"/>
  <c r="F49" i="1"/>
  <c r="F51" i="1"/>
  <c r="F53" i="1"/>
  <c r="F54" i="1"/>
  <c r="F55" i="1"/>
  <c r="F56" i="1"/>
  <c r="F59" i="1"/>
  <c r="F58" i="1"/>
  <c r="F61" i="1"/>
  <c r="F62" i="1"/>
  <c r="F63" i="1"/>
  <c r="F64" i="1"/>
  <c r="F65" i="1"/>
  <c r="F66" i="1"/>
  <c r="F67" i="1"/>
  <c r="F76" i="1"/>
  <c r="F77" i="1"/>
  <c r="F78" i="1"/>
  <c r="F79" i="1"/>
  <c r="F80" i="1"/>
  <c r="F81" i="1"/>
  <c r="F82" i="1"/>
  <c r="F83" i="1"/>
  <c r="F86" i="1"/>
  <c r="F87" i="1"/>
  <c r="F88" i="1"/>
  <c r="F89" i="1"/>
  <c r="F90" i="1"/>
  <c r="F91" i="1"/>
  <c r="F92" i="1"/>
  <c r="F230" i="1"/>
  <c r="F96" i="1"/>
  <c r="F97" i="1"/>
  <c r="F98" i="1"/>
  <c r="F100" i="1"/>
  <c r="F101" i="1"/>
  <c r="F103" i="1"/>
  <c r="F104" i="1"/>
  <c r="F238" i="1"/>
  <c r="F105" i="1"/>
  <c r="F110" i="1"/>
  <c r="F112" i="1"/>
  <c r="F113" i="1"/>
  <c r="F117" i="1"/>
  <c r="F118" i="1"/>
  <c r="F119" i="1"/>
  <c r="F120" i="1"/>
  <c r="F121" i="1"/>
  <c r="F122" i="1"/>
  <c r="F123" i="1"/>
  <c r="F128" i="1"/>
  <c r="F129" i="1"/>
  <c r="F131" i="1"/>
  <c r="F132" i="1"/>
  <c r="F133" i="1"/>
  <c r="F135" i="1"/>
  <c r="F138" i="1"/>
  <c r="F141" i="1"/>
  <c r="F142" i="1"/>
  <c r="F143" i="1"/>
  <c r="F144" i="1"/>
  <c r="F147" i="1"/>
  <c r="F148" i="1"/>
  <c r="F149" i="1"/>
  <c r="F150" i="1"/>
  <c r="F152" i="1"/>
  <c r="F153" i="1"/>
  <c r="F156" i="1"/>
  <c r="F175" i="1"/>
  <c r="F186" i="1"/>
  <c r="F188" i="1"/>
  <c r="F187" i="1"/>
  <c r="F182" i="1"/>
  <c r="F184" i="1"/>
  <c r="F185" i="1"/>
  <c r="F190" i="1"/>
  <c r="F194" i="1"/>
  <c r="F193" i="1"/>
  <c r="F195" i="1"/>
  <c r="F192" i="1"/>
  <c r="F191" i="1"/>
  <c r="F198" i="1"/>
  <c r="F197" i="1"/>
  <c r="F199" i="1"/>
  <c r="F222" i="1"/>
  <c r="F223" i="1"/>
  <c r="F224" i="1"/>
  <c r="F226" i="1"/>
  <c r="F227" i="1"/>
  <c r="F231" i="1"/>
  <c r="F232" i="1"/>
  <c r="F234" i="1"/>
  <c r="F235" i="1"/>
  <c r="F236" i="1"/>
  <c r="F12" i="1"/>
  <c r="F74" i="1" l="1"/>
  <c r="F241" i="1" s="1"/>
  <c r="F93" i="1"/>
  <c r="F239" i="1"/>
  <c r="F249" i="1" s="1"/>
  <c r="F200" i="1"/>
  <c r="F246" i="1" s="1"/>
  <c r="F161" i="1"/>
  <c r="F245" i="1" s="1"/>
  <c r="F106" i="1"/>
  <c r="F244" i="1" s="1"/>
  <c r="F228" i="1"/>
  <c r="F248" i="1" s="1"/>
  <c r="F84" i="1"/>
  <c r="F242" i="1" s="1"/>
  <c r="A15" i="1"/>
  <c r="A16" i="1" l="1"/>
  <c r="A18" i="1" l="1"/>
  <c r="A19" i="1" l="1"/>
  <c r="A20" i="1" s="1"/>
  <c r="A21" i="1" s="1"/>
  <c r="A22" i="1" s="1"/>
  <c r="A23" i="1" s="1"/>
  <c r="A24" i="1" l="1"/>
  <c r="A26" i="1" s="1"/>
  <c r="A27" i="1" l="1"/>
  <c r="A28" i="1" l="1"/>
  <c r="A29" i="1" l="1"/>
  <c r="A30" i="1" l="1"/>
  <c r="A31" i="1" s="1"/>
  <c r="A33" i="1" s="1"/>
  <c r="A34" i="1" l="1"/>
  <c r="A35" i="1" l="1"/>
  <c r="A36" i="1" l="1"/>
  <c r="A37" i="1" l="1"/>
  <c r="A38" i="1" l="1"/>
  <c r="A39" i="1" s="1"/>
  <c r="A41" i="1" l="1"/>
  <c r="A42" i="1" l="1"/>
  <c r="A43" i="1" l="1"/>
  <c r="A45" i="1" l="1"/>
  <c r="A46" i="1" l="1"/>
  <c r="A48" i="1" l="1"/>
  <c r="A49" i="1" l="1"/>
  <c r="A50" i="1" s="1"/>
  <c r="A51" i="1" l="1"/>
  <c r="A53" i="1" l="1"/>
  <c r="A54" i="1" l="1"/>
  <c r="A55" i="1" l="1"/>
  <c r="A56" i="1" l="1"/>
  <c r="A58" i="1" s="1"/>
  <c r="A59" i="1" s="1"/>
  <c r="A61" i="1" s="1"/>
  <c r="A62" i="1" l="1"/>
  <c r="A63" i="1" s="1"/>
  <c r="A64" i="1" s="1"/>
  <c r="A65" i="1" s="1"/>
  <c r="A66" i="1" s="1"/>
  <c r="A67" i="1" s="1"/>
  <c r="A69" i="1" s="1"/>
  <c r="A70" i="1" s="1"/>
  <c r="A71" i="1" s="1"/>
  <c r="A72" i="1" s="1"/>
  <c r="A73" i="1" s="1"/>
  <c r="A76" i="1" s="1"/>
  <c r="A77" i="1" l="1"/>
  <c r="A78" i="1" s="1"/>
  <c r="A79" i="1" s="1"/>
  <c r="A80" i="1" s="1"/>
  <c r="A81" i="1" s="1"/>
  <c r="A82" i="1" s="1"/>
  <c r="A83" i="1" l="1"/>
  <c r="A86" i="1" s="1"/>
  <c r="A87" i="1" s="1"/>
  <c r="A88" i="1" s="1"/>
  <c r="A89" i="1" s="1"/>
  <c r="A90" i="1" s="1"/>
  <c r="A91" i="1" s="1"/>
  <c r="A92" i="1" s="1"/>
  <c r="A96" i="1" s="1"/>
  <c r="A97" i="1" s="1"/>
  <c r="A98" i="1" s="1"/>
  <c r="A100" i="1" s="1"/>
  <c r="A101" i="1" s="1"/>
  <c r="A103" i="1" s="1"/>
  <c r="A104" i="1" s="1"/>
  <c r="A105" i="1" s="1"/>
  <c r="A109" i="1" s="1"/>
  <c r="F243" i="1"/>
  <c r="F250" i="1" s="1"/>
  <c r="A110" i="1" l="1"/>
  <c r="A111" i="1" s="1"/>
  <c r="A112" i="1" s="1"/>
  <c r="A113" i="1" s="1"/>
  <c r="A114" i="1" s="1"/>
  <c r="A115" i="1" s="1"/>
  <c r="A117" i="1" s="1"/>
  <c r="A118" i="1" s="1"/>
  <c r="A119" i="1" s="1"/>
  <c r="A120" i="1" s="1"/>
  <c r="A121" i="1" s="1"/>
  <c r="A122" i="1" s="1"/>
  <c r="A123" i="1" s="1"/>
  <c r="A125" i="1" s="1"/>
  <c r="A126" i="1" l="1"/>
  <c r="A128" i="1" s="1"/>
  <c r="A129" i="1" s="1"/>
  <c r="A130" i="1" s="1"/>
  <c r="A131" i="1" s="1"/>
  <c r="A132" i="1" s="1"/>
  <c r="A133" i="1" s="1"/>
  <c r="A134" i="1" s="1"/>
  <c r="A135" i="1" s="1"/>
  <c r="A137" i="1" l="1"/>
  <c r="A138" i="1" s="1"/>
  <c r="A140" i="1" s="1"/>
  <c r="A141" i="1" s="1"/>
  <c r="A142" i="1" s="1"/>
  <c r="A143" i="1" s="1"/>
  <c r="A144" i="1" s="1"/>
  <c r="A145" i="1" l="1"/>
  <c r="A147" i="1" s="1"/>
  <c r="A148" i="1" s="1"/>
  <c r="A149" i="1" s="1"/>
  <c r="A150" i="1" s="1"/>
  <c r="A152" i="1" s="1"/>
  <c r="A153" i="1" s="1"/>
  <c r="A154" i="1" l="1"/>
  <c r="A155" i="1" s="1"/>
  <c r="A156" i="1" s="1"/>
  <c r="A157" i="1" s="1"/>
  <c r="A158" i="1" s="1"/>
  <c r="A160" i="1" s="1"/>
  <c r="A164" i="1" l="1"/>
  <c r="A165" i="1" s="1"/>
  <c r="A166" i="1" s="1"/>
  <c r="A167" i="1" s="1"/>
  <c r="A168" i="1" s="1"/>
  <c r="A169" i="1" s="1"/>
  <c r="A170" i="1" s="1"/>
  <c r="A171" i="1" s="1"/>
  <c r="A172" i="1" l="1"/>
  <c r="A173" i="1" s="1"/>
  <c r="A174" i="1" s="1"/>
  <c r="A175" i="1" s="1"/>
  <c r="A176" i="1" s="1"/>
  <c r="A177" i="1" s="1"/>
  <c r="A178" i="1" s="1"/>
  <c r="A179" i="1" s="1"/>
  <c r="A180" i="1" s="1"/>
  <c r="A182" i="1" s="1"/>
  <c r="A183" i="1" s="1"/>
  <c r="A184" i="1" s="1"/>
  <c r="A185" i="1" s="1"/>
  <c r="A186" i="1" s="1"/>
  <c r="A187" i="1" s="1"/>
  <c r="A188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3" i="1" s="1"/>
  <c r="A204" i="1" s="1"/>
  <c r="A205" i="1" s="1"/>
  <c r="A206" i="1" s="1"/>
  <c r="A207" i="1" s="1"/>
  <c r="A208" i="1" s="1"/>
  <c r="A210" i="1" s="1"/>
  <c r="A211" i="1" s="1"/>
  <c r="A212" i="1" s="1"/>
  <c r="A213" i="1" s="1"/>
  <c r="A214" i="1" s="1"/>
  <c r="A216" i="1" s="1"/>
  <c r="A217" i="1" s="1"/>
  <c r="A218" i="1" s="1"/>
  <c r="A219" i="1" s="1"/>
  <c r="A222" i="1" s="1"/>
  <c r="A223" i="1" s="1"/>
  <c r="A224" i="1" s="1"/>
  <c r="A225" i="1" s="1"/>
  <c r="A226" i="1" s="1"/>
  <c r="A227" i="1" s="1"/>
  <c r="A230" i="1" s="1"/>
  <c r="A231" i="1" s="1"/>
  <c r="A232" i="1" s="1"/>
  <c r="A233" i="1" s="1"/>
  <c r="A234" i="1" s="1"/>
  <c r="A235" i="1" s="1"/>
  <c r="A236" i="1" s="1"/>
  <c r="A237" i="1" s="1"/>
  <c r="A238" i="1" s="1"/>
</calcChain>
</file>

<file path=xl/sharedStrings.xml><?xml version="1.0" encoding="utf-8"?>
<sst xmlns="http://schemas.openxmlformats.org/spreadsheetml/2006/main" count="442" uniqueCount="260">
  <si>
    <t>N° Prix</t>
  </si>
  <si>
    <t>DESIGNATIONS DES PRESTATIONS</t>
  </si>
  <si>
    <t xml:space="preserve">Unité </t>
  </si>
  <si>
    <t xml:space="preserve">A- GROS-ŒUVRES </t>
  </si>
  <si>
    <t>m²</t>
  </si>
  <si>
    <t>m³</t>
  </si>
  <si>
    <t xml:space="preserve">Béton de propreté </t>
  </si>
  <si>
    <t>Gros béton</t>
  </si>
  <si>
    <t xml:space="preserve">Maçonnerie de moellon en fondations </t>
  </si>
  <si>
    <t xml:space="preserve">Arase étanche </t>
  </si>
  <si>
    <t>ml</t>
  </si>
  <si>
    <t>Béton pour béton armé en fondation pour tout ouvrage y compris polystyrène</t>
  </si>
  <si>
    <t>Kg</t>
  </si>
  <si>
    <t>ASSAINISSEMENT</t>
  </si>
  <si>
    <t>Canalisation en pvc diamètre 400 mm</t>
  </si>
  <si>
    <t>Canalisation en pvc diamètre 315 mm</t>
  </si>
  <si>
    <t>Canalisation en pvc diamètre 250 mm</t>
  </si>
  <si>
    <t>Canalisation en pvc diamètre 200 mm</t>
  </si>
  <si>
    <t>Canalisation en pvc diamètre 160 mm</t>
  </si>
  <si>
    <t>Regard visitable et non visitable</t>
  </si>
  <si>
    <t>Regard de section intérieure (1,00 x 1,00) m avec tampon en béton</t>
  </si>
  <si>
    <t>U</t>
  </si>
  <si>
    <t>Regard de section intérieure (0,80 x 0,80) m avec tampon en béton</t>
  </si>
  <si>
    <t>Regard de section intérieure (0,60 x 0,60) m avec tampon en béton</t>
  </si>
  <si>
    <t>Regard de section intérieure (0,50 x 0,50) m avec tampon en béton</t>
  </si>
  <si>
    <t>Regard de tirage de câble de section intérieure (0.50 x 0.50) m</t>
  </si>
  <si>
    <t>Caniveau non visitable en béton avec tampon en béton</t>
  </si>
  <si>
    <t>Caniveau visitable en béton avec tampon</t>
  </si>
  <si>
    <t>Dallage de 0,13 m d'épaisseur en béton armé y compris armatures</t>
  </si>
  <si>
    <t>Armature pour béton armé en élévation</t>
  </si>
  <si>
    <t>Plancher simple de 16+4 y compris négatif</t>
  </si>
  <si>
    <t>Plancher simple de 20+5 y compris négatif</t>
  </si>
  <si>
    <t>Plancher simple de 25+5 y compris négatif</t>
  </si>
  <si>
    <t>Double cloisons en brique creuses 8T+8T</t>
  </si>
  <si>
    <t>Cloisons simple en brique creuses 8T</t>
  </si>
  <si>
    <t xml:space="preserve">ENDUITS </t>
  </si>
  <si>
    <t>Enduit extérieur au mortier de ciment</t>
  </si>
  <si>
    <t>Appuis de fenêtres</t>
  </si>
  <si>
    <t xml:space="preserve">Renformis en béton </t>
  </si>
  <si>
    <t>Couronnement d’acrotère y compris façon de larmier</t>
  </si>
  <si>
    <t>Traitement des joints de dilatation des sols y/c couvre joint</t>
  </si>
  <si>
    <t>Traitement des joints de dilatation des murs et plafonds y/c couvre joint</t>
  </si>
  <si>
    <t>B- ETANCHEITE</t>
  </si>
  <si>
    <t>Forme de pente et chape de lissage</t>
  </si>
  <si>
    <t>Gorges arrondis pour solins</t>
  </si>
  <si>
    <t>Etanchéité des relevés en bicouche</t>
  </si>
  <si>
    <t>Protection mécanique en dallettes de béton 5cm</t>
  </si>
  <si>
    <t xml:space="preserve">Protection des relevés en mortier de ciment grillagé </t>
  </si>
  <si>
    <t>Etanchéité légère pour salles d'eau</t>
  </si>
  <si>
    <t>C- REVETEMENT SOL ET MUR</t>
  </si>
  <si>
    <t>Marche et contre marche en granito poli gris clair y compris plinthes</t>
  </si>
  <si>
    <t>Marche et contre marche  en mignonette lavee y compris plinthes</t>
  </si>
  <si>
    <t xml:space="preserve">Revêtement en granit </t>
  </si>
  <si>
    <t xml:space="preserve">Revêtement en pavée autobloquant </t>
  </si>
  <si>
    <t>D- MENUISERIE BOIS - ALUMINIUM - METALLIQUE</t>
  </si>
  <si>
    <t>MENUISERIE BOIS :</t>
  </si>
  <si>
    <t>Porte à lame en bois</t>
  </si>
  <si>
    <t>Porte isoplane en bois</t>
  </si>
  <si>
    <t>Placard et placard sous paillasse en bois</t>
  </si>
  <si>
    <t>MENUISERIE ALUMINIUM :</t>
  </si>
  <si>
    <t>Fenêtres, portes et châssis en aluminium y compris vitrage</t>
  </si>
  <si>
    <t>MENUISERIE METALLIQUE :</t>
  </si>
  <si>
    <t>Porte métallique</t>
  </si>
  <si>
    <t>Grille de protection</t>
  </si>
  <si>
    <t xml:space="preserve">Enseigne trilingue avec des lettres en laiton </t>
  </si>
  <si>
    <t>Ens</t>
  </si>
  <si>
    <t>Rideau d’obscurcissement</t>
  </si>
  <si>
    <t>E- ELECTRICITE - LUSTRERIE</t>
  </si>
  <si>
    <t>BOITES ET TABLEAU ELECTRIQUE</t>
  </si>
  <si>
    <t>Boite de coupure</t>
  </si>
  <si>
    <t>Boite de distribution</t>
  </si>
  <si>
    <t>CABLE ARME U 1000 RO 2V</t>
  </si>
  <si>
    <t>Foyer simple allumage</t>
  </si>
  <si>
    <t>Foyer simple allumage étanche</t>
  </si>
  <si>
    <t>Foyer double allumage</t>
  </si>
  <si>
    <t>Foyer va- et- vient</t>
  </si>
  <si>
    <t>Bouton poussoir y/c telerupteur</t>
  </si>
  <si>
    <t>Foyer supplémentaire</t>
  </si>
  <si>
    <t>Prise de courant   2x10/16A + T</t>
  </si>
  <si>
    <t>Prise de courant   2x10/16A + T Etanche</t>
  </si>
  <si>
    <t xml:space="preserve">Bloc de prise 2PC+1RJ45 </t>
  </si>
  <si>
    <t xml:space="preserve">Prise informatique RJ45 CAT 6A </t>
  </si>
  <si>
    <t>Armoire informatique 9U</t>
  </si>
  <si>
    <t>Panneau de brassage 24 ports</t>
  </si>
  <si>
    <t>Swich 24 ports</t>
  </si>
  <si>
    <t>Sonnette pour logement</t>
  </si>
  <si>
    <t>Alimentation divers</t>
  </si>
  <si>
    <t>LUSTRERIE</t>
  </si>
  <si>
    <t>Hublot étanche led 30w</t>
  </si>
  <si>
    <t>Projecteur led étanche</t>
  </si>
  <si>
    <t xml:space="preserve">F- PLOMBERIE  - SANITAIRES </t>
  </si>
  <si>
    <t>ALIMENTATION</t>
  </si>
  <si>
    <t>Robinet de puisage</t>
  </si>
  <si>
    <t xml:space="preserve">APPAREILS SANITAIRES ET ROBINETTERIE </t>
  </si>
  <si>
    <t>Peinture griffe sur Façade</t>
  </si>
  <si>
    <t>Peinture vinylique sur murs et plafonds intérieurs</t>
  </si>
  <si>
    <t>Peinture glycérophtalique laquée sur murs et plafonds intérieurs</t>
  </si>
  <si>
    <t>Peinture glycérophtalique laquée sur menuiserie bois</t>
  </si>
  <si>
    <t>Peinture glycérophtalique laquée sur menuiserie métallique</t>
  </si>
  <si>
    <t>H- AMENAGEMENTS EXTERIEURS</t>
  </si>
  <si>
    <t xml:space="preserve">Mur de clôture en agglos </t>
  </si>
  <si>
    <t xml:space="preserve">Equipements pour terrain de Handball </t>
  </si>
  <si>
    <t xml:space="preserve">Equipements pour terrain de Basketball </t>
  </si>
  <si>
    <t>Equipements pour terrain de Volleyball</t>
  </si>
  <si>
    <t>Prix Total HT</t>
  </si>
  <si>
    <t>Prix unitaire HT</t>
  </si>
  <si>
    <t>Total H- AMENAGEMENTS EXTERIEURS</t>
  </si>
  <si>
    <t>Total G- PEINTURE</t>
  </si>
  <si>
    <t xml:space="preserve">Total F- PLOMBERIE  - SANITAIRES </t>
  </si>
  <si>
    <t>Total E- ELECTRICITE - LUSTRERIE</t>
  </si>
  <si>
    <t xml:space="preserve">Total A- GROS-ŒUVRES </t>
  </si>
  <si>
    <t>Total B- ETANCHEITE</t>
  </si>
  <si>
    <t>Total C- REVETEMENT SOL ET MUR</t>
  </si>
  <si>
    <t>Total D- MENUISERIE BOIS - ALUMINIUM - METALLIQUE</t>
  </si>
  <si>
    <t>Récapitulation générale</t>
  </si>
  <si>
    <t>Total Hors taxes</t>
  </si>
  <si>
    <t>Total G- PEINTURE - FAUX-PLAFONDS</t>
  </si>
  <si>
    <t>G- PEINTURE - FAUX-PLAFONDS</t>
  </si>
  <si>
    <t>Foyer double va- et- vient</t>
  </si>
  <si>
    <t>Commande volet-roulant</t>
  </si>
  <si>
    <t>Lampe Led y/c douille et fil d'attache</t>
  </si>
  <si>
    <t>Quantité</t>
  </si>
  <si>
    <t>ENS</t>
  </si>
  <si>
    <t>Plancher  de 25+8 JJ  y compris négatif</t>
  </si>
  <si>
    <t>Coffret de comptage</t>
  </si>
  <si>
    <t xml:space="preserve"> Chemins de câbles 125 x 63 mm</t>
  </si>
  <si>
    <t xml:space="preserve"> Chemins de câbles 215 x 63 mm</t>
  </si>
  <si>
    <t>Lampe  sanitaire</t>
  </si>
  <si>
    <t>Extracteur d’air pour sanitaire</t>
  </si>
  <si>
    <t>Caniveau en béton armé de 25 cm avec grille en acier galvanisé pour terrain de sport</t>
  </si>
  <si>
    <t>Mise en remblais ou évacuation a la décharge publique</t>
  </si>
  <si>
    <t>Apport en matériaux sélectionne pour remblais</t>
  </si>
  <si>
    <t>Conduit rigide double paroi annelé de diamètre 160 mm</t>
  </si>
  <si>
    <t xml:space="preserve">Complexe d’étanchéité bicouche pour terrasses </t>
  </si>
  <si>
    <t>Tuyauterie en PEHD PN 16 DN 32</t>
  </si>
  <si>
    <t>Tuyauterie en PEHD PN 16 DN 63</t>
  </si>
  <si>
    <t>Tuyauterie en PEHD PN 16 DN 40</t>
  </si>
  <si>
    <t>Collecteur eau avec coffret de 6 départs y/c coffret</t>
  </si>
  <si>
    <t>Collecteur eau avec coffret de 5 départs y/c coffret</t>
  </si>
  <si>
    <t>Vannes de sectionnement de diamètre 63</t>
  </si>
  <si>
    <t>Vannes de sectionnement de diamètre 40</t>
  </si>
  <si>
    <t>Vannes de sectionnement de diamètre 32</t>
  </si>
  <si>
    <t>Vannes de sectionnement de diamètre 25</t>
  </si>
  <si>
    <t xml:space="preserve">Tuyau P.V.C diamètre  125mm   </t>
  </si>
  <si>
    <t xml:space="preserve">Tuyau P.V.C diamètre  110mm   </t>
  </si>
  <si>
    <t xml:space="preserve">Tuyau P.V.C diamètre 50mm   </t>
  </si>
  <si>
    <t xml:space="preserve">Tuyau P.V.C diamètre 75mm   </t>
  </si>
  <si>
    <t xml:space="preserve">Tuyau P.V.C diamètre  40mm   </t>
  </si>
  <si>
    <t>Siphon de sol  200x200</t>
  </si>
  <si>
    <t>Evier à bac en INOX</t>
  </si>
  <si>
    <t>Chauffe-eau électrique 100 litres</t>
  </si>
  <si>
    <t>Canalisation en tube pvc pression PN  16 bars diamètre 63  pour branchement RIA y compris vannes et tous accessoires</t>
  </si>
  <si>
    <t>Tuyauterie en acier galvanise diamètre 50/60</t>
  </si>
  <si>
    <t>Tableau général basse tension TGBT</t>
  </si>
  <si>
    <t xml:space="preserve">Tableau de protection secondaire </t>
  </si>
  <si>
    <t>Panel led 60x60 46-50W</t>
  </si>
  <si>
    <t>Faux-plafonds en staff lisse  y/c joint creux et motifs décoratif</t>
  </si>
  <si>
    <t xml:space="preserve">Dallage lisse en béton armé pour terrains de sport  y/c bordure et traçage et peinture </t>
  </si>
  <si>
    <t>Mat porte drapeau</t>
  </si>
  <si>
    <t xml:space="preserve">Herissonnage en pierres sèches </t>
  </si>
  <si>
    <t xml:space="preserve">Divers </t>
  </si>
  <si>
    <t xml:space="preserve"> VIDEO SURVEILLANCE TYPE IP</t>
  </si>
  <si>
    <t>Enregistreur vidéo en reseau NVR 32 canaux</t>
  </si>
  <si>
    <t>Camera IP dome intérieur jours et nuit WDR</t>
  </si>
  <si>
    <t>Camera IP extérieure jours et nuit WDR</t>
  </si>
  <si>
    <t>Moniteur couleur LED 42 pouces  4k avec support et cablages</t>
  </si>
  <si>
    <t>Objet: TRAVAUX DE CONSTRUCTION DU LYCEE QUALIFIANT AL WAHDA RELEVANT DE LA DERECTION PROVINCIALE HAY HASSANI, AREF CASABLANCA-SETTAT.</t>
  </si>
  <si>
    <t>Démolition y/c évacuation à la décharge publique</t>
  </si>
  <si>
    <t xml:space="preserve"> Gargouilles y/c crapaudines</t>
  </si>
  <si>
    <t>Niche pour compteur d'eau potable y compris regard</t>
  </si>
  <si>
    <t xml:space="preserve">Lavabo collectif  y/c Miroir, distributeur de savon liquide </t>
  </si>
  <si>
    <t>Lavabo vasque  y/c miroir, porte-serviettes  et distributeur de savon liquide</t>
  </si>
  <si>
    <t>Lavabo sur colonne  y/c miroir, porte-serviettes  et distributeur de savon liquide</t>
  </si>
  <si>
    <t>Receveur de douche y/c accessoirs</t>
  </si>
  <si>
    <t>Fouilles en plein masse dans terrains de toute nature y/c rochers</t>
  </si>
  <si>
    <t>Fouilles en puits, tranchées, ou en rigoles dans tous terrains y/c rochers</t>
  </si>
  <si>
    <t>Revêtement en mignonette lavee sur murs et sols y/c plinthes</t>
  </si>
  <si>
    <t xml:space="preserve">Revêtement mural en faïence </t>
  </si>
  <si>
    <t>Robinet d'arrêt tou diamètres</t>
  </si>
  <si>
    <t>Tuyauterie en PPR PN 20 : Ø 32</t>
  </si>
  <si>
    <t>Tuyauterie en PPR PN 20 : Ø 25</t>
  </si>
  <si>
    <t>Tuyauterie en PPR PN 20 : Ø 30</t>
  </si>
  <si>
    <t xml:space="preserve">WC à la turque  y/c porte-papier hygiénique </t>
  </si>
  <si>
    <t>Extincteur portatif CO2 6 kg</t>
  </si>
  <si>
    <t>Extincteur portatif CO2 5 kg</t>
  </si>
  <si>
    <t>Poste Robinet d'incendie armé (RIA) DN25</t>
  </si>
  <si>
    <t>Niche pour compteur électrique y compris regard</t>
  </si>
  <si>
    <t>Éclairage de sécurité</t>
  </si>
  <si>
    <t>Centrale de detection incendie</t>
  </si>
  <si>
    <t>Avertisseur d'alarme y compis câblage</t>
  </si>
  <si>
    <t>PROTECTION INCENDIE_MOYEN DE SECOURS</t>
  </si>
  <si>
    <t>Total E - ELECTRICITE -LUSTRERIE</t>
  </si>
  <si>
    <t>Total Protection incendie_vidéo surveillance</t>
  </si>
  <si>
    <t>Total PROTECTION INCENDIE - VIDEO-SURVEILLANCE</t>
  </si>
  <si>
    <t>BORDEREAUX DES PRIX / DETAIL ESTIMATIF</t>
  </si>
  <si>
    <t>Indicateur d'action y/c câblage</t>
  </si>
  <si>
    <t>WC à l’Anglaise  y/c porte-papier hygiénique</t>
  </si>
  <si>
    <t>WC à l’anglaise spécial PMR, y/c barres d’appui, porte-papier hygiénique</t>
  </si>
  <si>
    <t>Fosse septique</t>
  </si>
  <si>
    <t>Puit perdu</t>
  </si>
  <si>
    <t xml:space="preserve">Décapage et nivellement du terrain   y/c évacuation à la décharge publique </t>
  </si>
  <si>
    <t xml:space="preserve">Béton pour béton armé en élévation pour tout ouvrage </t>
  </si>
  <si>
    <t>Mise à la terre</t>
  </si>
  <si>
    <t>3 . OUVRAGE EN FONDATIONS</t>
  </si>
  <si>
    <t>TRAVAUX PREPARATOIRS</t>
  </si>
  <si>
    <t>Armatures pour béton armé en fondation</t>
  </si>
  <si>
    <t>B. DALLAGE</t>
  </si>
  <si>
    <t>Dallage périphérique et dallage extérieur y/c armatures</t>
  </si>
  <si>
    <t>C.TRAVAUX EN EN ELEVATION</t>
  </si>
  <si>
    <t xml:space="preserve">PLANCHERS EN HOURDIS  COPRS CREUX   </t>
  </si>
  <si>
    <t>Maçonnerie en agglos de ciment de 0.20m</t>
  </si>
  <si>
    <t>Maçonnerie en agglos de ciment de 0.15m</t>
  </si>
  <si>
    <t xml:space="preserve">Enduit intérieur au mortier de ciment sur murs intérieur et plafond </t>
  </si>
  <si>
    <t>Dallette en B.A de 0,12m y/c armature</t>
  </si>
  <si>
    <t>CHEMINS DE CABLES :</t>
  </si>
  <si>
    <t>PRISES DE COURANT</t>
  </si>
  <si>
    <t>FOYER ET COMMANDES</t>
  </si>
  <si>
    <t>Prise TV y/c câblage</t>
  </si>
  <si>
    <t>Spot LED</t>
  </si>
  <si>
    <t>Câble de distribution 4 paires CAT 6A F/UTP</t>
  </si>
  <si>
    <t>Détecteur optique de fumée adressable y/c câblage</t>
  </si>
  <si>
    <t>1. TRAVAUX PREPARATOIRE- TRAVAUX EN FONDATIONS</t>
  </si>
  <si>
    <t>2. TARRESSEMENT</t>
  </si>
  <si>
    <t>D. OUVRAGES DIVERS</t>
  </si>
  <si>
    <t xml:space="preserve"> MACONNERIE ET CLOISONNEMENT EN ELEVATION</t>
  </si>
  <si>
    <t>u</t>
  </si>
  <si>
    <t>Dallette couvre joint en béton</t>
  </si>
  <si>
    <t>Tables en béton armé</t>
  </si>
  <si>
    <t>Table professeurs 3,45x0,75x0,90</t>
  </si>
  <si>
    <t>Table èleves 2,40x0,6x0,90</t>
  </si>
  <si>
    <t>Table de préparation labos 3,00x0,80x0,80</t>
  </si>
  <si>
    <t>Revêtement de sol en granito poli gris  y/c plinthes</t>
  </si>
  <si>
    <t>Revêtement de sol en carreaux grès cérame teinté dans la masse de 60x60 y/c plinthes</t>
  </si>
  <si>
    <t>Volets roulants y compris cache rideau</t>
  </si>
  <si>
    <t>Liaisons equipotentielles</t>
  </si>
  <si>
    <t>Câble armé u1000 RO2V 4x50 mm²+T</t>
  </si>
  <si>
    <t>Câble armé  u1000 RO2V 4x35 mm²+T</t>
  </si>
  <si>
    <t>Câble armé  u1000 RO2V 4x25 mm²+T</t>
  </si>
  <si>
    <t>Câble armé u1000 RO2V 4x16 mm²+T</t>
  </si>
  <si>
    <t>Câble armé  u1000 RO2V 4x10 mm²+T</t>
  </si>
  <si>
    <t>Câble armé u1000 RO2V 4x6 mm²+T</t>
  </si>
  <si>
    <t>Câble armé u1000 RO2V 4x4 mm²+T</t>
  </si>
  <si>
    <t xml:space="preserve">RÉSEAU ET CABLAGE INFORMATIQUE </t>
  </si>
  <si>
    <t>Sirène avec bouton poussoir y/c câblage</t>
  </si>
  <si>
    <t>Plafonnier ou Applique murale ronde led</t>
  </si>
  <si>
    <t>Bloc autonome d'éclairage de Securité</t>
  </si>
  <si>
    <t>EVACUATION EU-EV ET EAU PLUVIALES</t>
  </si>
  <si>
    <t>Collecteur eau avec coffret de 3 départs y/c coffret</t>
  </si>
  <si>
    <t>PROTECTION INCENDIE - VIDEO-SURVEILLANCE</t>
  </si>
  <si>
    <t>PROTECTION INCENDIE- CENTRALE D'ALARME INCENDIE</t>
  </si>
  <si>
    <t>Déclancheur mauel adressable y compris câblage</t>
  </si>
  <si>
    <t>Tuyauterie en polyéthylène réticulé retube DN 16/20</t>
  </si>
  <si>
    <t xml:space="preserve">Tuyauterie en polyéthylène réticulé retube DN 13/16 </t>
  </si>
  <si>
    <t>Lavabo pour PMR  y/c miroir, porte-serviettes  distributeur de savon liquide</t>
  </si>
  <si>
    <t>APPEL D’OFFRE OUVERT NATIONAL Au Rabais Ou A Majoration N°66/I/2026 DU 04 SEPTEMBRE 2026 A 10 H</t>
  </si>
  <si>
    <t>Rabais ou majoration (%)</t>
  </si>
  <si>
    <t>Rabais ou majoration en valeur</t>
  </si>
  <si>
    <t>T.V.A  à 20% APRES RABAIS OU MAJORATION</t>
  </si>
  <si>
    <t>TOTAL GÉNÉRAL EN DH  TTC APRÈS RABAIS OU MAJORATION</t>
  </si>
  <si>
    <t xml:space="preserve">Arrêtée le présent bordereaux à la somme TTC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</si>
</sst>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\-00"/>
    <numFmt numFmtId="166" formatCode="_-* #,##0.00\ _F_-;\-* #,##0.00\ _F_-;_-* &quot;-&quot;??\ _F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gency FB"/>
      <family val="2"/>
    </font>
    <font>
      <sz val="12"/>
      <color rgb="FF00B050"/>
      <name val="Agency FB"/>
      <family val="2"/>
    </font>
    <font>
      <sz val="12"/>
      <color rgb="FFFF0000"/>
      <name val="Calibri"/>
      <family val="2"/>
      <scheme val="minor"/>
    </font>
    <font>
      <b/>
      <u/>
      <sz val="13"/>
      <color theme="1"/>
      <name val="Century Gothic"/>
      <family val="2"/>
    </font>
    <font>
      <b/>
      <sz val="13"/>
      <color theme="4" tint="-0.249977111117893"/>
      <name val="Calibri"/>
      <family val="2"/>
    </font>
    <font>
      <b/>
      <sz val="16"/>
      <name val="Calibri"/>
      <family val="2"/>
      <scheme val="minor"/>
    </font>
    <font>
      <b/>
      <sz val="12"/>
      <color theme="1"/>
      <name val="Calibri"/>
      <family val="2"/>
      <charset val="1"/>
    </font>
    <font>
      <sz val="12"/>
      <color theme="1"/>
      <name val="Times New Roman"/>
      <family val="1"/>
      <charset val="1"/>
    </font>
    <font>
      <b/>
      <sz val="16"/>
      <color rgb="FF0033CC"/>
      <name val="Calibri Light"/>
      <family val="2"/>
      <scheme val="major"/>
    </font>
    <font>
      <b/>
      <sz val="16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7E6E6"/>
      </patternFill>
    </fill>
    <fill>
      <patternFill patternType="solid">
        <fgColor rgb="FFD9EAD3"/>
        <bgColor rgb="FFE7E6E6"/>
      </patternFill>
    </fill>
    <fill>
      <patternFill patternType="solid">
        <fgColor theme="0"/>
        <b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  <xf numFmtId="2" fontId="3" fillId="2" borderId="0" xfId="2" applyNumberFormat="1" applyFont="1" applyFill="1" applyAlignment="1">
      <alignment horizontal="center" vertical="center" wrapText="1"/>
    </xf>
    <xf numFmtId="2" fontId="3" fillId="2" borderId="0" xfId="2" applyNumberFormat="1" applyFont="1" applyFill="1" applyAlignment="1">
      <alignment vertical="center" wrapText="1"/>
    </xf>
    <xf numFmtId="165" fontId="3" fillId="2" borderId="0" xfId="2" applyNumberFormat="1" applyFont="1" applyFill="1" applyAlignment="1">
      <alignment horizontal="center" vertical="center" wrapText="1"/>
    </xf>
    <xf numFmtId="164" fontId="3" fillId="2" borderId="0" xfId="3" applyFont="1" applyFill="1" applyAlignment="1">
      <alignment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/>
    <xf numFmtId="0" fontId="12" fillId="0" borderId="0" xfId="0" applyFont="1"/>
    <xf numFmtId="0" fontId="6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2" fillId="2" borderId="0" xfId="0" applyFont="1" applyFill="1"/>
    <xf numFmtId="0" fontId="11" fillId="2" borderId="0" xfId="0" applyFont="1" applyFill="1"/>
    <xf numFmtId="0" fontId="6" fillId="0" borderId="0" xfId="1" applyFont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64" fontId="2" fillId="2" borderId="1" xfId="3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164" fontId="2" fillId="2" borderId="1" xfId="3" applyFont="1" applyFill="1" applyBorder="1" applyAlignment="1">
      <alignment vertical="center" wrapText="1"/>
    </xf>
    <xf numFmtId="164" fontId="3" fillId="2" borderId="1" xfId="3" applyFont="1" applyFill="1" applyBorder="1" applyAlignment="1">
      <alignment vertical="center" wrapText="1"/>
    </xf>
    <xf numFmtId="164" fontId="6" fillId="2" borderId="1" xfId="3" applyFont="1" applyFill="1" applyBorder="1" applyAlignment="1">
      <alignment vertical="center" wrapText="1"/>
    </xf>
    <xf numFmtId="164" fontId="7" fillId="2" borderId="1" xfId="3" applyFont="1" applyFill="1" applyBorder="1" applyAlignment="1">
      <alignment vertical="center" wrapText="1"/>
    </xf>
    <xf numFmtId="164" fontId="6" fillId="0" borderId="1" xfId="3" applyFont="1" applyFill="1" applyBorder="1" applyAlignment="1">
      <alignment vertical="center" wrapText="1"/>
    </xf>
    <xf numFmtId="164" fontId="8" fillId="0" borderId="1" xfId="3" applyFont="1" applyFill="1" applyBorder="1" applyAlignment="1">
      <alignment vertical="center" wrapText="1"/>
    </xf>
    <xf numFmtId="164" fontId="8" fillId="2" borderId="1" xfId="3" applyFont="1" applyFill="1" applyBorder="1" applyAlignment="1">
      <alignment vertical="center" wrapText="1"/>
    </xf>
    <xf numFmtId="164" fontId="7" fillId="0" borderId="1" xfId="3" applyFont="1" applyFill="1" applyBorder="1" applyAlignment="1">
      <alignment vertical="center" wrapText="1"/>
    </xf>
    <xf numFmtId="164" fontId="10" fillId="2" borderId="1" xfId="3" applyFont="1" applyFill="1" applyBorder="1" applyAlignment="1">
      <alignment vertical="center" wrapText="1"/>
    </xf>
    <xf numFmtId="164" fontId="13" fillId="2" borderId="1" xfId="3" applyFont="1" applyFill="1" applyBorder="1" applyAlignment="1">
      <alignment vertical="center" wrapText="1"/>
    </xf>
    <xf numFmtId="164" fontId="8" fillId="0" borderId="6" xfId="3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164" fontId="6" fillId="0" borderId="7" xfId="3" applyFont="1" applyFill="1" applyBorder="1" applyAlignment="1"/>
    <xf numFmtId="164" fontId="4" fillId="2" borderId="1" xfId="3" applyFont="1" applyFill="1" applyBorder="1" applyAlignment="1">
      <alignment vertical="center" wrapText="1"/>
    </xf>
    <xf numFmtId="164" fontId="2" fillId="2" borderId="4" xfId="1" applyNumberFormat="1" applyFont="1" applyFill="1" applyBorder="1" applyAlignment="1">
      <alignment vertical="center" wrapText="1"/>
    </xf>
    <xf numFmtId="164" fontId="4" fillId="0" borderId="1" xfId="3" applyFont="1" applyFill="1" applyBorder="1" applyAlignment="1">
      <alignment vertical="center" wrapText="1"/>
    </xf>
    <xf numFmtId="0" fontId="17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10" fontId="17" fillId="5" borderId="9" xfId="0" applyNumberFormat="1" applyFont="1" applyFill="1" applyBorder="1" applyAlignment="1">
      <alignment horizontal="right" vertical="center" wrapText="1"/>
    </xf>
    <xf numFmtId="9" fontId="18" fillId="0" borderId="0" xfId="7" applyFont="1" applyAlignment="1">
      <alignment horizontal="center" vertical="center"/>
    </xf>
    <xf numFmtId="4" fontId="17" fillId="3" borderId="0" xfId="0" applyNumberFormat="1" applyFont="1" applyFill="1" applyAlignment="1">
      <alignment horizontal="right" vertical="center" wrapText="1"/>
    </xf>
    <xf numFmtId="0" fontId="0" fillId="2" borderId="0" xfId="0" applyFill="1" applyAlignment="1">
      <alignment vertical="center"/>
    </xf>
    <xf numFmtId="0" fontId="20" fillId="0" borderId="0" xfId="0" applyFont="1"/>
    <xf numFmtId="10" fontId="17" fillId="3" borderId="1" xfId="0" applyNumberFormat="1" applyFont="1" applyFill="1" applyBorder="1" applyAlignment="1">
      <alignment horizontal="right" vertical="center" wrapText="1"/>
    </xf>
    <xf numFmtId="4" fontId="17" fillId="3" borderId="1" xfId="0" applyNumberFormat="1" applyFont="1" applyFill="1" applyBorder="1" applyAlignment="1">
      <alignment horizontal="right" vertical="center" wrapText="1"/>
    </xf>
    <xf numFmtId="0" fontId="19" fillId="0" borderId="0" xfId="8" applyFont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165" fontId="16" fillId="2" borderId="0" xfId="2" applyNumberFormat="1" applyFont="1" applyFill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3"/>
    </xf>
    <xf numFmtId="0" fontId="2" fillId="2" borderId="3" xfId="1" applyFont="1" applyFill="1" applyBorder="1" applyAlignment="1">
      <alignment horizontal="left" vertical="center" wrapText="1" indent="3"/>
    </xf>
    <xf numFmtId="0" fontId="2" fillId="2" borderId="4" xfId="1" applyFont="1" applyFill="1" applyBorder="1" applyAlignment="1">
      <alignment horizontal="left" vertical="center" wrapText="1" indent="3"/>
    </xf>
    <xf numFmtId="0" fontId="15" fillId="0" borderId="0" xfId="0" applyFont="1" applyAlignment="1">
      <alignment horizontal="center" vertical="center" wrapText="1"/>
    </xf>
    <xf numFmtId="0" fontId="8" fillId="2" borderId="2" xfId="1" applyFont="1" applyFill="1" applyBorder="1" applyAlignment="1">
      <alignment horizontal="right" vertical="center" wrapText="1"/>
    </xf>
    <xf numFmtId="0" fontId="8" fillId="2" borderId="3" xfId="1" applyFont="1" applyFill="1" applyBorder="1" applyAlignment="1">
      <alignment horizontal="right" vertical="center" wrapText="1"/>
    </xf>
    <xf numFmtId="0" fontId="8" fillId="2" borderId="4" xfId="1" applyFont="1" applyFill="1" applyBorder="1" applyAlignment="1">
      <alignment horizontal="right" vertical="center" wrapText="1"/>
    </xf>
    <xf numFmtId="0" fontId="14" fillId="0" borderId="8" xfId="6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right" vertical="center" wrapText="1"/>
    </xf>
    <xf numFmtId="0" fontId="2" fillId="2" borderId="3" xfId="1" applyFont="1" applyFill="1" applyBorder="1" applyAlignment="1">
      <alignment horizontal="right" vertical="center" wrapText="1"/>
    </xf>
    <xf numFmtId="0" fontId="2" fillId="2" borderId="4" xfId="1" applyFont="1" applyFill="1" applyBorder="1" applyAlignment="1">
      <alignment horizontal="right" vertical="center" wrapText="1"/>
    </xf>
    <xf numFmtId="0" fontId="8" fillId="0" borderId="2" xfId="1" applyFont="1" applyBorder="1" applyAlignment="1">
      <alignment horizontal="right" vertical="center" wrapText="1"/>
    </xf>
    <xf numFmtId="0" fontId="8" fillId="0" borderId="3" xfId="1" applyFont="1" applyBorder="1" applyAlignment="1">
      <alignment horizontal="right" vertical="center" wrapText="1"/>
    </xf>
    <xf numFmtId="0" fontId="8" fillId="0" borderId="4" xfId="1" applyFont="1" applyBorder="1" applyAlignment="1">
      <alignment horizontal="right" vertical="center" wrapText="1"/>
    </xf>
  </cellXfs>
  <cellStyles count="9">
    <cellStyle name="Milliers" xfId="3" builtinId="3"/>
    <cellStyle name="Milliers 2" xfId="4" xr:uid="{00000000-0005-0000-0000-000001000000}"/>
    <cellStyle name="Normal" xfId="0" builtinId="0"/>
    <cellStyle name="Normal 13 2" xfId="6" xr:uid="{C0021636-606E-42D3-B3FC-3B6DD995C5CD}"/>
    <cellStyle name="Normal 2 10 2" xfId="1" xr:uid="{00000000-0005-0000-0000-000003000000}"/>
    <cellStyle name="Normal 2 10 2 2" xfId="8" xr:uid="{38F08E15-C323-4724-9858-9C4B397C593A}"/>
    <cellStyle name="Normal 2 2" xfId="5" xr:uid="{00000000-0005-0000-0000-000004000000}"/>
    <cellStyle name="Normal 3 2" xfId="2" xr:uid="{00000000-0005-0000-0000-000005000000}"/>
    <cellStyle name="Pourcentage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user\Desktop\DCE%202026%20Nouaceur\Chorfi%20Nouaceur\Downloads\Logo_aref_or_2025%20(V01)-AR-01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1512543</xdr:colOff>
      <xdr:row>0</xdr:row>
      <xdr:rowOff>45914</xdr:rowOff>
    </xdr:from>
    <xdr:to>
      <xdr:col>3</xdr:col>
      <xdr:colOff>203997</xdr:colOff>
      <xdr:row>0</xdr:row>
      <xdr:rowOff>555625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B9D2324-1C73-4ABF-B140-F4BDCCDB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150" y="45914"/>
          <a:ext cx="3453954" cy="509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57"/>
  <sheetViews>
    <sheetView tabSelected="1" view="pageBreakPreview" topLeftCell="A247" zoomScale="90" zoomScaleNormal="84" zoomScaleSheetLayoutView="90" workbookViewId="0">
      <selection activeCell="A248" sqref="A248:E248"/>
    </sheetView>
  </sheetViews>
  <sheetFormatPr baseColWidth="10" defaultColWidth="11.54296875" defaultRowHeight="17" x14ac:dyDescent="0.35"/>
  <cols>
    <col min="1" max="1" width="7.81640625" style="8" bestFit="1" customWidth="1"/>
    <col min="2" max="2" width="96.90625" style="7" customWidth="1"/>
    <col min="3" max="3" width="10.1796875" style="6" customWidth="1"/>
    <col min="4" max="4" width="14.7265625" style="9" customWidth="1"/>
    <col min="5" max="5" width="13" style="9" customWidth="1"/>
    <col min="6" max="6" width="17.7265625" style="9" customWidth="1"/>
    <col min="7" max="7" width="11.54296875" style="2"/>
    <col min="8" max="8" width="11.54296875" style="2" customWidth="1"/>
    <col min="9" max="16384" width="11.54296875" style="2"/>
  </cols>
  <sheetData>
    <row r="1" spans="1:6" ht="45" customHeight="1" x14ac:dyDescent="0.35"/>
    <row r="2" spans="1:6" ht="45" customHeight="1" x14ac:dyDescent="0.35">
      <c r="A2" s="65" t="s">
        <v>254</v>
      </c>
      <c r="B2" s="65"/>
      <c r="C2" s="65"/>
      <c r="D2" s="65"/>
      <c r="E2" s="65"/>
      <c r="F2" s="65"/>
    </row>
    <row r="3" spans="1:6" ht="34" customHeight="1" x14ac:dyDescent="0.35">
      <c r="A3" s="69" t="s">
        <v>166</v>
      </c>
      <c r="B3" s="69"/>
      <c r="C3" s="69"/>
      <c r="D3" s="69"/>
      <c r="E3" s="69"/>
      <c r="F3" s="69"/>
    </row>
    <row r="4" spans="1:6" ht="10.5" customHeight="1" x14ac:dyDescent="0.35"/>
    <row r="5" spans="1:6" ht="19.5" x14ac:dyDescent="0.35">
      <c r="A5" s="73" t="s">
        <v>194</v>
      </c>
      <c r="B5" s="73"/>
      <c r="C5" s="73"/>
      <c r="D5" s="73"/>
      <c r="E5" s="73"/>
      <c r="F5" s="73"/>
    </row>
    <row r="6" spans="1:6" s="4" customFormat="1" ht="34" x14ac:dyDescent="0.35">
      <c r="A6" s="3" t="s">
        <v>0</v>
      </c>
      <c r="B6" s="3" t="s">
        <v>1</v>
      </c>
      <c r="C6" s="3" t="s">
        <v>2</v>
      </c>
      <c r="D6" s="38" t="s">
        <v>121</v>
      </c>
      <c r="E6" s="31" t="s">
        <v>105</v>
      </c>
      <c r="F6" s="31" t="s">
        <v>104</v>
      </c>
    </row>
    <row r="7" spans="1:6" x14ac:dyDescent="0.35">
      <c r="A7" s="1"/>
      <c r="B7" s="5" t="s">
        <v>3</v>
      </c>
      <c r="C7" s="1"/>
      <c r="D7" s="39"/>
      <c r="E7" s="39"/>
      <c r="F7" s="39"/>
    </row>
    <row r="8" spans="1:6" ht="19.5" x14ac:dyDescent="0.35">
      <c r="A8" s="1"/>
      <c r="B8" s="13" t="s">
        <v>221</v>
      </c>
      <c r="C8" s="1"/>
      <c r="D8" s="39"/>
      <c r="E8" s="39"/>
      <c r="F8" s="39"/>
    </row>
    <row r="9" spans="1:6" ht="19.5" x14ac:dyDescent="0.35">
      <c r="A9" s="1"/>
      <c r="B9" s="13" t="s">
        <v>204</v>
      </c>
      <c r="C9" s="1"/>
      <c r="D9" s="39"/>
      <c r="E9" s="39"/>
      <c r="F9" s="39"/>
    </row>
    <row r="10" spans="1:6" s="12" customFormat="1" ht="15.5" x14ac:dyDescent="0.35">
      <c r="A10" s="11">
        <v>1</v>
      </c>
      <c r="B10" s="10" t="s">
        <v>167</v>
      </c>
      <c r="C10" s="11" t="s">
        <v>122</v>
      </c>
      <c r="D10" s="40">
        <v>1</v>
      </c>
      <c r="E10" s="40">
        <v>5000</v>
      </c>
      <c r="F10" s="41">
        <f>D10*E10</f>
        <v>5000</v>
      </c>
    </row>
    <row r="11" spans="1:6" s="12" customFormat="1" ht="17.5" x14ac:dyDescent="0.35">
      <c r="A11" s="11"/>
      <c r="B11" s="13" t="s">
        <v>222</v>
      </c>
      <c r="C11" s="11"/>
      <c r="D11" s="40"/>
      <c r="E11" s="40"/>
      <c r="F11" s="41"/>
    </row>
    <row r="12" spans="1:6" s="12" customFormat="1" ht="23.25" customHeight="1" x14ac:dyDescent="0.35">
      <c r="A12" s="11">
        <f>+A10+1</f>
        <v>2</v>
      </c>
      <c r="B12" s="10" t="s">
        <v>200</v>
      </c>
      <c r="C12" s="11" t="s">
        <v>4</v>
      </c>
      <c r="D12" s="40">
        <v>1294</v>
      </c>
      <c r="E12" s="40">
        <v>20</v>
      </c>
      <c r="F12" s="41">
        <f>E12*D12</f>
        <v>25880</v>
      </c>
    </row>
    <row r="13" spans="1:6" s="12" customFormat="1" ht="26.25" customHeight="1" x14ac:dyDescent="0.35">
      <c r="A13" s="11">
        <f t="shared" ref="A13:A14" si="0">+A12+1</f>
        <v>3</v>
      </c>
      <c r="B13" s="10" t="s">
        <v>174</v>
      </c>
      <c r="C13" s="11" t="s">
        <v>5</v>
      </c>
      <c r="D13" s="40">
        <v>647</v>
      </c>
      <c r="E13" s="40">
        <v>30</v>
      </c>
      <c r="F13" s="41">
        <f t="shared" ref="F13:F82" si="1">E13*D13</f>
        <v>19410</v>
      </c>
    </row>
    <row r="14" spans="1:6" s="12" customFormat="1" ht="21.75" customHeight="1" x14ac:dyDescent="0.35">
      <c r="A14" s="11">
        <f t="shared" si="0"/>
        <v>4</v>
      </c>
      <c r="B14" s="10" t="s">
        <v>175</v>
      </c>
      <c r="C14" s="11" t="s">
        <v>5</v>
      </c>
      <c r="D14" s="40">
        <v>1185</v>
      </c>
      <c r="E14" s="40">
        <v>30</v>
      </c>
      <c r="F14" s="41">
        <f t="shared" si="1"/>
        <v>35550</v>
      </c>
    </row>
    <row r="15" spans="1:6" s="12" customFormat="1" ht="15.5" x14ac:dyDescent="0.35">
      <c r="A15" s="11">
        <f t="shared" ref="A15:A82" si="2">IF(A14,(A14+1),(A13+1))</f>
        <v>5</v>
      </c>
      <c r="B15" s="10" t="s">
        <v>130</v>
      </c>
      <c r="C15" s="11" t="s">
        <v>5</v>
      </c>
      <c r="D15" s="40">
        <v>1832</v>
      </c>
      <c r="E15" s="40">
        <v>15</v>
      </c>
      <c r="F15" s="41">
        <f t="shared" si="1"/>
        <v>27480</v>
      </c>
    </row>
    <row r="16" spans="1:6" s="12" customFormat="1" ht="15.5" x14ac:dyDescent="0.35">
      <c r="A16" s="11">
        <f t="shared" si="2"/>
        <v>6</v>
      </c>
      <c r="B16" s="10" t="s">
        <v>131</v>
      </c>
      <c r="C16" s="11" t="s">
        <v>5</v>
      </c>
      <c r="D16" s="40">
        <v>692</v>
      </c>
      <c r="E16" s="40">
        <v>80</v>
      </c>
      <c r="F16" s="41">
        <f t="shared" si="1"/>
        <v>55360</v>
      </c>
    </row>
    <row r="17" spans="1:6" s="12" customFormat="1" ht="17.5" x14ac:dyDescent="0.35">
      <c r="A17" s="11"/>
      <c r="B17" s="13" t="s">
        <v>203</v>
      </c>
      <c r="C17" s="11"/>
      <c r="D17" s="40"/>
      <c r="E17" s="40"/>
      <c r="F17" s="41"/>
    </row>
    <row r="18" spans="1:6" s="12" customFormat="1" ht="15.5" x14ac:dyDescent="0.35">
      <c r="A18" s="11">
        <f t="shared" si="2"/>
        <v>7</v>
      </c>
      <c r="B18" s="10" t="s">
        <v>6</v>
      </c>
      <c r="C18" s="11" t="s">
        <v>5</v>
      </c>
      <c r="D18" s="40">
        <v>68</v>
      </c>
      <c r="E18" s="40">
        <v>650</v>
      </c>
      <c r="F18" s="41">
        <f t="shared" si="1"/>
        <v>44200</v>
      </c>
    </row>
    <row r="19" spans="1:6" s="12" customFormat="1" ht="15.5" x14ac:dyDescent="0.35">
      <c r="A19" s="11">
        <f t="shared" si="2"/>
        <v>8</v>
      </c>
      <c r="B19" s="10" t="s">
        <v>7</v>
      </c>
      <c r="C19" s="11" t="s">
        <v>5</v>
      </c>
      <c r="D19" s="40">
        <v>115</v>
      </c>
      <c r="E19" s="40">
        <v>650</v>
      </c>
      <c r="F19" s="41">
        <f t="shared" si="1"/>
        <v>74750</v>
      </c>
    </row>
    <row r="20" spans="1:6" s="12" customFormat="1" ht="15.5" x14ac:dyDescent="0.35">
      <c r="A20" s="11">
        <f t="shared" si="2"/>
        <v>9</v>
      </c>
      <c r="B20" s="10" t="s">
        <v>8</v>
      </c>
      <c r="C20" s="11" t="s">
        <v>5</v>
      </c>
      <c r="D20" s="40">
        <v>105</v>
      </c>
      <c r="E20" s="40">
        <v>200</v>
      </c>
      <c r="F20" s="41">
        <f t="shared" si="1"/>
        <v>21000</v>
      </c>
    </row>
    <row r="21" spans="1:6" s="12" customFormat="1" ht="15.5" x14ac:dyDescent="0.35">
      <c r="A21" s="11">
        <f t="shared" si="2"/>
        <v>10</v>
      </c>
      <c r="B21" s="10" t="s">
        <v>202</v>
      </c>
      <c r="C21" s="11" t="s">
        <v>10</v>
      </c>
      <c r="D21" s="40">
        <v>331</v>
      </c>
      <c r="E21" s="40">
        <v>60</v>
      </c>
      <c r="F21" s="41">
        <f t="shared" si="1"/>
        <v>19860</v>
      </c>
    </row>
    <row r="22" spans="1:6" s="12" customFormat="1" ht="15.5" x14ac:dyDescent="0.35">
      <c r="A22" s="11">
        <f t="shared" si="2"/>
        <v>11</v>
      </c>
      <c r="B22" s="10" t="s">
        <v>9</v>
      </c>
      <c r="C22" s="11" t="s">
        <v>10</v>
      </c>
      <c r="D22" s="40">
        <v>311</v>
      </c>
      <c r="E22" s="40">
        <v>65</v>
      </c>
      <c r="F22" s="41">
        <f t="shared" si="1"/>
        <v>20215</v>
      </c>
    </row>
    <row r="23" spans="1:6" s="12" customFormat="1" ht="15.5" x14ac:dyDescent="0.35">
      <c r="A23" s="11">
        <f t="shared" si="2"/>
        <v>12</v>
      </c>
      <c r="B23" s="10" t="s">
        <v>11</v>
      </c>
      <c r="C23" s="11" t="s">
        <v>5</v>
      </c>
      <c r="D23" s="40">
        <v>385</v>
      </c>
      <c r="E23" s="41">
        <v>1200</v>
      </c>
      <c r="F23" s="41">
        <f t="shared" si="1"/>
        <v>462000</v>
      </c>
    </row>
    <row r="24" spans="1:6" s="12" customFormat="1" ht="15.5" x14ac:dyDescent="0.35">
      <c r="A24" s="11">
        <f>IF(A23,(A23+1),(A22+1))</f>
        <v>13</v>
      </c>
      <c r="B24" s="10" t="s">
        <v>205</v>
      </c>
      <c r="C24" s="11" t="s">
        <v>12</v>
      </c>
      <c r="D24" s="40">
        <v>34650</v>
      </c>
      <c r="E24" s="41">
        <v>13</v>
      </c>
      <c r="F24" s="41">
        <f t="shared" si="1"/>
        <v>450450</v>
      </c>
    </row>
    <row r="25" spans="1:6" s="12" customFormat="1" ht="17.5" x14ac:dyDescent="0.35">
      <c r="A25" s="11"/>
      <c r="B25" s="13" t="s">
        <v>13</v>
      </c>
      <c r="C25" s="11"/>
      <c r="D25" s="40"/>
      <c r="E25" s="41"/>
      <c r="F25" s="41"/>
    </row>
    <row r="26" spans="1:6" s="12" customFormat="1" ht="15.5" x14ac:dyDescent="0.35">
      <c r="A26" s="11">
        <f>+A24+1</f>
        <v>14</v>
      </c>
      <c r="B26" s="10" t="s">
        <v>14</v>
      </c>
      <c r="C26" s="11" t="s">
        <v>10</v>
      </c>
      <c r="D26" s="40">
        <v>55</v>
      </c>
      <c r="E26" s="41">
        <v>300</v>
      </c>
      <c r="F26" s="41">
        <f t="shared" si="1"/>
        <v>16500</v>
      </c>
    </row>
    <row r="27" spans="1:6" s="12" customFormat="1" ht="15.5" x14ac:dyDescent="0.35">
      <c r="A27" s="11">
        <f t="shared" si="2"/>
        <v>15</v>
      </c>
      <c r="B27" s="10" t="s">
        <v>15</v>
      </c>
      <c r="C27" s="11" t="s">
        <v>10</v>
      </c>
      <c r="D27" s="40">
        <v>120</v>
      </c>
      <c r="E27" s="41">
        <v>250</v>
      </c>
      <c r="F27" s="41">
        <f t="shared" si="1"/>
        <v>30000</v>
      </c>
    </row>
    <row r="28" spans="1:6" s="12" customFormat="1" ht="15.5" x14ac:dyDescent="0.35">
      <c r="A28" s="11">
        <f t="shared" si="2"/>
        <v>16</v>
      </c>
      <c r="B28" s="10" t="s">
        <v>16</v>
      </c>
      <c r="C28" s="11" t="s">
        <v>10</v>
      </c>
      <c r="D28" s="40">
        <v>60</v>
      </c>
      <c r="E28" s="41">
        <v>180</v>
      </c>
      <c r="F28" s="41">
        <f t="shared" si="1"/>
        <v>10800</v>
      </c>
    </row>
    <row r="29" spans="1:6" s="12" customFormat="1" ht="15.5" x14ac:dyDescent="0.35">
      <c r="A29" s="11">
        <f t="shared" si="2"/>
        <v>17</v>
      </c>
      <c r="B29" s="10" t="s">
        <v>17</v>
      </c>
      <c r="C29" s="11" t="s">
        <v>10</v>
      </c>
      <c r="D29" s="40">
        <v>165</v>
      </c>
      <c r="E29" s="41">
        <v>155</v>
      </c>
      <c r="F29" s="41">
        <f t="shared" si="1"/>
        <v>25575</v>
      </c>
    </row>
    <row r="30" spans="1:6" s="12" customFormat="1" ht="15.5" x14ac:dyDescent="0.35">
      <c r="A30" s="11">
        <f t="shared" si="2"/>
        <v>18</v>
      </c>
      <c r="B30" s="10" t="s">
        <v>18</v>
      </c>
      <c r="C30" s="11" t="s">
        <v>10</v>
      </c>
      <c r="D30" s="40">
        <v>60</v>
      </c>
      <c r="E30" s="41">
        <v>120</v>
      </c>
      <c r="F30" s="41">
        <f t="shared" si="1"/>
        <v>7200</v>
      </c>
    </row>
    <row r="31" spans="1:6" s="12" customFormat="1" ht="15.5" x14ac:dyDescent="0.35">
      <c r="A31" s="11">
        <f t="shared" si="2"/>
        <v>19</v>
      </c>
      <c r="B31" s="10" t="s">
        <v>132</v>
      </c>
      <c r="C31" s="11" t="s">
        <v>10</v>
      </c>
      <c r="D31" s="40">
        <v>120</v>
      </c>
      <c r="E31" s="41">
        <v>60</v>
      </c>
      <c r="F31" s="41">
        <f t="shared" ref="F31" si="3">E31*D31</f>
        <v>7200</v>
      </c>
    </row>
    <row r="32" spans="1:6" s="12" customFormat="1" ht="17.5" x14ac:dyDescent="0.35">
      <c r="A32" s="11"/>
      <c r="B32" s="13" t="s">
        <v>19</v>
      </c>
      <c r="C32" s="11"/>
      <c r="D32" s="40"/>
      <c r="E32" s="41"/>
      <c r="F32" s="41"/>
    </row>
    <row r="33" spans="1:6" s="12" customFormat="1" ht="26.25" customHeight="1" x14ac:dyDescent="0.35">
      <c r="A33" s="11">
        <f>+A31+1</f>
        <v>20</v>
      </c>
      <c r="B33" s="10" t="s">
        <v>20</v>
      </c>
      <c r="C33" s="11" t="s">
        <v>21</v>
      </c>
      <c r="D33" s="40">
        <v>10</v>
      </c>
      <c r="E33" s="41">
        <v>750</v>
      </c>
      <c r="F33" s="41">
        <f t="shared" si="1"/>
        <v>7500</v>
      </c>
    </row>
    <row r="34" spans="1:6" s="12" customFormat="1" ht="18" customHeight="1" x14ac:dyDescent="0.35">
      <c r="A34" s="11">
        <f t="shared" si="2"/>
        <v>21</v>
      </c>
      <c r="B34" s="10" t="s">
        <v>22</v>
      </c>
      <c r="C34" s="11" t="s">
        <v>21</v>
      </c>
      <c r="D34" s="40">
        <v>10</v>
      </c>
      <c r="E34" s="41">
        <v>650</v>
      </c>
      <c r="F34" s="41">
        <f t="shared" si="1"/>
        <v>6500</v>
      </c>
    </row>
    <row r="35" spans="1:6" s="12" customFormat="1" ht="21" customHeight="1" x14ac:dyDescent="0.35">
      <c r="A35" s="11">
        <f t="shared" si="2"/>
        <v>22</v>
      </c>
      <c r="B35" s="10" t="s">
        <v>23</v>
      </c>
      <c r="C35" s="11" t="s">
        <v>21</v>
      </c>
      <c r="D35" s="40">
        <v>50</v>
      </c>
      <c r="E35" s="41">
        <v>550</v>
      </c>
      <c r="F35" s="41">
        <f t="shared" si="1"/>
        <v>27500</v>
      </c>
    </row>
    <row r="36" spans="1:6" s="12" customFormat="1" ht="21.75" customHeight="1" x14ac:dyDescent="0.35">
      <c r="A36" s="11">
        <f t="shared" si="2"/>
        <v>23</v>
      </c>
      <c r="B36" s="10" t="s">
        <v>24</v>
      </c>
      <c r="C36" s="11" t="s">
        <v>21</v>
      </c>
      <c r="D36" s="40">
        <v>20</v>
      </c>
      <c r="E36" s="41">
        <v>500</v>
      </c>
      <c r="F36" s="41">
        <f t="shared" si="1"/>
        <v>10000</v>
      </c>
    </row>
    <row r="37" spans="1:6" s="12" customFormat="1" ht="21.75" customHeight="1" x14ac:dyDescent="0.35">
      <c r="A37" s="11">
        <f t="shared" si="2"/>
        <v>24</v>
      </c>
      <c r="B37" s="10" t="s">
        <v>25</v>
      </c>
      <c r="C37" s="11" t="s">
        <v>21</v>
      </c>
      <c r="D37" s="40">
        <v>18</v>
      </c>
      <c r="E37" s="41">
        <v>450</v>
      </c>
      <c r="F37" s="41">
        <f t="shared" si="1"/>
        <v>8100</v>
      </c>
    </row>
    <row r="38" spans="1:6" s="12" customFormat="1" ht="25.5" customHeight="1" x14ac:dyDescent="0.35">
      <c r="A38" s="11">
        <f t="shared" si="2"/>
        <v>25</v>
      </c>
      <c r="B38" s="10" t="s">
        <v>26</v>
      </c>
      <c r="C38" s="11" t="s">
        <v>10</v>
      </c>
      <c r="D38" s="40">
        <v>26</v>
      </c>
      <c r="E38" s="41">
        <v>400</v>
      </c>
      <c r="F38" s="41">
        <f t="shared" si="1"/>
        <v>10400</v>
      </c>
    </row>
    <row r="39" spans="1:6" s="28" customFormat="1" ht="15.5" x14ac:dyDescent="0.35">
      <c r="A39" s="19">
        <f>IF(A38,(A38+1),(A37+1))</f>
        <v>26</v>
      </c>
      <c r="B39" s="17" t="s">
        <v>27</v>
      </c>
      <c r="C39" s="19" t="s">
        <v>10</v>
      </c>
      <c r="D39" s="42">
        <v>30</v>
      </c>
      <c r="E39" s="42">
        <v>400</v>
      </c>
      <c r="F39" s="42">
        <f t="shared" si="1"/>
        <v>12000</v>
      </c>
    </row>
    <row r="40" spans="1:6" s="36" customFormat="1" ht="17.5" x14ac:dyDescent="0.35">
      <c r="A40" s="35"/>
      <c r="B40" s="34" t="s">
        <v>206</v>
      </c>
      <c r="C40" s="35"/>
      <c r="D40" s="43"/>
      <c r="E40" s="43"/>
      <c r="F40" s="42"/>
    </row>
    <row r="41" spans="1:6" s="28" customFormat="1" ht="15.5" x14ac:dyDescent="0.35">
      <c r="A41" s="19">
        <f>+A39+1</f>
        <v>27</v>
      </c>
      <c r="B41" s="17" t="s">
        <v>159</v>
      </c>
      <c r="C41" s="19" t="s">
        <v>4</v>
      </c>
      <c r="D41" s="42">
        <v>869</v>
      </c>
      <c r="E41" s="42">
        <v>60</v>
      </c>
      <c r="F41" s="42">
        <f t="shared" si="1"/>
        <v>52140</v>
      </c>
    </row>
    <row r="42" spans="1:6" s="28" customFormat="1" ht="21.75" customHeight="1" x14ac:dyDescent="0.35">
      <c r="A42" s="19">
        <f t="shared" si="2"/>
        <v>28</v>
      </c>
      <c r="B42" s="17" t="s">
        <v>28</v>
      </c>
      <c r="C42" s="19" t="s">
        <v>4</v>
      </c>
      <c r="D42" s="42">
        <v>869</v>
      </c>
      <c r="E42" s="42">
        <v>200</v>
      </c>
      <c r="F42" s="42">
        <f t="shared" si="1"/>
        <v>173800</v>
      </c>
    </row>
    <row r="43" spans="1:6" s="28" customFormat="1" ht="29.15" customHeight="1" x14ac:dyDescent="0.35">
      <c r="A43" s="19">
        <f t="shared" si="2"/>
        <v>29</v>
      </c>
      <c r="B43" s="17" t="s">
        <v>207</v>
      </c>
      <c r="C43" s="19" t="s">
        <v>4</v>
      </c>
      <c r="D43" s="42">
        <v>820</v>
      </c>
      <c r="E43" s="42">
        <v>200</v>
      </c>
      <c r="F43" s="42">
        <f t="shared" si="1"/>
        <v>164000</v>
      </c>
    </row>
    <row r="44" spans="1:6" s="16" customFormat="1" ht="17.5" x14ac:dyDescent="0.35">
      <c r="A44" s="14"/>
      <c r="B44" s="15" t="s">
        <v>208</v>
      </c>
      <c r="C44" s="14"/>
      <c r="D44" s="44"/>
      <c r="E44" s="44"/>
      <c r="F44" s="41"/>
    </row>
    <row r="45" spans="1:6" s="12" customFormat="1" ht="15.5" x14ac:dyDescent="0.35">
      <c r="A45" s="11">
        <f t="shared" si="2"/>
        <v>30</v>
      </c>
      <c r="B45" s="10" t="s">
        <v>201</v>
      </c>
      <c r="C45" s="11" t="s">
        <v>5</v>
      </c>
      <c r="D45" s="40">
        <v>432</v>
      </c>
      <c r="E45" s="41">
        <v>1200</v>
      </c>
      <c r="F45" s="41">
        <f t="shared" si="1"/>
        <v>518400</v>
      </c>
    </row>
    <row r="46" spans="1:6" s="12" customFormat="1" ht="15.5" x14ac:dyDescent="0.35">
      <c r="A46" s="11">
        <f t="shared" si="2"/>
        <v>31</v>
      </c>
      <c r="B46" s="10" t="s">
        <v>29</v>
      </c>
      <c r="C46" s="11" t="s">
        <v>12</v>
      </c>
      <c r="D46" s="40">
        <v>62640</v>
      </c>
      <c r="E46" s="41">
        <v>13</v>
      </c>
      <c r="F46" s="41">
        <f t="shared" si="1"/>
        <v>814320</v>
      </c>
    </row>
    <row r="47" spans="1:6" s="12" customFormat="1" ht="24" customHeight="1" x14ac:dyDescent="0.35">
      <c r="A47" s="11"/>
      <c r="B47" s="15" t="s">
        <v>209</v>
      </c>
      <c r="C47" s="11"/>
      <c r="D47" s="40"/>
      <c r="E47" s="40"/>
      <c r="F47" s="41"/>
    </row>
    <row r="48" spans="1:6" s="12" customFormat="1" ht="15.5" x14ac:dyDescent="0.35">
      <c r="A48" s="11">
        <f t="shared" si="2"/>
        <v>32</v>
      </c>
      <c r="B48" s="10" t="s">
        <v>30</v>
      </c>
      <c r="C48" s="11" t="s">
        <v>4</v>
      </c>
      <c r="D48" s="40">
        <v>924</v>
      </c>
      <c r="E48" s="41">
        <v>220</v>
      </c>
      <c r="F48" s="41">
        <f t="shared" si="1"/>
        <v>203280</v>
      </c>
    </row>
    <row r="49" spans="1:6" s="12" customFormat="1" ht="15.5" x14ac:dyDescent="0.35">
      <c r="A49" s="11">
        <f t="shared" si="2"/>
        <v>33</v>
      </c>
      <c r="B49" s="10" t="s">
        <v>31</v>
      </c>
      <c r="C49" s="11" t="s">
        <v>4</v>
      </c>
      <c r="D49" s="40">
        <v>129</v>
      </c>
      <c r="E49" s="40">
        <v>260</v>
      </c>
      <c r="F49" s="41">
        <f t="shared" si="1"/>
        <v>33540</v>
      </c>
    </row>
    <row r="50" spans="1:6" s="12" customFormat="1" ht="15.5" x14ac:dyDescent="0.35">
      <c r="A50" s="11">
        <f t="shared" si="2"/>
        <v>34</v>
      </c>
      <c r="B50" s="10" t="s">
        <v>32</v>
      </c>
      <c r="C50" s="11" t="s">
        <v>4</v>
      </c>
      <c r="D50" s="40">
        <v>1038</v>
      </c>
      <c r="E50" s="40">
        <v>300</v>
      </c>
      <c r="F50" s="41">
        <f t="shared" ref="F50" si="4">E50*D50</f>
        <v>311400</v>
      </c>
    </row>
    <row r="51" spans="1:6" s="12" customFormat="1" ht="15.5" x14ac:dyDescent="0.35">
      <c r="A51" s="11">
        <f t="shared" si="2"/>
        <v>35</v>
      </c>
      <c r="B51" s="10" t="s">
        <v>123</v>
      </c>
      <c r="C51" s="11" t="s">
        <v>4</v>
      </c>
      <c r="D51" s="40">
        <v>490</v>
      </c>
      <c r="E51" s="40">
        <v>350</v>
      </c>
      <c r="F51" s="41">
        <f t="shared" si="1"/>
        <v>171500</v>
      </c>
    </row>
    <row r="52" spans="1:6" s="12" customFormat="1" ht="17.5" x14ac:dyDescent="0.35">
      <c r="A52" s="11"/>
      <c r="B52" s="15" t="s">
        <v>224</v>
      </c>
      <c r="C52" s="11"/>
      <c r="D52" s="40"/>
      <c r="E52" s="40"/>
      <c r="F52" s="41"/>
    </row>
    <row r="53" spans="1:6" s="12" customFormat="1" ht="15.5" x14ac:dyDescent="0.35">
      <c r="A53" s="11">
        <f t="shared" si="2"/>
        <v>36</v>
      </c>
      <c r="B53" s="10" t="s">
        <v>33</v>
      </c>
      <c r="C53" s="11" t="s">
        <v>4</v>
      </c>
      <c r="D53" s="40">
        <v>2742</v>
      </c>
      <c r="E53" s="40">
        <v>180</v>
      </c>
      <c r="F53" s="41">
        <f t="shared" si="1"/>
        <v>493560</v>
      </c>
    </row>
    <row r="54" spans="1:6" s="12" customFormat="1" ht="15.5" x14ac:dyDescent="0.35">
      <c r="A54" s="11">
        <f t="shared" si="2"/>
        <v>37</v>
      </c>
      <c r="B54" s="10" t="s">
        <v>34</v>
      </c>
      <c r="C54" s="11" t="s">
        <v>4</v>
      </c>
      <c r="D54" s="40">
        <v>504</v>
      </c>
      <c r="E54" s="40">
        <v>110</v>
      </c>
      <c r="F54" s="41">
        <f t="shared" si="1"/>
        <v>55440</v>
      </c>
    </row>
    <row r="55" spans="1:6" s="12" customFormat="1" ht="15.5" x14ac:dyDescent="0.35">
      <c r="A55" s="11">
        <f t="shared" si="2"/>
        <v>38</v>
      </c>
      <c r="B55" s="10" t="s">
        <v>210</v>
      </c>
      <c r="C55" s="11" t="s">
        <v>4</v>
      </c>
      <c r="D55" s="40">
        <v>1087</v>
      </c>
      <c r="E55" s="40">
        <v>140</v>
      </c>
      <c r="F55" s="41">
        <f t="shared" si="1"/>
        <v>152180</v>
      </c>
    </row>
    <row r="56" spans="1:6" s="12" customFormat="1" ht="15.5" x14ac:dyDescent="0.35">
      <c r="A56" s="11">
        <f t="shared" si="2"/>
        <v>39</v>
      </c>
      <c r="B56" s="10" t="s">
        <v>211</v>
      </c>
      <c r="C56" s="11" t="s">
        <v>4</v>
      </c>
      <c r="D56" s="40">
        <v>198</v>
      </c>
      <c r="E56" s="40">
        <v>110</v>
      </c>
      <c r="F56" s="41">
        <f t="shared" si="1"/>
        <v>21780</v>
      </c>
    </row>
    <row r="57" spans="1:6" s="12" customFormat="1" ht="17.5" x14ac:dyDescent="0.35">
      <c r="A57" s="11"/>
      <c r="B57" s="15" t="s">
        <v>35</v>
      </c>
      <c r="C57" s="11"/>
      <c r="D57" s="40"/>
      <c r="E57" s="40"/>
      <c r="F57" s="41"/>
    </row>
    <row r="58" spans="1:6" s="12" customFormat="1" ht="15.5" x14ac:dyDescent="0.35">
      <c r="A58" s="11">
        <f>+A56+1</f>
        <v>40</v>
      </c>
      <c r="B58" s="10" t="s">
        <v>36</v>
      </c>
      <c r="C58" s="11" t="s">
        <v>4</v>
      </c>
      <c r="D58" s="40">
        <v>3565</v>
      </c>
      <c r="E58" s="40">
        <v>45</v>
      </c>
      <c r="F58" s="41">
        <f t="shared" si="1"/>
        <v>160425</v>
      </c>
    </row>
    <row r="59" spans="1:6" s="12" customFormat="1" ht="20.25" customHeight="1" x14ac:dyDescent="0.35">
      <c r="A59" s="11">
        <f>+A58+1</f>
        <v>41</v>
      </c>
      <c r="B59" s="10" t="s">
        <v>212</v>
      </c>
      <c r="C59" s="11" t="s">
        <v>4</v>
      </c>
      <c r="D59" s="40">
        <v>8901</v>
      </c>
      <c r="E59" s="40">
        <v>45</v>
      </c>
      <c r="F59" s="41">
        <f>E59*D59</f>
        <v>400545</v>
      </c>
    </row>
    <row r="60" spans="1:6" s="12" customFormat="1" ht="17.5" x14ac:dyDescent="0.35">
      <c r="A60" s="11"/>
      <c r="B60" s="15" t="s">
        <v>223</v>
      </c>
      <c r="C60" s="11"/>
      <c r="D60" s="40"/>
      <c r="E60" s="40"/>
      <c r="F60" s="41"/>
    </row>
    <row r="61" spans="1:6" s="12" customFormat="1" ht="15.5" x14ac:dyDescent="0.35">
      <c r="A61" s="19">
        <f>+A59+1</f>
        <v>42</v>
      </c>
      <c r="B61" s="17" t="s">
        <v>213</v>
      </c>
      <c r="C61" s="19" t="s">
        <v>4</v>
      </c>
      <c r="D61" s="42">
        <v>90</v>
      </c>
      <c r="E61" s="42">
        <v>120</v>
      </c>
      <c r="F61" s="45">
        <f t="shared" si="1"/>
        <v>10800</v>
      </c>
    </row>
    <row r="62" spans="1:6" s="12" customFormat="1" ht="15.5" x14ac:dyDescent="0.35">
      <c r="A62" s="11">
        <f t="shared" si="2"/>
        <v>43</v>
      </c>
      <c r="B62" s="10" t="s">
        <v>37</v>
      </c>
      <c r="C62" s="11" t="s">
        <v>10</v>
      </c>
      <c r="D62" s="40">
        <v>204</v>
      </c>
      <c r="E62" s="42">
        <v>80</v>
      </c>
      <c r="F62" s="41">
        <f t="shared" si="1"/>
        <v>16320</v>
      </c>
    </row>
    <row r="63" spans="1:6" s="12" customFormat="1" ht="15.5" x14ac:dyDescent="0.35">
      <c r="A63" s="11">
        <f t="shared" si="2"/>
        <v>44</v>
      </c>
      <c r="B63" s="10" t="s">
        <v>38</v>
      </c>
      <c r="C63" s="11" t="s">
        <v>4</v>
      </c>
      <c r="D63" s="40">
        <v>73</v>
      </c>
      <c r="E63" s="40">
        <v>85</v>
      </c>
      <c r="F63" s="41">
        <f t="shared" si="1"/>
        <v>6205</v>
      </c>
    </row>
    <row r="64" spans="1:6" s="12" customFormat="1" ht="15.5" x14ac:dyDescent="0.35">
      <c r="A64" s="11">
        <f t="shared" si="2"/>
        <v>45</v>
      </c>
      <c r="B64" s="10" t="s">
        <v>39</v>
      </c>
      <c r="C64" s="11" t="s">
        <v>10</v>
      </c>
      <c r="D64" s="40">
        <v>321</v>
      </c>
      <c r="E64" s="40">
        <v>130</v>
      </c>
      <c r="F64" s="41">
        <f t="shared" si="1"/>
        <v>41730</v>
      </c>
    </row>
    <row r="65" spans="1:6" s="12" customFormat="1" ht="15.5" x14ac:dyDescent="0.35">
      <c r="A65" s="11">
        <f t="shared" si="2"/>
        <v>46</v>
      </c>
      <c r="B65" s="10" t="s">
        <v>226</v>
      </c>
      <c r="C65" s="11" t="s">
        <v>10</v>
      </c>
      <c r="D65" s="40">
        <v>17</v>
      </c>
      <c r="E65" s="40">
        <v>110</v>
      </c>
      <c r="F65" s="41">
        <f t="shared" si="1"/>
        <v>1870</v>
      </c>
    </row>
    <row r="66" spans="1:6" s="12" customFormat="1" ht="21.75" customHeight="1" x14ac:dyDescent="0.35">
      <c r="A66" s="11">
        <f t="shared" si="2"/>
        <v>47</v>
      </c>
      <c r="B66" s="10" t="s">
        <v>40</v>
      </c>
      <c r="C66" s="11" t="s">
        <v>10</v>
      </c>
      <c r="D66" s="40">
        <v>28</v>
      </c>
      <c r="E66" s="40">
        <v>180</v>
      </c>
      <c r="F66" s="41">
        <f t="shared" si="1"/>
        <v>5040</v>
      </c>
    </row>
    <row r="67" spans="1:6" s="12" customFormat="1" ht="21" customHeight="1" x14ac:dyDescent="0.35">
      <c r="A67" s="11">
        <f t="shared" si="2"/>
        <v>48</v>
      </c>
      <c r="B67" s="10" t="s">
        <v>41</v>
      </c>
      <c r="C67" s="11" t="s">
        <v>10</v>
      </c>
      <c r="D67" s="40">
        <v>57</v>
      </c>
      <c r="E67" s="40">
        <v>165</v>
      </c>
      <c r="F67" s="41">
        <f t="shared" si="1"/>
        <v>9405</v>
      </c>
    </row>
    <row r="68" spans="1:6" s="12" customFormat="1" ht="22" customHeight="1" x14ac:dyDescent="0.35">
      <c r="A68" s="11"/>
      <c r="B68" s="10" t="s">
        <v>227</v>
      </c>
      <c r="C68" s="11"/>
      <c r="D68" s="40"/>
      <c r="E68" s="41"/>
      <c r="F68" s="41"/>
    </row>
    <row r="69" spans="1:6" s="12" customFormat="1" ht="17.5" x14ac:dyDescent="0.35">
      <c r="A69" s="11">
        <f>A67+1</f>
        <v>49</v>
      </c>
      <c r="B69" s="10" t="s">
        <v>228</v>
      </c>
      <c r="C69" s="11" t="s">
        <v>21</v>
      </c>
      <c r="D69" s="40">
        <v>4</v>
      </c>
      <c r="E69" s="41">
        <v>2000</v>
      </c>
      <c r="F69" s="41">
        <f t="shared" si="1"/>
        <v>8000</v>
      </c>
    </row>
    <row r="70" spans="1:6" s="12" customFormat="1" ht="15.5" x14ac:dyDescent="0.35">
      <c r="A70" s="11">
        <f>A69+1</f>
        <v>50</v>
      </c>
      <c r="B70" s="10" t="s">
        <v>229</v>
      </c>
      <c r="C70" s="11" t="s">
        <v>21</v>
      </c>
      <c r="D70" s="40">
        <v>16</v>
      </c>
      <c r="E70" s="41">
        <v>1800</v>
      </c>
      <c r="F70" s="41">
        <f t="shared" si="1"/>
        <v>28800</v>
      </c>
    </row>
    <row r="71" spans="1:6" s="12" customFormat="1" ht="15.65" customHeight="1" x14ac:dyDescent="0.35">
      <c r="A71" s="11">
        <f>A70+1</f>
        <v>51</v>
      </c>
      <c r="B71" s="10" t="s">
        <v>230</v>
      </c>
      <c r="C71" s="11" t="s">
        <v>21</v>
      </c>
      <c r="D71" s="40">
        <v>3</v>
      </c>
      <c r="E71" s="41">
        <v>1900</v>
      </c>
      <c r="F71" s="41">
        <f t="shared" si="1"/>
        <v>5700</v>
      </c>
    </row>
    <row r="72" spans="1:6" s="28" customFormat="1" ht="15.65" customHeight="1" x14ac:dyDescent="0.35">
      <c r="A72" s="19">
        <f>A71+1</f>
        <v>52</v>
      </c>
      <c r="B72" s="17" t="s">
        <v>198</v>
      </c>
      <c r="C72" s="19" t="s">
        <v>21</v>
      </c>
      <c r="D72" s="42">
        <v>2</v>
      </c>
      <c r="E72" s="42">
        <v>25000</v>
      </c>
      <c r="F72" s="42">
        <f t="shared" si="1"/>
        <v>50000</v>
      </c>
    </row>
    <row r="73" spans="1:6" s="28" customFormat="1" ht="17.5" x14ac:dyDescent="0.35">
      <c r="A73" s="19">
        <f>A72+1</f>
        <v>53</v>
      </c>
      <c r="B73" s="17" t="s">
        <v>199</v>
      </c>
      <c r="C73" s="19" t="s">
        <v>21</v>
      </c>
      <c r="D73" s="42">
        <v>2</v>
      </c>
      <c r="E73" s="42">
        <v>6000</v>
      </c>
      <c r="F73" s="42">
        <f t="shared" si="1"/>
        <v>12000</v>
      </c>
    </row>
    <row r="74" spans="1:6" s="12" customFormat="1" ht="15.5" x14ac:dyDescent="0.35">
      <c r="A74" s="70" t="s">
        <v>110</v>
      </c>
      <c r="B74" s="71"/>
      <c r="C74" s="71"/>
      <c r="D74" s="71"/>
      <c r="E74" s="72"/>
      <c r="F74" s="46">
        <f>SUM(F10:F73)</f>
        <v>5362610</v>
      </c>
    </row>
    <row r="75" spans="1:6" s="12" customFormat="1" ht="17.5" x14ac:dyDescent="0.35">
      <c r="A75" s="11"/>
      <c r="B75" s="15" t="s">
        <v>42</v>
      </c>
      <c r="C75" s="11"/>
      <c r="D75" s="40"/>
      <c r="E75" s="40"/>
      <c r="F75" s="41"/>
    </row>
    <row r="76" spans="1:6" s="12" customFormat="1" ht="15.5" x14ac:dyDescent="0.35">
      <c r="A76" s="11">
        <f>A73+1</f>
        <v>54</v>
      </c>
      <c r="B76" s="17" t="s">
        <v>43</v>
      </c>
      <c r="C76" s="19" t="s">
        <v>4</v>
      </c>
      <c r="D76" s="42">
        <v>1008</v>
      </c>
      <c r="E76" s="42">
        <v>50</v>
      </c>
      <c r="F76" s="42">
        <f t="shared" si="1"/>
        <v>50400</v>
      </c>
    </row>
    <row r="77" spans="1:6" s="12" customFormat="1" ht="17.5" x14ac:dyDescent="0.35">
      <c r="A77" s="11">
        <f t="shared" si="2"/>
        <v>55</v>
      </c>
      <c r="B77" s="17" t="s">
        <v>44</v>
      </c>
      <c r="C77" s="19" t="s">
        <v>10</v>
      </c>
      <c r="D77" s="42">
        <v>317</v>
      </c>
      <c r="E77" s="42">
        <v>15</v>
      </c>
      <c r="F77" s="42">
        <f t="shared" si="1"/>
        <v>4755</v>
      </c>
    </row>
    <row r="78" spans="1:6" s="12" customFormat="1" ht="15.5" x14ac:dyDescent="0.35">
      <c r="A78" s="11">
        <f t="shared" si="2"/>
        <v>56</v>
      </c>
      <c r="B78" s="17" t="s">
        <v>133</v>
      </c>
      <c r="C78" s="19" t="s">
        <v>4</v>
      </c>
      <c r="D78" s="42">
        <v>1008</v>
      </c>
      <c r="E78" s="42">
        <v>140</v>
      </c>
      <c r="F78" s="42">
        <f t="shared" si="1"/>
        <v>141120</v>
      </c>
    </row>
    <row r="79" spans="1:6" s="12" customFormat="1" ht="15.5" x14ac:dyDescent="0.35">
      <c r="A79" s="11">
        <f t="shared" si="2"/>
        <v>57</v>
      </c>
      <c r="B79" s="17" t="s">
        <v>45</v>
      </c>
      <c r="C79" s="19" t="s">
        <v>10</v>
      </c>
      <c r="D79" s="42">
        <v>317</v>
      </c>
      <c r="E79" s="42">
        <v>65</v>
      </c>
      <c r="F79" s="42">
        <f t="shared" si="1"/>
        <v>20605</v>
      </c>
    </row>
    <row r="80" spans="1:6" s="12" customFormat="1" ht="15.5" x14ac:dyDescent="0.35">
      <c r="A80" s="11">
        <f t="shared" si="2"/>
        <v>58</v>
      </c>
      <c r="B80" s="17" t="s">
        <v>46</v>
      </c>
      <c r="C80" s="19" t="s">
        <v>4</v>
      </c>
      <c r="D80" s="42">
        <v>1008</v>
      </c>
      <c r="E80" s="42">
        <v>45</v>
      </c>
      <c r="F80" s="42">
        <f t="shared" si="1"/>
        <v>45360</v>
      </c>
    </row>
    <row r="81" spans="1:6" s="12" customFormat="1" ht="24.75" customHeight="1" x14ac:dyDescent="0.35">
      <c r="A81" s="11">
        <f t="shared" si="2"/>
        <v>59</v>
      </c>
      <c r="B81" s="17" t="s">
        <v>47</v>
      </c>
      <c r="C81" s="19" t="s">
        <v>10</v>
      </c>
      <c r="D81" s="42">
        <v>317</v>
      </c>
      <c r="E81" s="42">
        <v>35</v>
      </c>
      <c r="F81" s="42">
        <f t="shared" si="1"/>
        <v>11095</v>
      </c>
    </row>
    <row r="82" spans="1:6" s="12" customFormat="1" ht="15.5" x14ac:dyDescent="0.35">
      <c r="A82" s="11">
        <f t="shared" si="2"/>
        <v>60</v>
      </c>
      <c r="B82" s="17" t="s">
        <v>48</v>
      </c>
      <c r="C82" s="19" t="s">
        <v>4</v>
      </c>
      <c r="D82" s="42">
        <v>181</v>
      </c>
      <c r="E82" s="42">
        <v>75</v>
      </c>
      <c r="F82" s="42">
        <f t="shared" si="1"/>
        <v>13575</v>
      </c>
    </row>
    <row r="83" spans="1:6" s="12" customFormat="1" ht="17.5" x14ac:dyDescent="0.35">
      <c r="A83" s="11">
        <f>A82+1</f>
        <v>61</v>
      </c>
      <c r="B83" s="17" t="s">
        <v>168</v>
      </c>
      <c r="C83" s="19" t="s">
        <v>21</v>
      </c>
      <c r="D83" s="42">
        <v>15</v>
      </c>
      <c r="E83" s="42">
        <v>400</v>
      </c>
      <c r="F83" s="42">
        <f t="shared" ref="F83:F105" si="5">E83*D83</f>
        <v>6000</v>
      </c>
    </row>
    <row r="84" spans="1:6" s="12" customFormat="1" ht="17.5" x14ac:dyDescent="0.35">
      <c r="A84" s="70" t="s">
        <v>111</v>
      </c>
      <c r="B84" s="71"/>
      <c r="C84" s="71"/>
      <c r="D84" s="71"/>
      <c r="E84" s="72"/>
      <c r="F84" s="46">
        <f>SUM(F76:F83)</f>
        <v>292910</v>
      </c>
    </row>
    <row r="85" spans="1:6" s="12" customFormat="1" ht="17.5" x14ac:dyDescent="0.35">
      <c r="A85" s="11"/>
      <c r="B85" s="13" t="s">
        <v>49</v>
      </c>
      <c r="C85" s="11"/>
      <c r="D85" s="40"/>
      <c r="E85" s="40"/>
      <c r="F85" s="41"/>
    </row>
    <row r="86" spans="1:6" s="12" customFormat="1" ht="21" customHeight="1" x14ac:dyDescent="0.35">
      <c r="A86" s="11">
        <f>IF(A85,(A85+1),(A83+1))</f>
        <v>62</v>
      </c>
      <c r="B86" s="10" t="s">
        <v>231</v>
      </c>
      <c r="C86" s="11" t="s">
        <v>4</v>
      </c>
      <c r="D86" s="40">
        <v>2450</v>
      </c>
      <c r="E86" s="41">
        <v>140</v>
      </c>
      <c r="F86" s="41">
        <f t="shared" si="5"/>
        <v>343000</v>
      </c>
    </row>
    <row r="87" spans="1:6" s="28" customFormat="1" ht="27.75" customHeight="1" x14ac:dyDescent="0.35">
      <c r="A87" s="19">
        <f t="shared" ref="A87:A105" si="6">IF(A86,(A86+1),(A85+1))</f>
        <v>63</v>
      </c>
      <c r="B87" s="17" t="s">
        <v>176</v>
      </c>
      <c r="C87" s="19" t="s">
        <v>4</v>
      </c>
      <c r="D87" s="42">
        <v>960</v>
      </c>
      <c r="E87" s="42">
        <v>140</v>
      </c>
      <c r="F87" s="42">
        <f t="shared" si="5"/>
        <v>134400</v>
      </c>
    </row>
    <row r="88" spans="1:6" s="28" customFormat="1" ht="17.5" x14ac:dyDescent="0.35">
      <c r="A88" s="19">
        <f t="shared" si="6"/>
        <v>64</v>
      </c>
      <c r="B88" s="17" t="s">
        <v>50</v>
      </c>
      <c r="C88" s="19" t="s">
        <v>10</v>
      </c>
      <c r="D88" s="42">
        <v>150</v>
      </c>
      <c r="E88" s="42">
        <v>140</v>
      </c>
      <c r="F88" s="42">
        <f t="shared" si="5"/>
        <v>21000</v>
      </c>
    </row>
    <row r="89" spans="1:6" s="28" customFormat="1" ht="17.5" x14ac:dyDescent="0.35">
      <c r="A89" s="19">
        <f t="shared" si="6"/>
        <v>65</v>
      </c>
      <c r="B89" s="17" t="s">
        <v>51</v>
      </c>
      <c r="C89" s="19" t="s">
        <v>10</v>
      </c>
      <c r="D89" s="42">
        <v>5</v>
      </c>
      <c r="E89" s="42">
        <v>140</v>
      </c>
      <c r="F89" s="42">
        <f t="shared" si="5"/>
        <v>700</v>
      </c>
    </row>
    <row r="90" spans="1:6" s="28" customFormat="1" ht="31" x14ac:dyDescent="0.35">
      <c r="A90" s="19">
        <f t="shared" si="6"/>
        <v>66</v>
      </c>
      <c r="B90" s="17" t="s">
        <v>232</v>
      </c>
      <c r="C90" s="19" t="s">
        <v>4</v>
      </c>
      <c r="D90" s="42">
        <v>65</v>
      </c>
      <c r="E90" s="42">
        <v>200</v>
      </c>
      <c r="F90" s="42">
        <f t="shared" si="5"/>
        <v>13000</v>
      </c>
    </row>
    <row r="91" spans="1:6" s="28" customFormat="1" ht="15.65" customHeight="1" x14ac:dyDescent="0.35">
      <c r="A91" s="19">
        <f t="shared" si="6"/>
        <v>67</v>
      </c>
      <c r="B91" s="17" t="s">
        <v>177</v>
      </c>
      <c r="C91" s="19" t="s">
        <v>4</v>
      </c>
      <c r="D91" s="42">
        <v>395</v>
      </c>
      <c r="E91" s="42">
        <v>170</v>
      </c>
      <c r="F91" s="42">
        <f t="shared" si="5"/>
        <v>67150</v>
      </c>
    </row>
    <row r="92" spans="1:6" s="28" customFormat="1" ht="15.5" x14ac:dyDescent="0.35">
      <c r="A92" s="19">
        <f t="shared" si="6"/>
        <v>68</v>
      </c>
      <c r="B92" s="17" t="s">
        <v>52</v>
      </c>
      <c r="C92" s="19" t="s">
        <v>4</v>
      </c>
      <c r="D92" s="42">
        <v>7</v>
      </c>
      <c r="E92" s="42">
        <v>700</v>
      </c>
      <c r="F92" s="42">
        <f t="shared" si="5"/>
        <v>4900</v>
      </c>
    </row>
    <row r="93" spans="1:6" s="28" customFormat="1" ht="17.5" x14ac:dyDescent="0.35">
      <c r="A93" s="77" t="s">
        <v>112</v>
      </c>
      <c r="B93" s="78"/>
      <c r="C93" s="78"/>
      <c r="D93" s="78"/>
      <c r="E93" s="79"/>
      <c r="F93" s="43">
        <f>SUM(F86:F92)</f>
        <v>584150</v>
      </c>
    </row>
    <row r="94" spans="1:6" s="28" customFormat="1" ht="17.5" x14ac:dyDescent="0.35">
      <c r="A94" s="19"/>
      <c r="B94" s="37" t="s">
        <v>54</v>
      </c>
      <c r="C94" s="19"/>
      <c r="D94" s="42"/>
      <c r="E94" s="42"/>
      <c r="F94" s="42"/>
    </row>
    <row r="95" spans="1:6" s="12" customFormat="1" ht="17.5" x14ac:dyDescent="0.35">
      <c r="A95" s="11"/>
      <c r="B95" s="15" t="s">
        <v>55</v>
      </c>
      <c r="C95" s="11"/>
      <c r="D95" s="40"/>
      <c r="E95" s="40"/>
      <c r="F95" s="41"/>
    </row>
    <row r="96" spans="1:6" s="12" customFormat="1" ht="15.5" x14ac:dyDescent="0.35">
      <c r="A96" s="11">
        <f>A92+1</f>
        <v>69</v>
      </c>
      <c r="B96" s="10" t="s">
        <v>56</v>
      </c>
      <c r="C96" s="11" t="s">
        <v>4</v>
      </c>
      <c r="D96" s="40">
        <v>185</v>
      </c>
      <c r="E96" s="41">
        <v>950</v>
      </c>
      <c r="F96" s="41">
        <f t="shared" si="5"/>
        <v>175750</v>
      </c>
    </row>
    <row r="97" spans="1:6" s="12" customFormat="1" ht="15.5" x14ac:dyDescent="0.35">
      <c r="A97" s="11">
        <f>+A96+1</f>
        <v>70</v>
      </c>
      <c r="B97" s="10" t="s">
        <v>57</v>
      </c>
      <c r="C97" s="11" t="s">
        <v>4</v>
      </c>
      <c r="D97" s="40">
        <v>35</v>
      </c>
      <c r="E97" s="41">
        <v>800</v>
      </c>
      <c r="F97" s="41">
        <f t="shared" si="5"/>
        <v>28000</v>
      </c>
    </row>
    <row r="98" spans="1:6" s="12" customFormat="1" ht="15.5" x14ac:dyDescent="0.35">
      <c r="A98" s="11">
        <f>+A97+1</f>
        <v>71</v>
      </c>
      <c r="B98" s="10" t="s">
        <v>58</v>
      </c>
      <c r="C98" s="11" t="s">
        <v>4</v>
      </c>
      <c r="D98" s="40">
        <v>90</v>
      </c>
      <c r="E98" s="41">
        <v>900</v>
      </c>
      <c r="F98" s="41">
        <f t="shared" si="5"/>
        <v>81000</v>
      </c>
    </row>
    <row r="99" spans="1:6" s="12" customFormat="1" ht="17.5" x14ac:dyDescent="0.35">
      <c r="A99" s="11"/>
      <c r="B99" s="15" t="s">
        <v>59</v>
      </c>
      <c r="C99" s="11"/>
      <c r="D99" s="40"/>
      <c r="E99" s="40"/>
      <c r="F99" s="41"/>
    </row>
    <row r="100" spans="1:6" s="12" customFormat="1" ht="15.5" x14ac:dyDescent="0.35">
      <c r="A100" s="19">
        <f t="shared" si="6"/>
        <v>72</v>
      </c>
      <c r="B100" s="17" t="s">
        <v>60</v>
      </c>
      <c r="C100" s="19" t="s">
        <v>4</v>
      </c>
      <c r="D100" s="42">
        <v>320</v>
      </c>
      <c r="E100" s="42">
        <v>1000</v>
      </c>
      <c r="F100" s="42">
        <f t="shared" si="5"/>
        <v>320000</v>
      </c>
    </row>
    <row r="101" spans="1:6" s="12" customFormat="1" ht="15.5" x14ac:dyDescent="0.35">
      <c r="A101" s="19">
        <f t="shared" si="6"/>
        <v>73</v>
      </c>
      <c r="B101" s="17" t="s">
        <v>233</v>
      </c>
      <c r="C101" s="19" t="s">
        <v>4</v>
      </c>
      <c r="D101" s="42">
        <v>13</v>
      </c>
      <c r="E101" s="42">
        <v>400</v>
      </c>
      <c r="F101" s="42">
        <f t="shared" si="5"/>
        <v>5200</v>
      </c>
    </row>
    <row r="102" spans="1:6" s="12" customFormat="1" ht="17.5" x14ac:dyDescent="0.35">
      <c r="A102" s="19"/>
      <c r="B102" s="34" t="s">
        <v>61</v>
      </c>
      <c r="C102" s="19"/>
      <c r="D102" s="42"/>
      <c r="E102" s="42"/>
      <c r="F102" s="42"/>
    </row>
    <row r="103" spans="1:6" s="12" customFormat="1" ht="15.5" x14ac:dyDescent="0.35">
      <c r="A103" s="19">
        <f t="shared" si="6"/>
        <v>74</v>
      </c>
      <c r="B103" s="17" t="s">
        <v>62</v>
      </c>
      <c r="C103" s="19" t="s">
        <v>4</v>
      </c>
      <c r="D103" s="42">
        <v>45</v>
      </c>
      <c r="E103" s="42">
        <v>1000</v>
      </c>
      <c r="F103" s="42">
        <f t="shared" si="5"/>
        <v>45000</v>
      </c>
    </row>
    <row r="104" spans="1:6" s="12" customFormat="1" ht="15.65" customHeight="1" x14ac:dyDescent="0.35">
      <c r="A104" s="19">
        <f t="shared" si="6"/>
        <v>75</v>
      </c>
      <c r="B104" s="17" t="s">
        <v>63</v>
      </c>
      <c r="C104" s="19" t="s">
        <v>4</v>
      </c>
      <c r="D104" s="42">
        <v>185</v>
      </c>
      <c r="E104" s="42">
        <v>800</v>
      </c>
      <c r="F104" s="42">
        <f t="shared" si="5"/>
        <v>148000</v>
      </c>
    </row>
    <row r="105" spans="1:6" s="12" customFormat="1" ht="15.5" x14ac:dyDescent="0.35">
      <c r="A105" s="19">
        <f t="shared" si="6"/>
        <v>76</v>
      </c>
      <c r="B105" s="17" t="s">
        <v>66</v>
      </c>
      <c r="C105" s="19" t="s">
        <v>4</v>
      </c>
      <c r="D105" s="42">
        <v>240</v>
      </c>
      <c r="E105" s="42">
        <v>50</v>
      </c>
      <c r="F105" s="42">
        <f t="shared" si="5"/>
        <v>12000</v>
      </c>
    </row>
    <row r="106" spans="1:6" s="12" customFormat="1" ht="17.5" x14ac:dyDescent="0.35">
      <c r="A106" s="77" t="s">
        <v>113</v>
      </c>
      <c r="B106" s="78"/>
      <c r="C106" s="78"/>
      <c r="D106" s="78"/>
      <c r="E106" s="79"/>
      <c r="F106" s="43">
        <f>SUM(F96:F105)</f>
        <v>814950</v>
      </c>
    </row>
    <row r="107" spans="1:6" s="12" customFormat="1" ht="17.5" x14ac:dyDescent="0.35">
      <c r="A107" s="11"/>
      <c r="B107" s="13" t="s">
        <v>67</v>
      </c>
      <c r="C107" s="11"/>
      <c r="D107" s="40"/>
      <c r="E107" s="40"/>
      <c r="F107" s="41"/>
    </row>
    <row r="108" spans="1:6" s="12" customFormat="1" ht="17.5" x14ac:dyDescent="0.35">
      <c r="A108" s="11"/>
      <c r="B108" s="15" t="s">
        <v>68</v>
      </c>
      <c r="C108" s="11"/>
      <c r="D108" s="40"/>
      <c r="E108" s="40"/>
      <c r="F108" s="41"/>
    </row>
    <row r="109" spans="1:6" s="12" customFormat="1" ht="15.5" x14ac:dyDescent="0.35">
      <c r="A109" s="11">
        <f>A105+1</f>
        <v>77</v>
      </c>
      <c r="B109" s="10" t="s">
        <v>186</v>
      </c>
      <c r="C109" s="11" t="s">
        <v>65</v>
      </c>
      <c r="D109" s="40">
        <v>1</v>
      </c>
      <c r="E109" s="41">
        <v>2500</v>
      </c>
      <c r="F109" s="41">
        <f t="shared" ref="F109" si="7">E109*D109</f>
        <v>2500</v>
      </c>
    </row>
    <row r="110" spans="1:6" s="12" customFormat="1" ht="17.5" x14ac:dyDescent="0.35">
      <c r="A110" s="11">
        <f t="shared" ref="A110:A115" si="8">IF(A109,(A109+1),(A108+1))</f>
        <v>78</v>
      </c>
      <c r="B110" s="10" t="s">
        <v>69</v>
      </c>
      <c r="C110" s="11" t="s">
        <v>225</v>
      </c>
      <c r="D110" s="40">
        <v>1</v>
      </c>
      <c r="E110" s="40">
        <v>600</v>
      </c>
      <c r="F110" s="41">
        <f>E110*D110</f>
        <v>600</v>
      </c>
    </row>
    <row r="111" spans="1:6" s="12" customFormat="1" ht="17.5" x14ac:dyDescent="0.35">
      <c r="A111" s="11">
        <f t="shared" si="8"/>
        <v>79</v>
      </c>
      <c r="B111" s="10" t="s">
        <v>124</v>
      </c>
      <c r="C111" s="11" t="s">
        <v>225</v>
      </c>
      <c r="D111" s="40">
        <v>1</v>
      </c>
      <c r="E111" s="40">
        <v>600</v>
      </c>
      <c r="F111" s="41">
        <f>D111*E111</f>
        <v>600</v>
      </c>
    </row>
    <row r="112" spans="1:6" s="12" customFormat="1" ht="17.5" x14ac:dyDescent="0.35">
      <c r="A112" s="11">
        <f t="shared" si="8"/>
        <v>80</v>
      </c>
      <c r="B112" s="10" t="s">
        <v>70</v>
      </c>
      <c r="C112" s="11" t="s">
        <v>225</v>
      </c>
      <c r="D112" s="40">
        <v>1</v>
      </c>
      <c r="E112" s="40">
        <v>600</v>
      </c>
      <c r="F112" s="41">
        <f>E112*D112</f>
        <v>600</v>
      </c>
    </row>
    <row r="113" spans="1:19" s="21" customFormat="1" ht="16" customHeight="1" x14ac:dyDescent="0.35">
      <c r="A113" s="11">
        <f t="shared" si="8"/>
        <v>81</v>
      </c>
      <c r="B113" s="10" t="s">
        <v>153</v>
      </c>
      <c r="C113" s="11" t="s">
        <v>225</v>
      </c>
      <c r="D113" s="40">
        <v>1</v>
      </c>
      <c r="E113" s="40">
        <v>10000</v>
      </c>
      <c r="F113" s="41">
        <f>E113*D113</f>
        <v>10000</v>
      </c>
      <c r="G113" s="20"/>
      <c r="H113" s="20"/>
      <c r="I113" s="20"/>
      <c r="J113" s="20"/>
      <c r="K113" s="20"/>
      <c r="L113" s="20"/>
      <c r="M113" s="20"/>
    </row>
    <row r="114" spans="1:19" s="22" customFormat="1" ht="16.5" customHeight="1" x14ac:dyDescent="0.35">
      <c r="A114" s="11">
        <f t="shared" si="8"/>
        <v>82</v>
      </c>
      <c r="B114" s="10" t="s">
        <v>154</v>
      </c>
      <c r="C114" s="11" t="s">
        <v>225</v>
      </c>
      <c r="D114" s="40">
        <v>12</v>
      </c>
      <c r="E114" s="41">
        <v>2500</v>
      </c>
      <c r="F114" s="41">
        <f t="shared" ref="F114" si="9">E114*D114</f>
        <v>30000</v>
      </c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</row>
    <row r="115" spans="1:19" s="22" customFormat="1" ht="16.5" customHeight="1" x14ac:dyDescent="0.35">
      <c r="A115" s="11">
        <f t="shared" si="8"/>
        <v>83</v>
      </c>
      <c r="B115" s="10" t="s">
        <v>234</v>
      </c>
      <c r="C115" s="11" t="s">
        <v>225</v>
      </c>
      <c r="D115" s="40">
        <v>10</v>
      </c>
      <c r="E115" s="41">
        <v>250</v>
      </c>
      <c r="F115" s="41">
        <f t="shared" ref="F115:F123" si="10">E115*D115</f>
        <v>2500</v>
      </c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</row>
    <row r="116" spans="1:19" s="22" customFormat="1" ht="16.5" customHeight="1" x14ac:dyDescent="0.35">
      <c r="A116" s="11"/>
      <c r="B116" s="15" t="s">
        <v>71</v>
      </c>
      <c r="C116" s="11"/>
      <c r="D116" s="40"/>
      <c r="E116" s="40"/>
      <c r="F116" s="41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</row>
    <row r="117" spans="1:19" s="22" customFormat="1" ht="18.649999999999999" customHeight="1" x14ac:dyDescent="0.35">
      <c r="A117" s="11">
        <f>+A115+1</f>
        <v>84</v>
      </c>
      <c r="B117" s="10" t="s">
        <v>235</v>
      </c>
      <c r="C117" s="11" t="s">
        <v>10</v>
      </c>
      <c r="D117" s="40">
        <v>60</v>
      </c>
      <c r="E117" s="41">
        <v>300</v>
      </c>
      <c r="F117" s="41">
        <f t="shared" si="10"/>
        <v>18000</v>
      </c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</row>
    <row r="118" spans="1:19" s="22" customFormat="1" ht="16.5" customHeight="1" x14ac:dyDescent="0.35">
      <c r="A118" s="11">
        <f t="shared" ref="A118:A123" si="11">IF(A117,(A117+1),(A116+1))</f>
        <v>85</v>
      </c>
      <c r="B118" s="10" t="s">
        <v>236</v>
      </c>
      <c r="C118" s="11" t="s">
        <v>10</v>
      </c>
      <c r="D118" s="40">
        <v>80</v>
      </c>
      <c r="E118" s="41">
        <v>235</v>
      </c>
      <c r="F118" s="41">
        <f t="shared" si="10"/>
        <v>18800</v>
      </c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</row>
    <row r="119" spans="1:19" s="22" customFormat="1" ht="16.5" customHeight="1" x14ac:dyDescent="0.35">
      <c r="A119" s="11">
        <f t="shared" si="11"/>
        <v>86</v>
      </c>
      <c r="B119" s="10" t="s">
        <v>237</v>
      </c>
      <c r="C119" s="11" t="s">
        <v>10</v>
      </c>
      <c r="D119" s="40">
        <v>140</v>
      </c>
      <c r="E119" s="41">
        <v>180</v>
      </c>
      <c r="F119" s="41">
        <f t="shared" si="10"/>
        <v>25200</v>
      </c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</row>
    <row r="120" spans="1:19" s="22" customFormat="1" ht="16.5" customHeight="1" x14ac:dyDescent="0.35">
      <c r="A120" s="11">
        <f t="shared" si="11"/>
        <v>87</v>
      </c>
      <c r="B120" s="10" t="s">
        <v>238</v>
      </c>
      <c r="C120" s="11" t="s">
        <v>10</v>
      </c>
      <c r="D120" s="40">
        <v>200</v>
      </c>
      <c r="E120" s="41">
        <v>140</v>
      </c>
      <c r="F120" s="41">
        <f t="shared" si="10"/>
        <v>28000</v>
      </c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pans="1:19" s="22" customFormat="1" ht="16.5" customHeight="1" x14ac:dyDescent="0.35">
      <c r="A121" s="11">
        <f t="shared" si="11"/>
        <v>88</v>
      </c>
      <c r="B121" s="10" t="s">
        <v>239</v>
      </c>
      <c r="C121" s="11" t="s">
        <v>10</v>
      </c>
      <c r="D121" s="40">
        <v>160</v>
      </c>
      <c r="E121" s="41">
        <v>110</v>
      </c>
      <c r="F121" s="41">
        <f t="shared" si="10"/>
        <v>17600</v>
      </c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</row>
    <row r="122" spans="1:19" s="12" customFormat="1" ht="15.5" x14ac:dyDescent="0.35">
      <c r="A122" s="11">
        <f t="shared" si="11"/>
        <v>89</v>
      </c>
      <c r="B122" s="10" t="s">
        <v>240</v>
      </c>
      <c r="C122" s="11" t="s">
        <v>10</v>
      </c>
      <c r="D122" s="40">
        <v>300</v>
      </c>
      <c r="E122" s="41">
        <v>80</v>
      </c>
      <c r="F122" s="41">
        <f t="shared" si="10"/>
        <v>24000</v>
      </c>
    </row>
    <row r="123" spans="1:19" s="12" customFormat="1" ht="15.5" x14ac:dyDescent="0.35">
      <c r="A123" s="11">
        <f t="shared" si="11"/>
        <v>90</v>
      </c>
      <c r="B123" s="10" t="s">
        <v>241</v>
      </c>
      <c r="C123" s="11" t="s">
        <v>10</v>
      </c>
      <c r="D123" s="40">
        <v>300</v>
      </c>
      <c r="E123" s="41">
        <v>80</v>
      </c>
      <c r="F123" s="41">
        <f t="shared" si="10"/>
        <v>24000</v>
      </c>
    </row>
    <row r="124" spans="1:19" s="12" customFormat="1" ht="17.5" x14ac:dyDescent="0.35">
      <c r="A124" s="11"/>
      <c r="B124" s="15" t="s">
        <v>214</v>
      </c>
      <c r="C124" s="11"/>
      <c r="D124" s="40"/>
      <c r="E124" s="41"/>
      <c r="F124" s="41"/>
    </row>
    <row r="125" spans="1:19" s="12" customFormat="1" ht="15.5" x14ac:dyDescent="0.35">
      <c r="A125" s="11">
        <f>IF(A123,(A123+1),(A122+1))</f>
        <v>91</v>
      </c>
      <c r="B125" s="10" t="s">
        <v>125</v>
      </c>
      <c r="C125" s="11" t="s">
        <v>10</v>
      </c>
      <c r="D125" s="40">
        <v>250</v>
      </c>
      <c r="E125" s="41">
        <v>80</v>
      </c>
      <c r="F125" s="41">
        <f t="shared" ref="F125:F126" si="12">D125*E125</f>
        <v>20000</v>
      </c>
    </row>
    <row r="126" spans="1:19" s="12" customFormat="1" ht="15.5" x14ac:dyDescent="0.35">
      <c r="A126" s="11">
        <f>IF(A125,(A125+1),(#REF!+1))</f>
        <v>92</v>
      </c>
      <c r="B126" s="10" t="s">
        <v>126</v>
      </c>
      <c r="C126" s="11" t="s">
        <v>10</v>
      </c>
      <c r="D126" s="40">
        <v>250</v>
      </c>
      <c r="E126" s="41">
        <v>110</v>
      </c>
      <c r="F126" s="41">
        <f t="shared" si="12"/>
        <v>27500</v>
      </c>
    </row>
    <row r="127" spans="1:19" s="12" customFormat="1" ht="17.5" x14ac:dyDescent="0.35">
      <c r="A127" s="11"/>
      <c r="B127" s="15" t="s">
        <v>216</v>
      </c>
      <c r="C127" s="25"/>
      <c r="D127" s="47"/>
      <c r="E127" s="47"/>
      <c r="F127" s="41"/>
    </row>
    <row r="128" spans="1:19" s="12" customFormat="1" ht="17.5" x14ac:dyDescent="0.35">
      <c r="A128" s="11">
        <f>+A126+1</f>
        <v>93</v>
      </c>
      <c r="B128" s="10" t="s">
        <v>72</v>
      </c>
      <c r="C128" s="11" t="s">
        <v>21</v>
      </c>
      <c r="D128" s="40">
        <v>64</v>
      </c>
      <c r="E128" s="41">
        <v>130</v>
      </c>
      <c r="F128" s="41">
        <f t="shared" ref="F128:F133" si="13">E128*D128</f>
        <v>8320</v>
      </c>
    </row>
    <row r="129" spans="1:13" s="12" customFormat="1" ht="15.5" x14ac:dyDescent="0.35">
      <c r="A129" s="11">
        <f>IF(A128,(A128+1),(A127+1))</f>
        <v>94</v>
      </c>
      <c r="B129" s="10" t="s">
        <v>73</v>
      </c>
      <c r="C129" s="11" t="s">
        <v>21</v>
      </c>
      <c r="D129" s="40">
        <v>4</v>
      </c>
      <c r="E129" s="41">
        <v>145</v>
      </c>
      <c r="F129" s="41">
        <f t="shared" si="13"/>
        <v>580</v>
      </c>
    </row>
    <row r="130" spans="1:13" s="22" customFormat="1" ht="16.5" customHeight="1" x14ac:dyDescent="0.35">
      <c r="A130" s="11">
        <f>IF(A129,(A129+1),(A128+1))</f>
        <v>95</v>
      </c>
      <c r="B130" s="10" t="s">
        <v>75</v>
      </c>
      <c r="C130" s="11" t="s">
        <v>21</v>
      </c>
      <c r="D130" s="40">
        <v>18</v>
      </c>
      <c r="E130" s="41">
        <v>145</v>
      </c>
      <c r="F130" s="41">
        <f t="shared" si="13"/>
        <v>2610</v>
      </c>
      <c r="G130" s="20"/>
      <c r="H130" s="20"/>
      <c r="I130" s="20"/>
      <c r="J130" s="20"/>
      <c r="K130" s="20"/>
      <c r="L130" s="20"/>
      <c r="M130" s="20"/>
    </row>
    <row r="131" spans="1:13" s="12" customFormat="1" ht="17.5" x14ac:dyDescent="0.35">
      <c r="A131" s="11">
        <f>IF(A130,(A130+1),(A129+1))</f>
        <v>96</v>
      </c>
      <c r="B131" s="10" t="s">
        <v>74</v>
      </c>
      <c r="C131" s="11" t="s">
        <v>21</v>
      </c>
      <c r="D131" s="40">
        <v>11</v>
      </c>
      <c r="E131" s="41">
        <v>140</v>
      </c>
      <c r="F131" s="41">
        <f t="shared" si="13"/>
        <v>1540</v>
      </c>
    </row>
    <row r="132" spans="1:13" s="12" customFormat="1" ht="17.5" x14ac:dyDescent="0.35">
      <c r="A132" s="11">
        <f>IF(A131,(A131+1),(A130+1))</f>
        <v>97</v>
      </c>
      <c r="B132" s="10" t="s">
        <v>118</v>
      </c>
      <c r="C132" s="11" t="s">
        <v>21</v>
      </c>
      <c r="D132" s="40">
        <v>5</v>
      </c>
      <c r="E132" s="41">
        <v>145</v>
      </c>
      <c r="F132" s="41">
        <f t="shared" si="13"/>
        <v>725</v>
      </c>
    </row>
    <row r="133" spans="1:13" s="12" customFormat="1" ht="17.5" x14ac:dyDescent="0.35">
      <c r="A133" s="11">
        <f>IF(A132,(A132+1),(#REF!+1))</f>
        <v>98</v>
      </c>
      <c r="B133" s="10" t="s">
        <v>76</v>
      </c>
      <c r="C133" s="11" t="s">
        <v>21</v>
      </c>
      <c r="D133" s="40">
        <v>30</v>
      </c>
      <c r="E133" s="41">
        <v>145</v>
      </c>
      <c r="F133" s="41">
        <f t="shared" si="13"/>
        <v>4350</v>
      </c>
    </row>
    <row r="134" spans="1:13" s="12" customFormat="1" ht="17.5" x14ac:dyDescent="0.35">
      <c r="A134" s="11">
        <f>IF(A133,(A133+1),(A132+1))</f>
        <v>99</v>
      </c>
      <c r="B134" s="10" t="s">
        <v>119</v>
      </c>
      <c r="C134" s="11" t="s">
        <v>21</v>
      </c>
      <c r="D134" s="40">
        <v>3</v>
      </c>
      <c r="E134" s="41">
        <v>145</v>
      </c>
      <c r="F134" s="41">
        <f t="shared" ref="F134" si="14">E134*D134</f>
        <v>435</v>
      </c>
    </row>
    <row r="135" spans="1:13" s="12" customFormat="1" ht="15.5" x14ac:dyDescent="0.35">
      <c r="A135" s="11">
        <f>IF(A134,(A134+1),(A133+1))</f>
        <v>100</v>
      </c>
      <c r="B135" s="10" t="s">
        <v>77</v>
      </c>
      <c r="C135" s="11" t="s">
        <v>21</v>
      </c>
      <c r="D135" s="40">
        <v>220</v>
      </c>
      <c r="E135" s="41">
        <v>85</v>
      </c>
      <c r="F135" s="41">
        <f t="shared" ref="F135:F145" si="15">E135*D135</f>
        <v>18700</v>
      </c>
    </row>
    <row r="136" spans="1:13" s="12" customFormat="1" ht="17.5" x14ac:dyDescent="0.35">
      <c r="A136" s="11"/>
      <c r="B136" s="15" t="s">
        <v>215</v>
      </c>
      <c r="C136" s="11"/>
      <c r="D136" s="40"/>
      <c r="E136" s="41"/>
      <c r="F136" s="41"/>
    </row>
    <row r="137" spans="1:13" s="12" customFormat="1" ht="22" customHeight="1" x14ac:dyDescent="0.35">
      <c r="A137" s="11">
        <f>IF(A135,(A135+1),(A133+1))</f>
        <v>101</v>
      </c>
      <c r="B137" s="10" t="s">
        <v>78</v>
      </c>
      <c r="C137" s="11" t="s">
        <v>21</v>
      </c>
      <c r="D137" s="40">
        <v>154</v>
      </c>
      <c r="E137" s="41">
        <v>120</v>
      </c>
      <c r="F137" s="41">
        <f t="shared" si="15"/>
        <v>18480</v>
      </c>
    </row>
    <row r="138" spans="1:13" s="12" customFormat="1" ht="17.5" x14ac:dyDescent="0.35">
      <c r="A138" s="11">
        <f>IF(A137,(A137+1),(A135+1))</f>
        <v>102</v>
      </c>
      <c r="B138" s="10" t="s">
        <v>79</v>
      </c>
      <c r="C138" s="11" t="s">
        <v>21</v>
      </c>
      <c r="D138" s="40">
        <v>3</v>
      </c>
      <c r="E138" s="41">
        <v>140</v>
      </c>
      <c r="F138" s="41">
        <f t="shared" si="15"/>
        <v>420</v>
      </c>
    </row>
    <row r="139" spans="1:13" s="12" customFormat="1" ht="15.5" x14ac:dyDescent="0.35">
      <c r="A139" s="11"/>
      <c r="B139" s="15" t="s">
        <v>242</v>
      </c>
      <c r="C139" s="25"/>
      <c r="D139" s="47"/>
      <c r="E139" s="47"/>
      <c r="F139" s="41"/>
    </row>
    <row r="140" spans="1:13" s="12" customFormat="1" ht="28" customHeight="1" x14ac:dyDescent="0.35">
      <c r="A140" s="11">
        <f>IF(A138,(A138+1),(A137+1))</f>
        <v>103</v>
      </c>
      <c r="B140" s="10" t="s">
        <v>80</v>
      </c>
      <c r="C140" s="11" t="s">
        <v>225</v>
      </c>
      <c r="D140" s="40">
        <v>16</v>
      </c>
      <c r="E140" s="42">
        <v>400</v>
      </c>
      <c r="F140" s="41">
        <f t="shared" si="15"/>
        <v>6400</v>
      </c>
    </row>
    <row r="141" spans="1:13" s="12" customFormat="1" ht="33" customHeight="1" x14ac:dyDescent="0.35">
      <c r="A141" s="11">
        <f>IF(A140,(A140+1),(A138+1))</f>
        <v>104</v>
      </c>
      <c r="B141" s="10" t="s">
        <v>219</v>
      </c>
      <c r="C141" s="11" t="s">
        <v>10</v>
      </c>
      <c r="D141" s="40">
        <v>500</v>
      </c>
      <c r="E141" s="41">
        <v>10</v>
      </c>
      <c r="F141" s="41">
        <f t="shared" si="15"/>
        <v>5000</v>
      </c>
    </row>
    <row r="142" spans="1:13" s="12" customFormat="1" ht="20.5" customHeight="1" x14ac:dyDescent="0.35">
      <c r="A142" s="11">
        <f>IF(A141,(A141+1),(A140+1))</f>
        <v>105</v>
      </c>
      <c r="B142" s="10" t="s">
        <v>81</v>
      </c>
      <c r="C142" s="11" t="s">
        <v>225</v>
      </c>
      <c r="D142" s="40">
        <v>4</v>
      </c>
      <c r="E142" s="41">
        <v>75</v>
      </c>
      <c r="F142" s="41">
        <f t="shared" si="15"/>
        <v>300</v>
      </c>
    </row>
    <row r="143" spans="1:13" s="12" customFormat="1" ht="17.5" x14ac:dyDescent="0.35">
      <c r="A143" s="11">
        <f>IF(A142,(A142+1),(A141+1))</f>
        <v>106</v>
      </c>
      <c r="B143" s="10" t="s">
        <v>82</v>
      </c>
      <c r="C143" s="11" t="s">
        <v>225</v>
      </c>
      <c r="D143" s="40">
        <v>2</v>
      </c>
      <c r="E143" s="41">
        <v>2000</v>
      </c>
      <c r="F143" s="41">
        <f t="shared" si="15"/>
        <v>4000</v>
      </c>
    </row>
    <row r="144" spans="1:13" s="12" customFormat="1" ht="17.5" x14ac:dyDescent="0.35">
      <c r="A144" s="11">
        <f>IF(A143,(A143+1),(A142+1))</f>
        <v>107</v>
      </c>
      <c r="B144" s="10" t="s">
        <v>83</v>
      </c>
      <c r="C144" s="11" t="s">
        <v>225</v>
      </c>
      <c r="D144" s="40">
        <v>2</v>
      </c>
      <c r="E144" s="41">
        <v>2000</v>
      </c>
      <c r="F144" s="41">
        <f t="shared" si="15"/>
        <v>4000</v>
      </c>
    </row>
    <row r="145" spans="1:13" s="12" customFormat="1" ht="17.5" x14ac:dyDescent="0.35">
      <c r="A145" s="11">
        <f>IF(A144,(A144+1),(A143+1))</f>
        <v>108</v>
      </c>
      <c r="B145" s="10" t="s">
        <v>84</v>
      </c>
      <c r="C145" s="11" t="s">
        <v>225</v>
      </c>
      <c r="D145" s="40">
        <v>2</v>
      </c>
      <c r="E145" s="41">
        <v>2000</v>
      </c>
      <c r="F145" s="41">
        <f t="shared" si="15"/>
        <v>4000</v>
      </c>
    </row>
    <row r="146" spans="1:13" s="12" customFormat="1" ht="18" customHeight="1" x14ac:dyDescent="0.35">
      <c r="A146" s="11"/>
      <c r="B146" s="15" t="s">
        <v>160</v>
      </c>
      <c r="C146" s="11"/>
      <c r="D146" s="40"/>
      <c r="E146" s="41"/>
      <c r="F146" s="41"/>
    </row>
    <row r="147" spans="1:13" s="12" customFormat="1" ht="15.5" x14ac:dyDescent="0.35">
      <c r="A147" s="11">
        <f>IF(A145,(A145+1),(A144+1))</f>
        <v>109</v>
      </c>
      <c r="B147" s="10" t="s">
        <v>217</v>
      </c>
      <c r="C147" s="11" t="s">
        <v>225</v>
      </c>
      <c r="D147" s="40">
        <v>3</v>
      </c>
      <c r="E147" s="41">
        <v>150</v>
      </c>
      <c r="F147" s="41">
        <f t="shared" ref="F147:F154" si="16">E147*D147</f>
        <v>450</v>
      </c>
    </row>
    <row r="148" spans="1:13" s="12" customFormat="1" ht="15.5" x14ac:dyDescent="0.35">
      <c r="A148" s="11">
        <f>IF(A147,(A147+1),(A145+1))</f>
        <v>110</v>
      </c>
      <c r="B148" s="10" t="s">
        <v>243</v>
      </c>
      <c r="C148" s="11" t="s">
        <v>225</v>
      </c>
      <c r="D148" s="40">
        <v>1</v>
      </c>
      <c r="E148" s="41">
        <v>350</v>
      </c>
      <c r="F148" s="41">
        <f t="shared" si="16"/>
        <v>350</v>
      </c>
    </row>
    <row r="149" spans="1:13" s="12" customFormat="1" ht="17.5" x14ac:dyDescent="0.35">
      <c r="A149" s="11">
        <f>IF(A148,(A148+1),(A147+1))</f>
        <v>111</v>
      </c>
      <c r="B149" s="10" t="s">
        <v>85</v>
      </c>
      <c r="C149" s="11" t="s">
        <v>225</v>
      </c>
      <c r="D149" s="40">
        <v>2</v>
      </c>
      <c r="E149" s="41">
        <v>300</v>
      </c>
      <c r="F149" s="41">
        <f t="shared" si="16"/>
        <v>600</v>
      </c>
    </row>
    <row r="150" spans="1:13" s="12" customFormat="1" ht="17.5" x14ac:dyDescent="0.35">
      <c r="A150" s="11">
        <f>IF(A149,(A149+1),(A148+1))</f>
        <v>112</v>
      </c>
      <c r="B150" s="10" t="s">
        <v>86</v>
      </c>
      <c r="C150" s="11" t="s">
        <v>225</v>
      </c>
      <c r="D150" s="40">
        <v>3</v>
      </c>
      <c r="E150" s="41">
        <v>250</v>
      </c>
      <c r="F150" s="41">
        <f t="shared" si="16"/>
        <v>750</v>
      </c>
    </row>
    <row r="151" spans="1:13" s="12" customFormat="1" ht="15.65" customHeight="1" x14ac:dyDescent="0.35">
      <c r="A151" s="11"/>
      <c r="B151" s="15" t="s">
        <v>87</v>
      </c>
      <c r="C151" s="25"/>
      <c r="D151" s="47"/>
      <c r="E151" s="47"/>
      <c r="F151" s="41"/>
    </row>
    <row r="152" spans="1:13" s="21" customFormat="1" ht="16.5" customHeight="1" x14ac:dyDescent="0.35">
      <c r="A152" s="11">
        <f>IF(A151,(A151+1),(A150+1))</f>
        <v>113</v>
      </c>
      <c r="B152" s="10" t="s">
        <v>155</v>
      </c>
      <c r="C152" s="11" t="s">
        <v>225</v>
      </c>
      <c r="D152" s="40">
        <v>180</v>
      </c>
      <c r="E152" s="41">
        <v>400</v>
      </c>
      <c r="F152" s="41">
        <f t="shared" si="16"/>
        <v>72000</v>
      </c>
      <c r="G152" s="20"/>
      <c r="H152" s="20"/>
      <c r="I152" s="20"/>
      <c r="J152" s="20"/>
      <c r="K152" s="20"/>
      <c r="L152" s="20"/>
      <c r="M152" s="20"/>
    </row>
    <row r="153" spans="1:13" s="22" customFormat="1" ht="22" customHeight="1" x14ac:dyDescent="0.35">
      <c r="A153" s="11">
        <f>IF(A152,(A152+1),(A151+1))</f>
        <v>114</v>
      </c>
      <c r="B153" s="10" t="s">
        <v>244</v>
      </c>
      <c r="C153" s="11" t="s">
        <v>225</v>
      </c>
      <c r="D153" s="40">
        <v>125</v>
      </c>
      <c r="E153" s="41">
        <v>160</v>
      </c>
      <c r="F153" s="41">
        <f t="shared" si="16"/>
        <v>20000</v>
      </c>
      <c r="G153" s="20"/>
      <c r="H153" s="20"/>
      <c r="I153" s="20"/>
      <c r="J153" s="20"/>
      <c r="K153" s="20"/>
      <c r="L153" s="20"/>
      <c r="M153" s="20"/>
    </row>
    <row r="154" spans="1:13" s="22" customFormat="1" ht="22" customHeight="1" x14ac:dyDescent="0.35">
      <c r="A154" s="11">
        <f>A153+1</f>
        <v>115</v>
      </c>
      <c r="B154" s="10" t="s">
        <v>218</v>
      </c>
      <c r="C154" s="11" t="s">
        <v>225</v>
      </c>
      <c r="D154" s="40">
        <v>15</v>
      </c>
      <c r="E154" s="41">
        <v>160</v>
      </c>
      <c r="F154" s="41">
        <f t="shared" si="16"/>
        <v>2400</v>
      </c>
      <c r="G154" s="20"/>
      <c r="H154" s="20"/>
      <c r="I154" s="20"/>
      <c r="J154" s="20"/>
      <c r="K154" s="20"/>
      <c r="L154" s="20"/>
      <c r="M154" s="20"/>
    </row>
    <row r="155" spans="1:13" s="22" customFormat="1" ht="21.65" customHeight="1" x14ac:dyDescent="0.35">
      <c r="A155" s="11">
        <f>A154+1</f>
        <v>116</v>
      </c>
      <c r="B155" s="10" t="s">
        <v>120</v>
      </c>
      <c r="C155" s="11" t="s">
        <v>225</v>
      </c>
      <c r="D155" s="40">
        <v>4</v>
      </c>
      <c r="E155" s="41">
        <v>75</v>
      </c>
      <c r="F155" s="41">
        <f t="shared" ref="F155" si="17">E155*D155</f>
        <v>300</v>
      </c>
      <c r="G155" s="20"/>
      <c r="H155" s="20"/>
      <c r="I155" s="20"/>
      <c r="J155" s="20"/>
      <c r="K155" s="20"/>
      <c r="L155" s="20"/>
      <c r="M155" s="20"/>
    </row>
    <row r="156" spans="1:13" s="22" customFormat="1" ht="16.5" customHeight="1" x14ac:dyDescent="0.35">
      <c r="A156" s="11">
        <f>IF(A155,(A155+1),(A153+1))</f>
        <v>117</v>
      </c>
      <c r="B156" s="10" t="s">
        <v>88</v>
      </c>
      <c r="C156" s="11" t="s">
        <v>225</v>
      </c>
      <c r="D156" s="40">
        <v>24</v>
      </c>
      <c r="E156" s="41">
        <v>180</v>
      </c>
      <c r="F156" s="41">
        <f>E156*D156</f>
        <v>4320</v>
      </c>
      <c r="G156" s="20"/>
      <c r="H156" s="20"/>
      <c r="I156" s="20"/>
      <c r="J156" s="20"/>
      <c r="K156" s="20"/>
      <c r="L156" s="20"/>
      <c r="M156" s="20"/>
    </row>
    <row r="157" spans="1:13" s="22" customFormat="1" ht="16.5" customHeight="1" x14ac:dyDescent="0.35">
      <c r="A157" s="11">
        <f>IF(A156,(A156+1),(A155+1))</f>
        <v>118</v>
      </c>
      <c r="B157" s="10" t="s">
        <v>127</v>
      </c>
      <c r="C157" s="11" t="s">
        <v>225</v>
      </c>
      <c r="D157" s="40">
        <v>8</v>
      </c>
      <c r="E157" s="41">
        <v>200</v>
      </c>
      <c r="F157" s="41">
        <f>E157*D157</f>
        <v>1600</v>
      </c>
      <c r="G157" s="20"/>
      <c r="H157" s="20"/>
      <c r="I157" s="20"/>
      <c r="J157" s="20"/>
      <c r="K157" s="20"/>
      <c r="L157" s="20"/>
      <c r="M157" s="20"/>
    </row>
    <row r="158" spans="1:13" s="22" customFormat="1" ht="16.5" customHeight="1" x14ac:dyDescent="0.35">
      <c r="A158" s="11">
        <f t="shared" ref="A158" si="18">IF(A157,(A157+1),(A156+1))</f>
        <v>119</v>
      </c>
      <c r="B158" s="10" t="s">
        <v>89</v>
      </c>
      <c r="C158" s="11" t="s">
        <v>225</v>
      </c>
      <c r="D158" s="40">
        <v>10</v>
      </c>
      <c r="E158" s="41">
        <v>450</v>
      </c>
      <c r="F158" s="41">
        <f>E158*D158</f>
        <v>4500</v>
      </c>
      <c r="G158" s="20"/>
      <c r="H158" s="20"/>
      <c r="I158" s="20"/>
      <c r="J158" s="20"/>
      <c r="K158" s="20"/>
      <c r="L158" s="20"/>
      <c r="M158" s="20"/>
    </row>
    <row r="159" spans="1:13" s="22" customFormat="1" ht="15" customHeight="1" x14ac:dyDescent="0.35">
      <c r="A159" s="11"/>
      <c r="B159" s="15" t="s">
        <v>187</v>
      </c>
      <c r="C159" s="11"/>
      <c r="D159" s="40"/>
      <c r="E159" s="41"/>
      <c r="F159" s="41"/>
      <c r="G159" s="20"/>
      <c r="H159" s="20"/>
      <c r="I159" s="20"/>
      <c r="J159" s="20"/>
      <c r="K159" s="20"/>
      <c r="L159" s="20"/>
      <c r="M159" s="20"/>
    </row>
    <row r="160" spans="1:13" s="12" customFormat="1" ht="15.5" x14ac:dyDescent="0.35">
      <c r="A160" s="11">
        <f>IF(A158,(A158+1),(A157+1))</f>
        <v>120</v>
      </c>
      <c r="B160" s="10" t="s">
        <v>245</v>
      </c>
      <c r="C160" s="11" t="s">
        <v>225</v>
      </c>
      <c r="D160" s="40">
        <v>29</v>
      </c>
      <c r="E160" s="41">
        <v>350</v>
      </c>
      <c r="F160" s="41">
        <f>E160*D160</f>
        <v>10150</v>
      </c>
    </row>
    <row r="161" spans="1:15" s="12" customFormat="1" ht="15.65" customHeight="1" x14ac:dyDescent="0.35">
      <c r="A161" s="70" t="s">
        <v>191</v>
      </c>
      <c r="B161" s="71"/>
      <c r="C161" s="71"/>
      <c r="D161" s="71"/>
      <c r="E161" s="72"/>
      <c r="F161" s="46">
        <f>SUM(F109:F160)</f>
        <v>447180</v>
      </c>
    </row>
    <row r="162" spans="1:15" s="12" customFormat="1" ht="17.5" x14ac:dyDescent="0.35">
      <c r="A162" s="11"/>
      <c r="B162" s="13" t="s">
        <v>90</v>
      </c>
      <c r="C162" s="32"/>
      <c r="D162" s="40"/>
      <c r="E162" s="40"/>
      <c r="F162" s="41"/>
    </row>
    <row r="163" spans="1:15" s="12" customFormat="1" ht="17.5" x14ac:dyDescent="0.35">
      <c r="A163" s="11"/>
      <c r="B163" s="15" t="s">
        <v>91</v>
      </c>
      <c r="C163" s="11"/>
      <c r="D163" s="40"/>
      <c r="E163" s="40"/>
      <c r="F163" s="41"/>
    </row>
    <row r="164" spans="1:15" s="28" customFormat="1" ht="17.5" x14ac:dyDescent="0.35">
      <c r="A164" s="19">
        <f>A160+1</f>
        <v>121</v>
      </c>
      <c r="B164" s="17" t="s">
        <v>169</v>
      </c>
      <c r="C164" s="19" t="s">
        <v>65</v>
      </c>
      <c r="D164" s="42">
        <v>1</v>
      </c>
      <c r="E164" s="45">
        <v>2500</v>
      </c>
      <c r="F164" s="45">
        <f t="shared" ref="F164:F172" si="19">D164*E164</f>
        <v>2500</v>
      </c>
    </row>
    <row r="165" spans="1:15" s="12" customFormat="1" ht="17.5" x14ac:dyDescent="0.35">
      <c r="A165" s="11">
        <f>A164+1</f>
        <v>122</v>
      </c>
      <c r="B165" s="10" t="s">
        <v>135</v>
      </c>
      <c r="C165" s="11" t="s">
        <v>10</v>
      </c>
      <c r="D165" s="40">
        <v>120</v>
      </c>
      <c r="E165" s="40">
        <v>120</v>
      </c>
      <c r="F165" s="41">
        <f t="shared" si="19"/>
        <v>14400</v>
      </c>
    </row>
    <row r="166" spans="1:15" s="22" customFormat="1" ht="18.75" customHeight="1" x14ac:dyDescent="0.35">
      <c r="A166" s="11">
        <f>IF(A165,(A165+1),(A164+1))</f>
        <v>123</v>
      </c>
      <c r="B166" s="10" t="s">
        <v>136</v>
      </c>
      <c r="C166" s="11" t="s">
        <v>10</v>
      </c>
      <c r="D166" s="40">
        <v>130</v>
      </c>
      <c r="E166" s="41">
        <v>70</v>
      </c>
      <c r="F166" s="41">
        <f t="shared" si="19"/>
        <v>9100</v>
      </c>
      <c r="G166" s="20"/>
      <c r="H166" s="20"/>
      <c r="I166" s="20"/>
      <c r="J166" s="20"/>
      <c r="K166" s="20"/>
      <c r="L166" s="20"/>
      <c r="M166" s="20"/>
    </row>
    <row r="167" spans="1:15" s="12" customFormat="1" ht="17.5" x14ac:dyDescent="0.35">
      <c r="A167" s="11">
        <f>IF(A166,(A166+1),(A165+1))</f>
        <v>124</v>
      </c>
      <c r="B167" s="10" t="s">
        <v>134</v>
      </c>
      <c r="C167" s="11" t="s">
        <v>10</v>
      </c>
      <c r="D167" s="40">
        <v>160</v>
      </c>
      <c r="E167" s="41">
        <v>60</v>
      </c>
      <c r="F167" s="41">
        <f t="shared" si="19"/>
        <v>9600</v>
      </c>
    </row>
    <row r="168" spans="1:15" s="12" customFormat="1" ht="20.149999999999999" customHeight="1" x14ac:dyDescent="0.35">
      <c r="A168" s="11">
        <f>+A167+1</f>
        <v>125</v>
      </c>
      <c r="B168" s="10" t="s">
        <v>179</v>
      </c>
      <c r="C168" s="11" t="s">
        <v>10</v>
      </c>
      <c r="D168" s="40">
        <v>160</v>
      </c>
      <c r="E168" s="41">
        <v>60</v>
      </c>
      <c r="F168" s="41">
        <f t="shared" si="19"/>
        <v>9600</v>
      </c>
    </row>
    <row r="169" spans="1:15" s="12" customFormat="1" ht="18.649999999999999" customHeight="1" x14ac:dyDescent="0.35">
      <c r="A169" s="11">
        <f>IF(A168,(A168+1),(A165+1))</f>
        <v>126</v>
      </c>
      <c r="B169" s="10" t="s">
        <v>180</v>
      </c>
      <c r="C169" s="11" t="s">
        <v>10</v>
      </c>
      <c r="D169" s="40">
        <v>170</v>
      </c>
      <c r="E169" s="41">
        <v>55</v>
      </c>
      <c r="F169" s="41">
        <f t="shared" si="19"/>
        <v>9350</v>
      </c>
    </row>
    <row r="170" spans="1:15" s="12" customFormat="1" ht="19" customHeight="1" x14ac:dyDescent="0.35">
      <c r="A170" s="11">
        <f>IF(A169,(A169+1),(A166+1))</f>
        <v>127</v>
      </c>
      <c r="B170" s="23" t="s">
        <v>181</v>
      </c>
      <c r="C170" s="11" t="s">
        <v>10</v>
      </c>
      <c r="D170" s="40">
        <v>360</v>
      </c>
      <c r="E170" s="41">
        <v>70</v>
      </c>
      <c r="F170" s="41">
        <f t="shared" si="19"/>
        <v>25200</v>
      </c>
    </row>
    <row r="171" spans="1:15" s="12" customFormat="1" ht="22.5" customHeight="1" x14ac:dyDescent="0.35">
      <c r="A171" s="11">
        <f>IF(A170,(A170+1),(A167+1))</f>
        <v>128</v>
      </c>
      <c r="B171" s="10" t="s">
        <v>251</v>
      </c>
      <c r="C171" s="11" t="s">
        <v>10</v>
      </c>
      <c r="D171" s="40">
        <v>30</v>
      </c>
      <c r="E171" s="41">
        <v>60</v>
      </c>
      <c r="F171" s="41">
        <f t="shared" si="19"/>
        <v>1800</v>
      </c>
    </row>
    <row r="172" spans="1:15" s="12" customFormat="1" ht="22.5" customHeight="1" x14ac:dyDescent="0.35">
      <c r="A172" s="11">
        <f>A171+1</f>
        <v>129</v>
      </c>
      <c r="B172" s="10" t="s">
        <v>252</v>
      </c>
      <c r="C172" s="11" t="s">
        <v>10</v>
      </c>
      <c r="D172" s="40">
        <v>40</v>
      </c>
      <c r="E172" s="41">
        <v>55</v>
      </c>
      <c r="F172" s="41">
        <f t="shared" si="19"/>
        <v>2200</v>
      </c>
    </row>
    <row r="173" spans="1:15" s="12" customFormat="1" ht="15.5" x14ac:dyDescent="0.35">
      <c r="A173" s="11">
        <f>A172+1</f>
        <v>130</v>
      </c>
      <c r="B173" s="10" t="s">
        <v>137</v>
      </c>
      <c r="C173" s="11" t="s">
        <v>225</v>
      </c>
      <c r="D173" s="40">
        <v>4</v>
      </c>
      <c r="E173" s="41">
        <v>400</v>
      </c>
      <c r="F173" s="41">
        <f>E173*D173</f>
        <v>1600</v>
      </c>
    </row>
    <row r="174" spans="1:15" s="12" customFormat="1" ht="15.5" x14ac:dyDescent="0.35">
      <c r="A174" s="11">
        <f>IF(A173,(A173+1),(A168+1))</f>
        <v>131</v>
      </c>
      <c r="B174" s="10" t="s">
        <v>138</v>
      </c>
      <c r="C174" s="11" t="s">
        <v>225</v>
      </c>
      <c r="D174" s="40">
        <v>4</v>
      </c>
      <c r="E174" s="41">
        <v>350</v>
      </c>
      <c r="F174" s="41">
        <f>E174*D174</f>
        <v>1400</v>
      </c>
    </row>
    <row r="175" spans="1:15" s="22" customFormat="1" ht="15.75" customHeight="1" x14ac:dyDescent="0.3">
      <c r="A175" s="11">
        <f>IF(A174,(A174+1),(A169+1))</f>
        <v>132</v>
      </c>
      <c r="B175" s="10" t="s">
        <v>247</v>
      </c>
      <c r="C175" s="11" t="s">
        <v>225</v>
      </c>
      <c r="D175" s="40">
        <v>4</v>
      </c>
      <c r="E175" s="41">
        <v>300</v>
      </c>
      <c r="F175" s="41">
        <f>E175*D175</f>
        <v>1200</v>
      </c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1:15" s="22" customFormat="1" ht="15.75" customHeight="1" x14ac:dyDescent="0.3">
      <c r="A176" s="11">
        <f>IF(A175,(A175+1),(A170+1))</f>
        <v>133</v>
      </c>
      <c r="B176" s="24" t="s">
        <v>139</v>
      </c>
      <c r="C176" s="11" t="s">
        <v>225</v>
      </c>
      <c r="D176" s="40">
        <v>4</v>
      </c>
      <c r="E176" s="41">
        <v>300</v>
      </c>
      <c r="F176" s="41">
        <f>E176*D176</f>
        <v>1200</v>
      </c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1:6" s="12" customFormat="1" ht="15.5" x14ac:dyDescent="0.35">
      <c r="A177" s="11">
        <f>IF(A176,(A176+1),(A171+1))</f>
        <v>134</v>
      </c>
      <c r="B177" s="24" t="s">
        <v>140</v>
      </c>
      <c r="C177" s="11" t="s">
        <v>225</v>
      </c>
      <c r="D177" s="40">
        <v>6</v>
      </c>
      <c r="E177" s="41">
        <v>260</v>
      </c>
      <c r="F177" s="41">
        <f t="shared" ref="F177:F179" si="20">E177*D177</f>
        <v>1560</v>
      </c>
    </row>
    <row r="178" spans="1:6" s="12" customFormat="1" ht="15.5" x14ac:dyDescent="0.35">
      <c r="A178" s="11">
        <f t="shared" ref="A178:A180" si="21">IF(A177,(A177+1),(A173+1))</f>
        <v>135</v>
      </c>
      <c r="B178" s="24" t="s">
        <v>141</v>
      </c>
      <c r="C178" s="11" t="s">
        <v>225</v>
      </c>
      <c r="D178" s="40">
        <v>9</v>
      </c>
      <c r="E178" s="41">
        <v>220</v>
      </c>
      <c r="F178" s="41">
        <f t="shared" si="20"/>
        <v>1980</v>
      </c>
    </row>
    <row r="179" spans="1:6" s="12" customFormat="1" ht="15.5" x14ac:dyDescent="0.35">
      <c r="A179" s="11">
        <f t="shared" si="21"/>
        <v>136</v>
      </c>
      <c r="B179" s="24" t="s">
        <v>142</v>
      </c>
      <c r="C179" s="11" t="s">
        <v>225</v>
      </c>
      <c r="D179" s="40">
        <v>10</v>
      </c>
      <c r="E179" s="41">
        <v>200</v>
      </c>
      <c r="F179" s="41">
        <f t="shared" si="20"/>
        <v>2000</v>
      </c>
    </row>
    <row r="180" spans="1:6" s="12" customFormat="1" ht="15.5" x14ac:dyDescent="0.35">
      <c r="A180" s="11">
        <f t="shared" si="21"/>
        <v>137</v>
      </c>
      <c r="B180" s="10" t="s">
        <v>178</v>
      </c>
      <c r="C180" s="11" t="s">
        <v>225</v>
      </c>
      <c r="D180" s="40">
        <v>11</v>
      </c>
      <c r="E180" s="41">
        <v>200</v>
      </c>
      <c r="F180" s="41">
        <f>D180*E180</f>
        <v>2200</v>
      </c>
    </row>
    <row r="181" spans="1:6" s="12" customFormat="1" ht="17.5" x14ac:dyDescent="0.35">
      <c r="A181" s="11"/>
      <c r="B181" s="15" t="s">
        <v>246</v>
      </c>
      <c r="C181" s="11"/>
      <c r="D181" s="40"/>
      <c r="E181" s="40"/>
      <c r="F181" s="41"/>
    </row>
    <row r="182" spans="1:6" s="12" customFormat="1" ht="15.5" x14ac:dyDescent="0.35">
      <c r="A182" s="11">
        <f>+A180+1</f>
        <v>138</v>
      </c>
      <c r="B182" s="10" t="s">
        <v>143</v>
      </c>
      <c r="C182" s="11" t="s">
        <v>10</v>
      </c>
      <c r="D182" s="40">
        <v>90</v>
      </c>
      <c r="E182" s="41">
        <v>110</v>
      </c>
      <c r="F182" s="41">
        <f t="shared" ref="F182:F199" si="22">E182*D182</f>
        <v>9900</v>
      </c>
    </row>
    <row r="183" spans="1:6" s="12" customFormat="1" ht="15.5" x14ac:dyDescent="0.35">
      <c r="A183" s="11">
        <f t="shared" ref="A183:A187" si="23">IF(A182,(A182+1),(A178+1))</f>
        <v>139</v>
      </c>
      <c r="B183" s="10" t="s">
        <v>144</v>
      </c>
      <c r="C183" s="11" t="s">
        <v>10</v>
      </c>
      <c r="D183" s="40">
        <v>120</v>
      </c>
      <c r="E183" s="41">
        <v>85</v>
      </c>
      <c r="F183" s="41">
        <f t="shared" si="22"/>
        <v>10200</v>
      </c>
    </row>
    <row r="184" spans="1:6" s="12" customFormat="1" ht="15.5" x14ac:dyDescent="0.35">
      <c r="A184" s="11">
        <f t="shared" si="23"/>
        <v>140</v>
      </c>
      <c r="B184" s="24" t="s">
        <v>146</v>
      </c>
      <c r="C184" s="11" t="s">
        <v>10</v>
      </c>
      <c r="D184" s="40">
        <v>185</v>
      </c>
      <c r="E184" s="41">
        <v>60</v>
      </c>
      <c r="F184" s="41">
        <f t="shared" si="22"/>
        <v>11100</v>
      </c>
    </row>
    <row r="185" spans="1:6" s="12" customFormat="1" ht="15.5" x14ac:dyDescent="0.35">
      <c r="A185" s="11">
        <f t="shared" si="23"/>
        <v>141</v>
      </c>
      <c r="B185" s="10" t="s">
        <v>145</v>
      </c>
      <c r="C185" s="11" t="s">
        <v>10</v>
      </c>
      <c r="D185" s="40">
        <v>220</v>
      </c>
      <c r="E185" s="41">
        <v>45</v>
      </c>
      <c r="F185" s="41">
        <f t="shared" si="22"/>
        <v>9900</v>
      </c>
    </row>
    <row r="186" spans="1:6" s="12" customFormat="1" ht="15.5" x14ac:dyDescent="0.35">
      <c r="A186" s="11">
        <f t="shared" si="23"/>
        <v>142</v>
      </c>
      <c r="B186" s="10" t="s">
        <v>147</v>
      </c>
      <c r="C186" s="11" t="s">
        <v>10</v>
      </c>
      <c r="D186" s="40">
        <v>4</v>
      </c>
      <c r="E186" s="41">
        <v>500</v>
      </c>
      <c r="F186" s="41">
        <f t="shared" si="22"/>
        <v>2000</v>
      </c>
    </row>
    <row r="187" spans="1:6" s="12" customFormat="1" ht="17.5" x14ac:dyDescent="0.35">
      <c r="A187" s="11">
        <f t="shared" si="23"/>
        <v>143</v>
      </c>
      <c r="B187" s="10" t="s">
        <v>148</v>
      </c>
      <c r="C187" s="11" t="s">
        <v>21</v>
      </c>
      <c r="D187" s="40">
        <v>25</v>
      </c>
      <c r="E187" s="41">
        <v>280</v>
      </c>
      <c r="F187" s="41">
        <f t="shared" si="22"/>
        <v>7000</v>
      </c>
    </row>
    <row r="188" spans="1:6" s="12" customFormat="1" ht="17.5" x14ac:dyDescent="0.35">
      <c r="A188" s="11">
        <f>IF(A187,(A187+1),(A183+1))</f>
        <v>144</v>
      </c>
      <c r="B188" s="10" t="s">
        <v>92</v>
      </c>
      <c r="C188" s="11" t="s">
        <v>21</v>
      </c>
      <c r="D188" s="40">
        <v>20</v>
      </c>
      <c r="E188" s="40">
        <v>100</v>
      </c>
      <c r="F188" s="41">
        <f t="shared" si="22"/>
        <v>2000</v>
      </c>
    </row>
    <row r="189" spans="1:6" s="12" customFormat="1" ht="17.5" x14ac:dyDescent="0.35">
      <c r="A189" s="11"/>
      <c r="B189" s="15" t="s">
        <v>93</v>
      </c>
      <c r="C189" s="25"/>
      <c r="D189" s="40"/>
      <c r="E189" s="40"/>
      <c r="F189" s="41"/>
    </row>
    <row r="190" spans="1:6" s="12" customFormat="1" ht="15.5" x14ac:dyDescent="0.35">
      <c r="A190" s="11">
        <f>+A188+1</f>
        <v>145</v>
      </c>
      <c r="B190" s="24" t="s">
        <v>196</v>
      </c>
      <c r="C190" s="18" t="s">
        <v>225</v>
      </c>
      <c r="D190" s="40">
        <v>6</v>
      </c>
      <c r="E190" s="42">
        <v>1600</v>
      </c>
      <c r="F190" s="41">
        <f t="shared" si="22"/>
        <v>9600</v>
      </c>
    </row>
    <row r="191" spans="1:6" s="12" customFormat="1" ht="15.5" x14ac:dyDescent="0.35">
      <c r="A191" s="11">
        <f t="shared" ref="A191:A195" si="24">IF(A190,(A190+1),(A187+1))</f>
        <v>146</v>
      </c>
      <c r="B191" s="24" t="s">
        <v>197</v>
      </c>
      <c r="C191" s="18" t="s">
        <v>225</v>
      </c>
      <c r="D191" s="40">
        <v>2</v>
      </c>
      <c r="E191" s="42">
        <v>2000</v>
      </c>
      <c r="F191" s="41">
        <f t="shared" si="22"/>
        <v>4000</v>
      </c>
    </row>
    <row r="192" spans="1:6" s="12" customFormat="1" ht="17.5" x14ac:dyDescent="0.35">
      <c r="A192" s="11">
        <f>IF(A191,(A191+1),(A188+1))</f>
        <v>147</v>
      </c>
      <c r="B192" s="24" t="s">
        <v>170</v>
      </c>
      <c r="C192" s="18" t="s">
        <v>225</v>
      </c>
      <c r="D192" s="40">
        <v>6</v>
      </c>
      <c r="E192" s="40">
        <v>1300</v>
      </c>
      <c r="F192" s="41">
        <f t="shared" si="22"/>
        <v>7800</v>
      </c>
    </row>
    <row r="193" spans="1:6" s="12" customFormat="1" ht="17.5" x14ac:dyDescent="0.35">
      <c r="A193" s="11">
        <f t="shared" si="24"/>
        <v>148</v>
      </c>
      <c r="B193" s="24" t="s">
        <v>171</v>
      </c>
      <c r="C193" s="18" t="s">
        <v>225</v>
      </c>
      <c r="D193" s="40">
        <v>2</v>
      </c>
      <c r="E193" s="40">
        <v>1500</v>
      </c>
      <c r="F193" s="41">
        <f t="shared" si="22"/>
        <v>3000</v>
      </c>
    </row>
    <row r="194" spans="1:6" s="12" customFormat="1" ht="17.5" x14ac:dyDescent="0.35">
      <c r="A194" s="11">
        <f t="shared" si="24"/>
        <v>149</v>
      </c>
      <c r="B194" s="24" t="s">
        <v>172</v>
      </c>
      <c r="C194" s="18" t="s">
        <v>225</v>
      </c>
      <c r="D194" s="40">
        <v>4</v>
      </c>
      <c r="E194" s="40">
        <v>1000</v>
      </c>
      <c r="F194" s="41">
        <f t="shared" si="22"/>
        <v>4000</v>
      </c>
    </row>
    <row r="195" spans="1:6" s="12" customFormat="1" ht="15.5" x14ac:dyDescent="0.35">
      <c r="A195" s="11">
        <f t="shared" si="24"/>
        <v>150</v>
      </c>
      <c r="B195" s="24" t="s">
        <v>182</v>
      </c>
      <c r="C195" s="18" t="s">
        <v>225</v>
      </c>
      <c r="D195" s="40">
        <v>20</v>
      </c>
      <c r="E195" s="40">
        <v>900</v>
      </c>
      <c r="F195" s="41">
        <f t="shared" si="22"/>
        <v>18000</v>
      </c>
    </row>
    <row r="196" spans="1:6" s="12" customFormat="1" ht="17.5" x14ac:dyDescent="0.35">
      <c r="A196" s="11">
        <f>A195+1</f>
        <v>151</v>
      </c>
      <c r="B196" s="24" t="s">
        <v>253</v>
      </c>
      <c r="C196" s="18" t="s">
        <v>225</v>
      </c>
      <c r="D196" s="40">
        <v>2</v>
      </c>
      <c r="E196" s="40">
        <v>1100</v>
      </c>
      <c r="F196" s="41">
        <f t="shared" si="22"/>
        <v>2200</v>
      </c>
    </row>
    <row r="197" spans="1:6" s="12" customFormat="1" ht="15.5" x14ac:dyDescent="0.35">
      <c r="A197" s="11">
        <f>IF(A196,(A196+1),(A194+1))</f>
        <v>152</v>
      </c>
      <c r="B197" s="24" t="s">
        <v>149</v>
      </c>
      <c r="C197" s="18" t="s">
        <v>225</v>
      </c>
      <c r="D197" s="40">
        <v>2</v>
      </c>
      <c r="E197" s="40">
        <v>800</v>
      </c>
      <c r="F197" s="41">
        <f t="shared" si="22"/>
        <v>1600</v>
      </c>
    </row>
    <row r="198" spans="1:6" s="12" customFormat="1" ht="17.5" x14ac:dyDescent="0.35">
      <c r="A198" s="11">
        <f>IF(A197,(A197+1),(A195+1))</f>
        <v>153</v>
      </c>
      <c r="B198" s="24" t="s">
        <v>173</v>
      </c>
      <c r="C198" s="18" t="s">
        <v>225</v>
      </c>
      <c r="D198" s="40">
        <v>3</v>
      </c>
      <c r="E198" s="40">
        <v>1100</v>
      </c>
      <c r="F198" s="41">
        <f t="shared" si="22"/>
        <v>3300</v>
      </c>
    </row>
    <row r="199" spans="1:6" s="12" customFormat="1" ht="15.5" x14ac:dyDescent="0.35">
      <c r="A199" s="11">
        <f>IF(A198,(A198+1),(#REF!+1))</f>
        <v>154</v>
      </c>
      <c r="B199" s="24" t="s">
        <v>150</v>
      </c>
      <c r="C199" s="18" t="s">
        <v>225</v>
      </c>
      <c r="D199" s="40">
        <v>3</v>
      </c>
      <c r="E199" s="40">
        <v>3000</v>
      </c>
      <c r="F199" s="41">
        <f t="shared" si="22"/>
        <v>9000</v>
      </c>
    </row>
    <row r="200" spans="1:6" s="12" customFormat="1" ht="15.65" customHeight="1" x14ac:dyDescent="0.35">
      <c r="A200" s="70" t="s">
        <v>108</v>
      </c>
      <c r="B200" s="71"/>
      <c r="C200" s="71"/>
      <c r="D200" s="71"/>
      <c r="E200" s="72"/>
      <c r="F200" s="46">
        <f>SUM(F164:F199)</f>
        <v>211490</v>
      </c>
    </row>
    <row r="201" spans="1:6" s="12" customFormat="1" ht="17.5" x14ac:dyDescent="0.35">
      <c r="A201" s="11"/>
      <c r="B201" s="15" t="s">
        <v>248</v>
      </c>
      <c r="C201" s="11"/>
      <c r="D201" s="40"/>
      <c r="E201" s="41"/>
      <c r="F201" s="41"/>
    </row>
    <row r="202" spans="1:6" s="12" customFormat="1" ht="17.5" x14ac:dyDescent="0.35">
      <c r="A202" s="11"/>
      <c r="B202" s="30" t="s">
        <v>190</v>
      </c>
      <c r="C202" s="11"/>
      <c r="D202" s="40"/>
      <c r="E202" s="41"/>
      <c r="F202" s="41"/>
    </row>
    <row r="203" spans="1:6" s="12" customFormat="1" ht="31" x14ac:dyDescent="0.35">
      <c r="A203" s="11">
        <f>+A199+1</f>
        <v>155</v>
      </c>
      <c r="B203" s="10" t="s">
        <v>151</v>
      </c>
      <c r="C203" s="11" t="s">
        <v>10</v>
      </c>
      <c r="D203" s="40">
        <v>20</v>
      </c>
      <c r="E203" s="41">
        <v>80</v>
      </c>
      <c r="F203" s="41">
        <f>D203*E203</f>
        <v>1600</v>
      </c>
    </row>
    <row r="204" spans="1:6" s="12" customFormat="1" ht="15.5" x14ac:dyDescent="0.35">
      <c r="A204" s="11">
        <f>+A203+1</f>
        <v>156</v>
      </c>
      <c r="B204" s="10" t="s">
        <v>152</v>
      </c>
      <c r="C204" s="11" t="s">
        <v>10</v>
      </c>
      <c r="D204" s="40">
        <v>70</v>
      </c>
      <c r="E204" s="41">
        <v>250</v>
      </c>
      <c r="F204" s="41">
        <f>D204*E204</f>
        <v>17500</v>
      </c>
    </row>
    <row r="205" spans="1:6" s="12" customFormat="1" ht="15.5" x14ac:dyDescent="0.35">
      <c r="A205" s="11">
        <f t="shared" ref="A205:A208" si="25">+A204+1</f>
        <v>157</v>
      </c>
      <c r="B205" s="10" t="s">
        <v>185</v>
      </c>
      <c r="C205" s="11" t="s">
        <v>225</v>
      </c>
      <c r="D205" s="40">
        <v>7</v>
      </c>
      <c r="E205" s="41">
        <v>4000</v>
      </c>
      <c r="F205" s="41">
        <f t="shared" ref="F205" si="26">D205*E205</f>
        <v>28000</v>
      </c>
    </row>
    <row r="206" spans="1:6" s="12" customFormat="1" ht="17.5" x14ac:dyDescent="0.35">
      <c r="A206" s="11">
        <f t="shared" si="25"/>
        <v>158</v>
      </c>
      <c r="B206" s="10" t="s">
        <v>183</v>
      </c>
      <c r="C206" s="11" t="s">
        <v>225</v>
      </c>
      <c r="D206" s="40">
        <v>6</v>
      </c>
      <c r="E206" s="41">
        <v>600</v>
      </c>
      <c r="F206" s="41">
        <f>D206*E206</f>
        <v>3600</v>
      </c>
    </row>
    <row r="207" spans="1:6" s="12" customFormat="1" ht="17.5" x14ac:dyDescent="0.35">
      <c r="A207" s="11">
        <f t="shared" si="25"/>
        <v>159</v>
      </c>
      <c r="B207" s="10" t="s">
        <v>184</v>
      </c>
      <c r="C207" s="11" t="s">
        <v>225</v>
      </c>
      <c r="D207" s="40">
        <v>6</v>
      </c>
      <c r="E207" s="41">
        <v>600</v>
      </c>
      <c r="F207" s="41">
        <f>D207*E207</f>
        <v>3600</v>
      </c>
    </row>
    <row r="208" spans="1:6" s="12" customFormat="1" ht="15.5" x14ac:dyDescent="0.35">
      <c r="A208" s="11">
        <f t="shared" si="25"/>
        <v>160</v>
      </c>
      <c r="B208" s="10" t="s">
        <v>128</v>
      </c>
      <c r="C208" s="11" t="s">
        <v>225</v>
      </c>
      <c r="D208" s="40">
        <v>3</v>
      </c>
      <c r="E208" s="41">
        <v>500</v>
      </c>
      <c r="F208" s="41">
        <f>D208*E208</f>
        <v>1500</v>
      </c>
    </row>
    <row r="209" spans="1:17" s="12" customFormat="1" ht="15.75" customHeight="1" x14ac:dyDescent="0.35">
      <c r="A209" s="11"/>
      <c r="B209" s="30" t="s">
        <v>249</v>
      </c>
      <c r="C209" s="11"/>
      <c r="D209" s="40"/>
      <c r="E209" s="41"/>
      <c r="F209" s="41"/>
    </row>
    <row r="210" spans="1:17" s="26" customFormat="1" ht="15.75" customHeight="1" x14ac:dyDescent="0.35">
      <c r="A210" s="11">
        <f>A208+1</f>
        <v>161</v>
      </c>
      <c r="B210" s="10" t="s">
        <v>188</v>
      </c>
      <c r="C210" s="11" t="s">
        <v>65</v>
      </c>
      <c r="D210" s="40">
        <v>1</v>
      </c>
      <c r="E210" s="40">
        <v>6000</v>
      </c>
      <c r="F210" s="41">
        <f>D210*E210</f>
        <v>6000</v>
      </c>
      <c r="G210" s="12"/>
      <c r="H210" s="12"/>
      <c r="I210" s="12"/>
      <c r="J210" s="12"/>
      <c r="K210" s="12"/>
      <c r="L210" s="12"/>
      <c r="M210" s="12"/>
      <c r="N210" s="12"/>
      <c r="O210" s="12"/>
    </row>
    <row r="211" spans="1:17" s="26" customFormat="1" ht="15.75" customHeight="1" x14ac:dyDescent="0.3">
      <c r="A211" s="11">
        <f>IF(A210,(A210+1),(A160+1))</f>
        <v>162</v>
      </c>
      <c r="B211" s="10" t="s">
        <v>220</v>
      </c>
      <c r="C211" s="11" t="s">
        <v>225</v>
      </c>
      <c r="D211" s="40">
        <v>8</v>
      </c>
      <c r="E211" s="40">
        <v>600</v>
      </c>
      <c r="F211" s="41">
        <f>D211*E211</f>
        <v>4800</v>
      </c>
      <c r="G211" s="12"/>
      <c r="H211" s="12"/>
      <c r="I211" s="12"/>
      <c r="J211" s="12"/>
      <c r="K211" s="12"/>
      <c r="L211" s="12"/>
      <c r="M211" s="12"/>
      <c r="N211" s="12"/>
      <c r="O211" s="12"/>
    </row>
    <row r="212" spans="1:17" s="26" customFormat="1" ht="15.75" customHeight="1" x14ac:dyDescent="0.3">
      <c r="A212" s="11">
        <f t="shared" ref="A212:A214" si="27">IF(A211,(A211+1),(A210+1))</f>
        <v>163</v>
      </c>
      <c r="B212" s="10" t="s">
        <v>195</v>
      </c>
      <c r="C212" s="11" t="s">
        <v>225</v>
      </c>
      <c r="D212" s="40">
        <v>8</v>
      </c>
      <c r="E212" s="40">
        <v>600</v>
      </c>
      <c r="F212" s="41">
        <f>D212*E212</f>
        <v>4800</v>
      </c>
      <c r="G212" s="12"/>
      <c r="H212" s="12"/>
      <c r="I212" s="12"/>
      <c r="J212" s="12"/>
      <c r="K212" s="12"/>
      <c r="L212" s="12"/>
      <c r="M212" s="12"/>
      <c r="N212" s="12"/>
      <c r="O212" s="12"/>
    </row>
    <row r="213" spans="1:17" s="26" customFormat="1" ht="15.75" customHeight="1" x14ac:dyDescent="0.3">
      <c r="A213" s="11">
        <f>IF(A212,(A212+1),(A211+1))</f>
        <v>164</v>
      </c>
      <c r="B213" s="10" t="s">
        <v>250</v>
      </c>
      <c r="C213" s="11" t="s">
        <v>225</v>
      </c>
      <c r="D213" s="40">
        <v>16</v>
      </c>
      <c r="E213" s="40">
        <v>350</v>
      </c>
      <c r="F213" s="41">
        <f>D213*E213</f>
        <v>5600</v>
      </c>
      <c r="G213" s="12"/>
      <c r="H213" s="12"/>
      <c r="I213" s="12"/>
      <c r="J213" s="12"/>
      <c r="K213" s="12"/>
      <c r="L213" s="12"/>
      <c r="M213" s="12"/>
      <c r="N213" s="12"/>
      <c r="O213" s="12"/>
    </row>
    <row r="214" spans="1:17" s="26" customFormat="1" ht="15.75" customHeight="1" x14ac:dyDescent="0.3">
      <c r="A214" s="11">
        <f t="shared" si="27"/>
        <v>165</v>
      </c>
      <c r="B214" s="10" t="s">
        <v>189</v>
      </c>
      <c r="C214" s="11" t="s">
        <v>225</v>
      </c>
      <c r="D214" s="40">
        <v>8</v>
      </c>
      <c r="E214" s="41">
        <v>600</v>
      </c>
      <c r="F214" s="41">
        <f>D214*E214</f>
        <v>4800</v>
      </c>
      <c r="G214" s="12"/>
      <c r="H214" s="12"/>
      <c r="I214" s="12"/>
      <c r="J214" s="12"/>
      <c r="K214" s="12"/>
      <c r="L214" s="12"/>
      <c r="M214" s="12"/>
      <c r="N214" s="12"/>
      <c r="O214" s="12"/>
    </row>
    <row r="215" spans="1:17" s="27" customFormat="1" ht="12.75" customHeight="1" x14ac:dyDescent="0.35">
      <c r="A215" s="30"/>
      <c r="B215" s="30" t="s">
        <v>161</v>
      </c>
      <c r="C215" s="33"/>
      <c r="D215" s="48"/>
      <c r="E215" s="49"/>
      <c r="F215" s="5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s="22" customFormat="1" ht="15.75" customHeight="1" x14ac:dyDescent="0.3">
      <c r="A216" s="19">
        <f>+A214+1</f>
        <v>166</v>
      </c>
      <c r="B216" s="17" t="s">
        <v>162</v>
      </c>
      <c r="C216" s="11" t="s">
        <v>225</v>
      </c>
      <c r="D216" s="42">
        <v>1</v>
      </c>
      <c r="E216" s="45">
        <v>6000</v>
      </c>
      <c r="F216" s="45">
        <f>D216*E216</f>
        <v>6000</v>
      </c>
      <c r="G216" s="28"/>
      <c r="H216" s="28"/>
      <c r="I216" s="28"/>
      <c r="J216" s="28"/>
      <c r="K216" s="28"/>
      <c r="L216" s="28"/>
      <c r="M216" s="28"/>
      <c r="N216" s="28"/>
      <c r="O216" s="28"/>
    </row>
    <row r="217" spans="1:17" s="22" customFormat="1" ht="19.5" customHeight="1" x14ac:dyDescent="0.35">
      <c r="A217" s="19">
        <f>A216+1</f>
        <v>167</v>
      </c>
      <c r="B217" s="17" t="s">
        <v>165</v>
      </c>
      <c r="C217" s="11" t="s">
        <v>225</v>
      </c>
      <c r="D217" s="42">
        <v>1</v>
      </c>
      <c r="E217" s="45">
        <v>3000</v>
      </c>
      <c r="F217" s="45">
        <f>D217*E217</f>
        <v>3000</v>
      </c>
      <c r="G217" s="28"/>
      <c r="H217" s="28"/>
      <c r="I217" s="28"/>
      <c r="J217" s="28"/>
      <c r="K217" s="28"/>
      <c r="L217" s="28"/>
      <c r="M217" s="28"/>
      <c r="N217" s="28"/>
      <c r="O217" s="28"/>
    </row>
    <row r="218" spans="1:17" s="22" customFormat="1" ht="15.75" customHeight="1" x14ac:dyDescent="0.3">
      <c r="A218" s="19">
        <f>A217+1</f>
        <v>168</v>
      </c>
      <c r="B218" s="17" t="s">
        <v>163</v>
      </c>
      <c r="C218" s="11" t="s">
        <v>225</v>
      </c>
      <c r="D218" s="42">
        <v>12</v>
      </c>
      <c r="E218" s="45">
        <v>500</v>
      </c>
      <c r="F218" s="45">
        <f>D218*E218</f>
        <v>6000</v>
      </c>
      <c r="G218" s="28"/>
      <c r="H218" s="28"/>
      <c r="I218" s="28"/>
      <c r="J218" s="28"/>
      <c r="K218" s="28"/>
      <c r="L218" s="28"/>
      <c r="M218" s="28"/>
      <c r="N218" s="28"/>
      <c r="O218" s="28"/>
    </row>
    <row r="219" spans="1:17" s="22" customFormat="1" ht="15.75" customHeight="1" x14ac:dyDescent="0.3">
      <c r="A219" s="19">
        <f>A218+1</f>
        <v>169</v>
      </c>
      <c r="B219" s="17" t="s">
        <v>164</v>
      </c>
      <c r="C219" s="11" t="s">
        <v>225</v>
      </c>
      <c r="D219" s="42">
        <v>6</v>
      </c>
      <c r="E219" s="45">
        <v>700</v>
      </c>
      <c r="F219" s="45">
        <f>D219*E219</f>
        <v>4200</v>
      </c>
      <c r="G219" s="28"/>
      <c r="H219" s="28"/>
      <c r="I219" s="28"/>
      <c r="J219" s="28"/>
      <c r="K219" s="28"/>
      <c r="L219" s="28"/>
      <c r="M219" s="28"/>
      <c r="N219" s="28"/>
      <c r="O219" s="28"/>
    </row>
    <row r="220" spans="1:17" s="12" customFormat="1" ht="15.65" customHeight="1" x14ac:dyDescent="0.35">
      <c r="A220" s="70" t="s">
        <v>193</v>
      </c>
      <c r="B220" s="71"/>
      <c r="C220" s="71"/>
      <c r="D220" s="71"/>
      <c r="E220" s="72"/>
      <c r="F220" s="46">
        <f>SUM(F203:F219)</f>
        <v>101000</v>
      </c>
    </row>
    <row r="221" spans="1:17" s="12" customFormat="1" ht="17.5" x14ac:dyDescent="0.35">
      <c r="A221" s="11"/>
      <c r="B221" s="13" t="s">
        <v>117</v>
      </c>
      <c r="C221" s="11"/>
      <c r="D221" s="40"/>
      <c r="E221" s="40"/>
      <c r="F221" s="41"/>
    </row>
    <row r="222" spans="1:17" s="12" customFormat="1" ht="15.5" x14ac:dyDescent="0.35">
      <c r="A222" s="11">
        <f>+A219+1</f>
        <v>170</v>
      </c>
      <c r="B222" s="10" t="s">
        <v>94</v>
      </c>
      <c r="C222" s="11" t="s">
        <v>4</v>
      </c>
      <c r="D222" s="40">
        <v>3565</v>
      </c>
      <c r="E222" s="40">
        <v>35</v>
      </c>
      <c r="F222" s="41">
        <f t="shared" ref="F222:F236" si="28">E222*D222</f>
        <v>124775</v>
      </c>
    </row>
    <row r="223" spans="1:17" s="12" customFormat="1" ht="21.75" customHeight="1" x14ac:dyDescent="0.35">
      <c r="A223" s="11">
        <f>IF(A222,(A222+1),(A221+1))</f>
        <v>171</v>
      </c>
      <c r="B223" s="10" t="s">
        <v>95</v>
      </c>
      <c r="C223" s="11" t="s">
        <v>4</v>
      </c>
      <c r="D223" s="40">
        <v>3795</v>
      </c>
      <c r="E223" s="40">
        <v>30</v>
      </c>
      <c r="F223" s="41">
        <f t="shared" si="28"/>
        <v>113850</v>
      </c>
    </row>
    <row r="224" spans="1:17" s="12" customFormat="1" ht="28.5" customHeight="1" x14ac:dyDescent="0.35">
      <c r="A224" s="11">
        <f t="shared" ref="A224:A227" si="29">IF(A223,(A223+1),(A222+1))</f>
        <v>172</v>
      </c>
      <c r="B224" s="10" t="s">
        <v>96</v>
      </c>
      <c r="C224" s="11" t="s">
        <v>4</v>
      </c>
      <c r="D224" s="40">
        <v>5106</v>
      </c>
      <c r="E224" s="40">
        <v>30</v>
      </c>
      <c r="F224" s="41">
        <f t="shared" si="28"/>
        <v>153180</v>
      </c>
    </row>
    <row r="225" spans="1:6" s="12" customFormat="1" ht="24.75" customHeight="1" x14ac:dyDescent="0.35">
      <c r="A225" s="11">
        <f t="shared" si="29"/>
        <v>173</v>
      </c>
      <c r="B225" s="10" t="s">
        <v>98</v>
      </c>
      <c r="C225" s="11" t="s">
        <v>4</v>
      </c>
      <c r="D225" s="40">
        <v>640</v>
      </c>
      <c r="E225" s="41">
        <v>30</v>
      </c>
      <c r="F225" s="41">
        <f t="shared" ref="F225" si="30">E225*D225</f>
        <v>19200</v>
      </c>
    </row>
    <row r="226" spans="1:6" s="12" customFormat="1" ht="22.5" customHeight="1" x14ac:dyDescent="0.35">
      <c r="A226" s="11">
        <f t="shared" si="29"/>
        <v>174</v>
      </c>
      <c r="B226" s="10" t="s">
        <v>97</v>
      </c>
      <c r="C226" s="11" t="s">
        <v>4</v>
      </c>
      <c r="D226" s="40">
        <v>620</v>
      </c>
      <c r="E226" s="41">
        <v>30</v>
      </c>
      <c r="F226" s="41">
        <f>E226*D226</f>
        <v>18600</v>
      </c>
    </row>
    <row r="227" spans="1:6" s="12" customFormat="1" ht="24.75" customHeight="1" x14ac:dyDescent="0.35">
      <c r="A227" s="11">
        <f t="shared" si="29"/>
        <v>175</v>
      </c>
      <c r="B227" s="10" t="s">
        <v>156</v>
      </c>
      <c r="C227" s="11" t="s">
        <v>4</v>
      </c>
      <c r="D227" s="40">
        <v>65</v>
      </c>
      <c r="E227" s="41">
        <v>125</v>
      </c>
      <c r="F227" s="41">
        <f t="shared" si="28"/>
        <v>8125</v>
      </c>
    </row>
    <row r="228" spans="1:6" s="12" customFormat="1" ht="15.65" customHeight="1" x14ac:dyDescent="0.35">
      <c r="A228" s="70" t="s">
        <v>107</v>
      </c>
      <c r="B228" s="71"/>
      <c r="C228" s="71"/>
      <c r="D228" s="71"/>
      <c r="E228" s="72"/>
      <c r="F228" s="46">
        <f>SUM(F222:F227)</f>
        <v>437730</v>
      </c>
    </row>
    <row r="229" spans="1:6" s="12" customFormat="1" ht="17.5" x14ac:dyDescent="0.35">
      <c r="A229" s="11"/>
      <c r="B229" s="13" t="s">
        <v>99</v>
      </c>
      <c r="C229" s="25"/>
      <c r="D229" s="40"/>
      <c r="E229" s="40"/>
      <c r="F229" s="41"/>
    </row>
    <row r="230" spans="1:6" s="28" customFormat="1" ht="15.5" x14ac:dyDescent="0.35">
      <c r="A230" s="19">
        <f>+A227+1</f>
        <v>176</v>
      </c>
      <c r="B230" s="17" t="s">
        <v>53</v>
      </c>
      <c r="C230" s="19" t="s">
        <v>4</v>
      </c>
      <c r="D230" s="42">
        <v>360</v>
      </c>
      <c r="E230" s="42">
        <v>200</v>
      </c>
      <c r="F230" s="45">
        <f>E230*D230</f>
        <v>72000</v>
      </c>
    </row>
    <row r="231" spans="1:6" s="28" customFormat="1" ht="15.5" x14ac:dyDescent="0.35">
      <c r="A231" s="19">
        <f>+A230+1</f>
        <v>177</v>
      </c>
      <c r="B231" s="17" t="s">
        <v>100</v>
      </c>
      <c r="C231" s="29" t="s">
        <v>10</v>
      </c>
      <c r="D231" s="42">
        <v>280</v>
      </c>
      <c r="E231" s="42">
        <v>1100</v>
      </c>
      <c r="F231" s="45">
        <f t="shared" si="28"/>
        <v>308000</v>
      </c>
    </row>
    <row r="232" spans="1:6" s="28" customFormat="1" ht="31" x14ac:dyDescent="0.35">
      <c r="A232" s="19">
        <f t="shared" ref="A232:A233" si="31">+A231+1</f>
        <v>178</v>
      </c>
      <c r="B232" s="17" t="s">
        <v>157</v>
      </c>
      <c r="C232" s="19" t="s">
        <v>4</v>
      </c>
      <c r="D232" s="42">
        <v>1056</v>
      </c>
      <c r="E232" s="42">
        <v>200</v>
      </c>
      <c r="F232" s="45">
        <f t="shared" si="28"/>
        <v>211200</v>
      </c>
    </row>
    <row r="233" spans="1:6" s="12" customFormat="1" ht="15.5" x14ac:dyDescent="0.35">
      <c r="A233" s="11">
        <f t="shared" si="31"/>
        <v>179</v>
      </c>
      <c r="B233" s="10" t="s">
        <v>129</v>
      </c>
      <c r="C233" s="11" t="s">
        <v>10</v>
      </c>
      <c r="D233" s="42">
        <v>80</v>
      </c>
      <c r="E233" s="42">
        <v>500</v>
      </c>
      <c r="F233" s="41">
        <f t="shared" ref="F233" si="32">E233*D233</f>
        <v>40000</v>
      </c>
    </row>
    <row r="234" spans="1:6" s="12" customFormat="1" ht="17.5" x14ac:dyDescent="0.35">
      <c r="A234" s="11">
        <f t="shared" ref="A234:A238" si="33">IF(A233,(A233+1),(A231+1))</f>
        <v>180</v>
      </c>
      <c r="B234" s="10" t="s">
        <v>101</v>
      </c>
      <c r="C234" s="11" t="s">
        <v>65</v>
      </c>
      <c r="D234" s="42">
        <v>1</v>
      </c>
      <c r="E234" s="42">
        <v>7000</v>
      </c>
      <c r="F234" s="41">
        <f t="shared" si="28"/>
        <v>7000</v>
      </c>
    </row>
    <row r="235" spans="1:6" s="12" customFormat="1" ht="17.5" x14ac:dyDescent="0.35">
      <c r="A235" s="11">
        <f t="shared" si="33"/>
        <v>181</v>
      </c>
      <c r="B235" s="10" t="s">
        <v>102</v>
      </c>
      <c r="C235" s="11" t="s">
        <v>65</v>
      </c>
      <c r="D235" s="42">
        <v>1</v>
      </c>
      <c r="E235" s="42">
        <v>6000</v>
      </c>
      <c r="F235" s="41">
        <f t="shared" si="28"/>
        <v>6000</v>
      </c>
    </row>
    <row r="236" spans="1:6" s="12" customFormat="1" ht="17.5" x14ac:dyDescent="0.35">
      <c r="A236" s="11">
        <f t="shared" si="33"/>
        <v>182</v>
      </c>
      <c r="B236" s="10" t="s">
        <v>103</v>
      </c>
      <c r="C236" s="11" t="s">
        <v>65</v>
      </c>
      <c r="D236" s="42">
        <v>1</v>
      </c>
      <c r="E236" s="42">
        <v>5000</v>
      </c>
      <c r="F236" s="41">
        <f t="shared" si="28"/>
        <v>5000</v>
      </c>
    </row>
    <row r="237" spans="1:6" s="12" customFormat="1" ht="17.5" x14ac:dyDescent="0.35">
      <c r="A237" s="11">
        <f t="shared" si="33"/>
        <v>183</v>
      </c>
      <c r="B237" s="10" t="s">
        <v>158</v>
      </c>
      <c r="C237" s="11" t="s">
        <v>225</v>
      </c>
      <c r="D237" s="42">
        <v>1</v>
      </c>
      <c r="E237" s="42">
        <v>2000</v>
      </c>
      <c r="F237" s="41">
        <f t="shared" ref="F237" si="34">E237*D237</f>
        <v>2000</v>
      </c>
    </row>
    <row r="238" spans="1:6" s="12" customFormat="1" ht="17.5" x14ac:dyDescent="0.35">
      <c r="A238" s="11">
        <f t="shared" si="33"/>
        <v>184</v>
      </c>
      <c r="B238" s="10" t="s">
        <v>64</v>
      </c>
      <c r="C238" s="11" t="s">
        <v>65</v>
      </c>
      <c r="D238" s="42">
        <v>1</v>
      </c>
      <c r="E238" s="42">
        <v>5000</v>
      </c>
      <c r="F238" s="41">
        <f>E238*D238</f>
        <v>5000</v>
      </c>
    </row>
    <row r="239" spans="1:6" ht="17.149999999999999" customHeight="1" x14ac:dyDescent="0.35">
      <c r="A239" s="74" t="s">
        <v>106</v>
      </c>
      <c r="B239" s="75"/>
      <c r="C239" s="75"/>
      <c r="D239" s="75"/>
      <c r="E239" s="76"/>
      <c r="F239" s="51">
        <f>SUM(F230:F238)</f>
        <v>656200</v>
      </c>
    </row>
    <row r="240" spans="1:6" ht="17.149999999999999" customHeight="1" x14ac:dyDescent="0.35">
      <c r="A240" s="66" t="s">
        <v>114</v>
      </c>
      <c r="B240" s="67"/>
      <c r="C240" s="67"/>
      <c r="D240" s="67"/>
      <c r="E240" s="68"/>
      <c r="F240" s="51"/>
    </row>
    <row r="241" spans="1:11" ht="17.149999999999999" customHeight="1" x14ac:dyDescent="0.35">
      <c r="A241" s="66" t="s">
        <v>110</v>
      </c>
      <c r="B241" s="67"/>
      <c r="C241" s="67"/>
      <c r="D241" s="67"/>
      <c r="E241" s="68"/>
      <c r="F241" s="51">
        <f>F74</f>
        <v>5362610</v>
      </c>
    </row>
    <row r="242" spans="1:11" ht="17.149999999999999" customHeight="1" x14ac:dyDescent="0.35">
      <c r="A242" s="66" t="s">
        <v>111</v>
      </c>
      <c r="B242" s="67"/>
      <c r="C242" s="67"/>
      <c r="D242" s="67"/>
      <c r="E242" s="68"/>
      <c r="F242" s="51">
        <f>F84</f>
        <v>292910</v>
      </c>
    </row>
    <row r="243" spans="1:11" ht="17.149999999999999" customHeight="1" x14ac:dyDescent="0.35">
      <c r="A243" s="66" t="s">
        <v>112</v>
      </c>
      <c r="B243" s="67"/>
      <c r="C243" s="67"/>
      <c r="D243" s="67"/>
      <c r="E243" s="68"/>
      <c r="F243" s="51">
        <f>+F93</f>
        <v>584150</v>
      </c>
    </row>
    <row r="244" spans="1:11" ht="17.149999999999999" customHeight="1" x14ac:dyDescent="0.35">
      <c r="A244" s="66" t="s">
        <v>113</v>
      </c>
      <c r="B244" s="67"/>
      <c r="C244" s="67"/>
      <c r="D244" s="67"/>
      <c r="E244" s="68"/>
      <c r="F244" s="51">
        <f>F106</f>
        <v>814950</v>
      </c>
    </row>
    <row r="245" spans="1:11" ht="17.149999999999999" customHeight="1" x14ac:dyDescent="0.35">
      <c r="A245" s="66" t="s">
        <v>109</v>
      </c>
      <c r="B245" s="67"/>
      <c r="C245" s="67"/>
      <c r="D245" s="67"/>
      <c r="E245" s="68"/>
      <c r="F245" s="51">
        <f>F161</f>
        <v>447180</v>
      </c>
    </row>
    <row r="246" spans="1:11" ht="17.149999999999999" customHeight="1" x14ac:dyDescent="0.35">
      <c r="A246" s="66" t="s">
        <v>108</v>
      </c>
      <c r="B246" s="67"/>
      <c r="C246" s="67"/>
      <c r="D246" s="67"/>
      <c r="E246" s="68"/>
      <c r="F246" s="51">
        <f>F200</f>
        <v>211490</v>
      </c>
    </row>
    <row r="247" spans="1:11" ht="17.149999999999999" customHeight="1" x14ac:dyDescent="0.35">
      <c r="A247" s="66" t="s">
        <v>192</v>
      </c>
      <c r="B247" s="67"/>
      <c r="C247" s="67"/>
      <c r="D247" s="67"/>
      <c r="E247" s="68"/>
      <c r="F247" s="52">
        <f>F220</f>
        <v>101000</v>
      </c>
    </row>
    <row r="248" spans="1:11" ht="17.149999999999999" customHeight="1" x14ac:dyDescent="0.35">
      <c r="A248" s="66" t="s">
        <v>116</v>
      </c>
      <c r="B248" s="67"/>
      <c r="C248" s="67"/>
      <c r="D248" s="67"/>
      <c r="E248" s="68"/>
      <c r="F248" s="51">
        <f>F228</f>
        <v>437730</v>
      </c>
    </row>
    <row r="249" spans="1:11" ht="17.149999999999999" customHeight="1" x14ac:dyDescent="0.35">
      <c r="A249" s="66" t="s">
        <v>106</v>
      </c>
      <c r="B249" s="67"/>
      <c r="C249" s="67"/>
      <c r="D249" s="67"/>
      <c r="E249" s="68"/>
      <c r="F249" s="51">
        <f>F239</f>
        <v>656200</v>
      </c>
    </row>
    <row r="250" spans="1:11" ht="17.149999999999999" customHeight="1" x14ac:dyDescent="0.35">
      <c r="A250" s="66" t="s">
        <v>115</v>
      </c>
      <c r="B250" s="67"/>
      <c r="C250" s="67"/>
      <c r="D250" s="67"/>
      <c r="E250" s="68"/>
      <c r="F250" s="53">
        <f>SUM(F241:F249)</f>
        <v>8908220</v>
      </c>
    </row>
    <row r="251" spans="1:11" s="55" customFormat="1" ht="17.5" customHeight="1" x14ac:dyDescent="0.35">
      <c r="A251" s="64" t="s">
        <v>255</v>
      </c>
      <c r="B251" s="64"/>
      <c r="C251" s="64"/>
      <c r="D251" s="64"/>
      <c r="E251" s="64"/>
      <c r="F251" s="61"/>
      <c r="I251" s="56"/>
      <c r="K251" s="57"/>
    </row>
    <row r="252" spans="1:11" s="55" customFormat="1" ht="17.5" customHeight="1" x14ac:dyDescent="0.35">
      <c r="A252" s="64" t="s">
        <v>256</v>
      </c>
      <c r="B252" s="64"/>
      <c r="C252" s="64"/>
      <c r="D252" s="64"/>
      <c r="E252" s="64"/>
      <c r="F252" s="62"/>
    </row>
    <row r="253" spans="1:11" s="55" customFormat="1" ht="17.5" customHeight="1" x14ac:dyDescent="0.35">
      <c r="A253" s="64" t="s">
        <v>257</v>
      </c>
      <c r="B253" s="64"/>
      <c r="C253" s="64"/>
      <c r="D253" s="64"/>
      <c r="E253" s="64"/>
      <c r="F253" s="62"/>
    </row>
    <row r="254" spans="1:11" s="55" customFormat="1" ht="17.5" customHeight="1" x14ac:dyDescent="0.35">
      <c r="A254" s="64" t="s">
        <v>258</v>
      </c>
      <c r="B254" s="64"/>
      <c r="C254" s="64"/>
      <c r="D254" s="64"/>
      <c r="E254" s="64"/>
      <c r="F254" s="62"/>
    </row>
    <row r="255" spans="1:11" s="59" customFormat="1" ht="17.5" customHeight="1" x14ac:dyDescent="0.35">
      <c r="A255" s="54"/>
      <c r="B255" s="54"/>
      <c r="C255" s="54"/>
      <c r="D255" s="54"/>
      <c r="E255" s="54"/>
      <c r="F255" s="58"/>
    </row>
    <row r="256" spans="1:11" s="59" customFormat="1" ht="17.5" customHeight="1" x14ac:dyDescent="0.35">
      <c r="A256" s="54"/>
      <c r="B256" s="54"/>
      <c r="C256" s="54"/>
      <c r="D256" s="54"/>
      <c r="E256" s="54"/>
      <c r="F256" s="58"/>
    </row>
    <row r="257" spans="1:6" s="60" customFormat="1" ht="21" x14ac:dyDescent="0.5">
      <c r="A257" s="63" t="s">
        <v>259</v>
      </c>
      <c r="B257" s="63"/>
      <c r="C257" s="63"/>
      <c r="D257" s="63"/>
      <c r="E257" s="63"/>
      <c r="F257" s="63"/>
    </row>
  </sheetData>
  <mergeCells count="28">
    <mergeCell ref="A3:F3"/>
    <mergeCell ref="A200:E200"/>
    <mergeCell ref="A161:E161"/>
    <mergeCell ref="A247:E247"/>
    <mergeCell ref="A5:F5"/>
    <mergeCell ref="A84:E84"/>
    <mergeCell ref="A74:E74"/>
    <mergeCell ref="A239:E239"/>
    <mergeCell ref="A228:E228"/>
    <mergeCell ref="A220:E220"/>
    <mergeCell ref="A106:E106"/>
    <mergeCell ref="A93:E93"/>
    <mergeCell ref="A257:F257"/>
    <mergeCell ref="A253:E253"/>
    <mergeCell ref="A254:E254"/>
    <mergeCell ref="A2:F2"/>
    <mergeCell ref="A252:E252"/>
    <mergeCell ref="A240:E240"/>
    <mergeCell ref="A245:E245"/>
    <mergeCell ref="A246:E246"/>
    <mergeCell ref="A248:E248"/>
    <mergeCell ref="A249:E249"/>
    <mergeCell ref="A250:E250"/>
    <mergeCell ref="A251:E251"/>
    <mergeCell ref="A244:E244"/>
    <mergeCell ref="A241:E241"/>
    <mergeCell ref="A242:E242"/>
    <mergeCell ref="A243:E243"/>
  </mergeCells>
  <pageMargins left="0.62" right="0.28999999999999998" top="0.56999999999999995" bottom="0.39" header="0.11811023622047245" footer="0.28000000000000003"/>
  <pageSetup paperSize="9" scale="10" fitToHeight="4" orientation="portrait" r:id="rId1"/>
  <rowBreaks count="1" manualBreakCount="1">
    <brk id="2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Estimation Al Wahda Hay Hassani</vt:lpstr>
      <vt:lpstr>'Estimation Al Wahda Hay Hassani'!_Toc199506476</vt:lpstr>
      <vt:lpstr>'Estimation Al Wahda Hay Hassani'!Impression_des_titres</vt:lpstr>
      <vt:lpstr>'Estimation Al Wahda Hay Hassani'!Zone_d_impression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info</cp:lastModifiedBy>
  <cp:lastPrinted>2026-07-13T11:02:42Z</cp:lastPrinted>
  <dcterms:created xsi:type="dcterms:W3CDTF">2026-05-18T12:18:09Z</dcterms:created>
  <dcterms:modified xsi:type="dcterms:W3CDTF">2026-07-17T07:34:59Z</dcterms:modified>
</cp:coreProperties>
</file>