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commu\Desktop\souk al massira\"/>
    </mc:Choice>
  </mc:AlternateContent>
  <xr:revisionPtr revIDLastSave="0" documentId="13_ncr:1_{79F9A85E-FBFE-42BE-AA71-C1EB14137D35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Feuil1" sheetId="1" r:id="rId1"/>
  </sheets>
  <definedNames>
    <definedName name="_xlnm._FilterDatabase" localSheetId="0" hidden="1">Feuil1!$C$2:$C$202</definedName>
    <definedName name="Prix">#REF!</definedName>
    <definedName name="Qté">#REF!</definedName>
    <definedName name="_xlnm.Print_Area" localSheetId="0">Feuil1!$A$1:$F$200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8" i="1" l="1"/>
  <c r="A9" i="1"/>
  <c r="A11" i="1" s="1"/>
  <c r="A12" i="1" s="1"/>
  <c r="A13" i="1" s="1"/>
  <c r="A14" i="1" s="1"/>
  <c r="A15" i="1" s="1"/>
  <c r="D35" i="1" l="1"/>
  <c r="F196" i="1" l="1"/>
  <c r="F95" i="1" l="1"/>
  <c r="F79" i="1"/>
  <c r="D55" i="1" l="1"/>
  <c r="A17" i="1"/>
  <c r="A18" i="1" s="1"/>
  <c r="A20" i="1" l="1"/>
  <c r="A21" i="1" s="1"/>
  <c r="A22" i="1" s="1"/>
  <c r="A24" i="1" s="1"/>
  <c r="A25" i="1" s="1"/>
  <c r="A26" i="1" s="1"/>
  <c r="A27" i="1" s="1"/>
  <c r="A28" i="1" s="1"/>
  <c r="A29" i="1" s="1"/>
  <c r="A30" i="1" s="1"/>
  <c r="A31" i="1" s="1"/>
  <c r="A33" i="1" s="1"/>
  <c r="A34" i="1" s="1"/>
  <c r="A35" i="1" s="1"/>
  <c r="A37" i="1" s="1"/>
  <c r="A38" i="1" s="1"/>
  <c r="A40" i="1" l="1"/>
  <c r="A42" i="1" l="1"/>
  <c r="A43" i="1" s="1"/>
  <c r="A44" i="1" s="1"/>
  <c r="A45" i="1" s="1"/>
  <c r="A47" i="1" s="1"/>
  <c r="A48" i="1" l="1"/>
  <c r="A50" i="1" s="1"/>
  <c r="A51" i="1" s="1"/>
  <c r="A52" i="1" s="1"/>
  <c r="A53" i="1" s="1"/>
  <c r="A54" i="1" s="1"/>
  <c r="A55" i="1" s="1"/>
  <c r="A56" i="1" s="1"/>
  <c r="A58" i="1" l="1"/>
  <c r="A59" i="1" s="1"/>
  <c r="A60" i="1" s="1"/>
  <c r="A61" i="1" s="1"/>
  <c r="A62" i="1" s="1"/>
  <c r="A63" i="1" s="1"/>
  <c r="A67" i="1" s="1"/>
  <c r="A68" i="1" s="1"/>
  <c r="A69" i="1" s="1"/>
  <c r="A70" i="1" s="1"/>
  <c r="A71" i="1" s="1"/>
  <c r="A72" i="1" s="1"/>
  <c r="A74" i="1" s="1"/>
  <c r="A75" i="1" s="1"/>
  <c r="A77" i="1" s="1"/>
  <c r="A78" i="1" s="1"/>
  <c r="A82" i="1" s="1"/>
  <c r="A83" i="1" s="1"/>
  <c r="A84" i="1" s="1"/>
  <c r="A86" i="1" s="1"/>
  <c r="A87" i="1" s="1"/>
  <c r="A88" i="1" s="1"/>
  <c r="A89" i="1" s="1"/>
  <c r="A91" i="1" s="1"/>
  <c r="A92" i="1" s="1"/>
  <c r="A93" i="1" s="1"/>
  <c r="A94" i="1" s="1"/>
  <c r="A98" i="1" s="1"/>
  <c r="A99" i="1" s="1"/>
  <c r="A100" i="1" s="1"/>
  <c r="A102" i="1" s="1"/>
  <c r="A103" i="1" s="1"/>
  <c r="A104" i="1" s="1"/>
  <c r="A105" i="1" s="1"/>
  <c r="A107" i="1" s="1"/>
  <c r="A108" i="1" s="1"/>
  <c r="A109" i="1" s="1"/>
  <c r="A111" i="1" s="1"/>
  <c r="A112" i="1" s="1"/>
  <c r="A113" i="1" s="1"/>
  <c r="A114" i="1" s="1"/>
  <c r="A115" i="1" s="1"/>
  <c r="A116" i="1" s="1"/>
  <c r="A117" i="1" s="1"/>
  <c r="A119" i="1" s="1"/>
  <c r="A120" i="1" s="1"/>
  <c r="A121" i="1" s="1"/>
  <c r="A122" i="1" s="1"/>
  <c r="A123" i="1" s="1"/>
  <c r="A126" i="1" s="1"/>
  <c r="A127" i="1" s="1"/>
  <c r="A128" i="1" s="1"/>
  <c r="A129" i="1" s="1"/>
  <c r="A130" i="1" s="1"/>
  <c r="D37" i="1" l="1"/>
  <c r="D17" i="1"/>
  <c r="D8" i="1" l="1"/>
  <c r="D9" i="1" l="1"/>
  <c r="A133" i="1"/>
  <c r="A134" i="1" s="1"/>
  <c r="A135" i="1" s="1"/>
  <c r="A136" i="1" s="1"/>
  <c r="A137" i="1" s="1"/>
  <c r="A138" i="1" s="1"/>
  <c r="A139" i="1" s="1"/>
  <c r="A140" i="1" s="1"/>
  <c r="A141" i="1" s="1"/>
  <c r="A142" i="1" s="1"/>
  <c r="D56" i="1" l="1"/>
  <c r="F181" i="1"/>
  <c r="F131" i="1"/>
  <c r="D13" i="1"/>
  <c r="D38" i="1" l="1"/>
  <c r="D18" i="1"/>
  <c r="D11" i="1"/>
  <c r="D7" i="1"/>
  <c r="F64" i="1" l="1"/>
  <c r="E198" i="1" s="1"/>
  <c r="E199" i="1" l="1"/>
  <c r="A144" i="1" l="1"/>
  <c r="A145" i="1" s="1"/>
  <c r="A146" i="1" s="1"/>
  <c r="A147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E200" i="1"/>
  <c r="A168" i="1" l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</calcChain>
</file>

<file path=xl/sharedStrings.xml><?xml version="1.0" encoding="utf-8"?>
<sst xmlns="http://schemas.openxmlformats.org/spreadsheetml/2006/main" count="355" uniqueCount="218">
  <si>
    <t>Unité</t>
  </si>
  <si>
    <t>Ens</t>
  </si>
  <si>
    <t>U</t>
  </si>
  <si>
    <t>COFFRET DE COMPTEUR TRIPHASÉ</t>
  </si>
  <si>
    <t>F</t>
  </si>
  <si>
    <t>m</t>
  </si>
  <si>
    <t>m2</t>
  </si>
  <si>
    <t>TGBT</t>
  </si>
  <si>
    <t>ARMOIRE ECLAIRAGE PUBLIC</t>
  </si>
  <si>
    <t>ARMOIRE ECLAIRAGE SALLE COUVERTE</t>
  </si>
  <si>
    <t xml:space="preserve">TABLEAU DISTRIBUTION 4 PRISES P+N+T </t>
  </si>
  <si>
    <t>ML</t>
  </si>
  <si>
    <t>TRANCHE NORMALE UN CIRCUIT</t>
  </si>
  <si>
    <t>TRANCHE TRAVERSE</t>
  </si>
  <si>
    <t>TUBE ANNELE DP 110MM</t>
  </si>
  <si>
    <t xml:space="preserve">N° </t>
  </si>
  <si>
    <t xml:space="preserve">Désignation Des Prestations </t>
  </si>
  <si>
    <t xml:space="preserve">  Quantité   </t>
  </si>
  <si>
    <t>Total H.T</t>
  </si>
  <si>
    <t>Ml</t>
  </si>
  <si>
    <t>M2</t>
  </si>
  <si>
    <t>ENS</t>
  </si>
  <si>
    <t>Alimentation Et Distribution  D'eau Potable</t>
  </si>
  <si>
    <t>Câble Cat6</t>
  </si>
  <si>
    <t>Caméra IP 4mp Dôme Yc Câblage Cat6</t>
  </si>
  <si>
    <t>Nvr 32 Channel</t>
  </si>
  <si>
    <t>Disque Dure 4to</t>
  </si>
  <si>
    <t>Switch Poe 24 Ports</t>
  </si>
  <si>
    <t>Tv Samsung 40"</t>
  </si>
  <si>
    <t xml:space="preserve">Clavier Pour Contrôle (Joystick) </t>
  </si>
  <si>
    <t>Switch 5 Ports 10/100mbps</t>
  </si>
  <si>
    <t>Installation Paramétrages Et Configuration Yc Armoire</t>
  </si>
  <si>
    <t>Tva20%</t>
  </si>
  <si>
    <t>Total T.T.C</t>
  </si>
  <si>
    <t>Réseaux Contre Incendie en TAG</t>
  </si>
  <si>
    <t>Tube DN 40</t>
  </si>
  <si>
    <t>Tube DN 65</t>
  </si>
  <si>
    <t>Tube DN 32</t>
  </si>
  <si>
    <t>Tube DN 50</t>
  </si>
  <si>
    <t>Vidéosurveillance</t>
  </si>
  <si>
    <t>Electricité - Eclairage Extérieur et Vidéo surveillance</t>
  </si>
  <si>
    <t>m3</t>
  </si>
  <si>
    <t>Béton de propreté</t>
  </si>
  <si>
    <t xml:space="preserve">Traversée de maçonnerie </t>
  </si>
  <si>
    <t>Béton pour béton armé en élévation</t>
  </si>
  <si>
    <t>ml</t>
  </si>
  <si>
    <t>Regard 40x40</t>
  </si>
  <si>
    <t>Regard 60x60</t>
  </si>
  <si>
    <t>Regard 80x80</t>
  </si>
  <si>
    <t>Regard 1,00x1, 00 y/c appareil siphoïde</t>
  </si>
  <si>
    <t>Regard 80x40</t>
  </si>
  <si>
    <t>Caniveau 4,20 x 0,40 y/c grille galvanisé à chaud</t>
  </si>
  <si>
    <t>Caniveau 1,00 x 0,40 y/c grille galvanisé à chaud</t>
  </si>
  <si>
    <t>Armatures H.A pour béton armé en fondations</t>
  </si>
  <si>
    <t>Kg</t>
  </si>
  <si>
    <t xml:space="preserve">Armatures H.A pour béton armé en élévation </t>
  </si>
  <si>
    <t>Plomberie - Incendie</t>
  </si>
  <si>
    <t xml:space="preserve">Branchement au réseau ONEE </t>
  </si>
  <si>
    <t>MISE A LA TERRE</t>
  </si>
  <si>
    <t>COFFRET DE COMPTEUR MONOPHASE</t>
  </si>
  <si>
    <t xml:space="preserve">ARMOIRE </t>
  </si>
  <si>
    <t>CÂBLE</t>
  </si>
  <si>
    <t>Regard à grille en fonte yc appareil siphoïde</t>
  </si>
  <si>
    <t xml:space="preserve">Détection incendie </t>
  </si>
  <si>
    <t xml:space="preserve">Fourniture et pose descente d'eau pluvial d 168*5 mm en tube galvanise a chaud y compris les coudes et colliers de serrage </t>
  </si>
  <si>
    <t>Station De Surpression D'eau Contre Incendie.</t>
  </si>
  <si>
    <t>PROTECTION CENTRE INCENDIE</t>
  </si>
  <si>
    <t>REGARDS DE VISITE</t>
  </si>
  <si>
    <t>Plancher en hourdis préfabriqués y compris aciers et béton de compression 16+4</t>
  </si>
  <si>
    <t>Fourniture et pose d’un climatiseur 9000 BTU</t>
  </si>
  <si>
    <t>Fourniture et pose d’un climatiseur 12000 BTU</t>
  </si>
  <si>
    <t>Prise de courant  16 a+t</t>
  </si>
  <si>
    <t>Prise de courant  16 a+t étanche</t>
  </si>
  <si>
    <t>Prise de courant  20 a+t forcee</t>
  </si>
  <si>
    <t>Prise informatique et téléphone rj 45- catégorie 6a</t>
  </si>
  <si>
    <t>Foyer simple allumage</t>
  </si>
  <si>
    <t>Foyer simple allumage étanche</t>
  </si>
  <si>
    <t>Foyer sur va-et-vient</t>
  </si>
  <si>
    <t>DIAMÈTRE 16/20</t>
  </si>
  <si>
    <t>DIAMÈTRE 13/16</t>
  </si>
  <si>
    <t xml:space="preserve"> DE DIAMÈTRE 160</t>
  </si>
  <si>
    <t xml:space="preserve"> DE DIAMÈTRE 110</t>
  </si>
  <si>
    <t xml:space="preserve"> DE DIAMÈTRE 75</t>
  </si>
  <si>
    <t xml:space="preserve"> DE DIAMÈTRE 50</t>
  </si>
  <si>
    <t xml:space="preserve"> DE DIAMÈTRE 40</t>
  </si>
  <si>
    <t>Gros béton</t>
  </si>
  <si>
    <t>Arase étanche</t>
  </si>
  <si>
    <t>dallage de 15 cm y compris acier y/c traitement de la  dalle à l’hélicoptère :</t>
  </si>
  <si>
    <t>dallage interieur ep 13cm y compris acier et film polyane de 150 µ :</t>
  </si>
  <si>
    <t xml:space="preserve">Pvc série 1 de diamètre 200 mm </t>
  </si>
  <si>
    <t xml:space="preserve">Pvc série 1 de diamètre 315 mm </t>
  </si>
  <si>
    <t xml:space="preserve">Pvc série 1 de diamètre 400 mm </t>
  </si>
  <si>
    <t>TRAVAUX EN ELEVATION</t>
  </si>
  <si>
    <t xml:space="preserve"> Mur en agglos creux de ciment de 20cm</t>
  </si>
  <si>
    <t xml:space="preserve"> Mur en agglos creux de ciment de 10cm</t>
  </si>
  <si>
    <t>ENDUITS INTERIEURS ET EXTERIEURS</t>
  </si>
  <si>
    <t>TERRASSEMENTS</t>
  </si>
  <si>
    <t>TRAVAUX EN FONDATION</t>
  </si>
  <si>
    <t>BETON ARME ET ACIERS EN FONDATIONS</t>
  </si>
  <si>
    <t xml:space="preserve">RESEAUX D’ASSAINISSEMENT </t>
  </si>
  <si>
    <t>REGARDS EN BETON ARME</t>
  </si>
  <si>
    <t>SOLS ET DALLAGES</t>
  </si>
  <si>
    <t>PLANCHER EN CORPS CREUX</t>
  </si>
  <si>
    <t>MAÇONNERIE EN ELEVATION</t>
  </si>
  <si>
    <t>enduit interieur au mortier de ciment sur murs et plafonds y compris baguettes d’angles</t>
  </si>
  <si>
    <t>OUVRAGES DIVERS:</t>
  </si>
  <si>
    <t>GROS  ŒUVRE-ETANCHEITE</t>
  </si>
  <si>
    <t>ETANCHEITE</t>
  </si>
  <si>
    <t xml:space="preserve">forme de pente y compris façon de gorge au mortier de ciment et chape de lissage </t>
  </si>
  <si>
    <t xml:space="preserve">systeme d’etancheite bicouche </t>
  </si>
  <si>
    <t>reliefs d’etancheite</t>
  </si>
  <si>
    <t xml:space="preserve">protections horizontales d’etancheites par dallettes en beton </t>
  </si>
  <si>
    <t>protection des reliefs d’etancheite</t>
  </si>
  <si>
    <t>etancheite legere</t>
  </si>
  <si>
    <t>u</t>
  </si>
  <si>
    <t>Total GROS  ŒUVRE-ETANCHEITE H.T</t>
  </si>
  <si>
    <t>REVETEMENTS - FAUX PLAFOND ET PEINTURE</t>
  </si>
  <si>
    <t>MENUISERIE BOIS - ALUMINUIM - METALIQUE</t>
  </si>
  <si>
    <t>1, MENUISERIE BOIS</t>
  </si>
  <si>
    <t xml:space="preserve">  </t>
  </si>
  <si>
    <t>2. MENUISERIE ALUMINIUM</t>
  </si>
  <si>
    <t xml:space="preserve">3, MENUISERIE MÉTALLIQUE </t>
  </si>
  <si>
    <t>Total REVETEMENTS - FAUX PLAFOND ET PEINTURE H.T</t>
  </si>
  <si>
    <t>Total MENUISERIE BOIS - ALUMINUIM - METALIQUE H.T</t>
  </si>
  <si>
    <t>APPAREILS SANITAIRES</t>
  </si>
  <si>
    <t>Total Plomberie - Incendie H.T</t>
  </si>
  <si>
    <t xml:space="preserve">PRE INSTALLATION ET RESEAU DE CLIMATISATION </t>
  </si>
  <si>
    <t>M3</t>
  </si>
  <si>
    <t>T</t>
  </si>
  <si>
    <t xml:space="preserve">TRAVAUX DE VOIRIE, AMÉNAGEMENTS EXTÉRIEURS ET ESPACES VERTS </t>
  </si>
  <si>
    <t>Total TRAVAUX DE VOIRIE, AMÉNAGEMENTS EXTÉRIEURS ET ESPACES VERTS H.T</t>
  </si>
  <si>
    <t>Total Electricité - Eclairage Extérieur et Vidéo surveillance H.T</t>
  </si>
  <si>
    <t>PU</t>
  </si>
  <si>
    <t>Nettoyage, décapage, débroussaillage et nivellement du terrain de 40 cm d’épaisseur et évacuation des débris à la décharge publique</t>
  </si>
  <si>
    <t>Remblaiement ou évacuation aux décharges publiques</t>
  </si>
  <si>
    <t>Mur en fondation en béton cyclopéen</t>
  </si>
  <si>
    <t>Béton arme et aciers en fondations</t>
  </si>
  <si>
    <t xml:space="preserve">Couche de forme sous dallage en tout venant (0/40mm) de ép.=20cm </t>
  </si>
  <si>
    <t>Mur en double cloison de 30cm d’épaisseur en agglos creux de ciment y compris tete de double cloison, raidisseurs et linteau en béton arme</t>
  </si>
  <si>
    <t>Enduit extérieur au mortier batard sur murs, plafonds, et acrotères type lisse, tyrolien et sculpte y compris éléments décoratifs</t>
  </si>
  <si>
    <t>Dalletes en béton arme de 0.10m d’épaisseur y compris armatures.</t>
  </si>
  <si>
    <t>Souche de gaine technique en terrasse</t>
  </si>
  <si>
    <t xml:space="preserve">Renformis et socle en béton </t>
  </si>
  <si>
    <t>Traitement de joint au sol y compris couvre joint</t>
  </si>
  <si>
    <t>Traitement de joint au mur intérieur y/c couvre joint</t>
  </si>
  <si>
    <t>Acrotère en béton arme y compris couronnement, façon de larmier, acier, maçonnerie et enduit</t>
  </si>
  <si>
    <t xml:space="preserve">Claustra en béton </t>
  </si>
  <si>
    <t xml:space="preserve">Couverture métallique autoportante </t>
  </si>
  <si>
    <t>Faux plafonds modulaires de 60x60</t>
  </si>
  <si>
    <t>Faux plafond en staff lisse y compris joint creux et cache LED</t>
  </si>
  <si>
    <t>Revêtement de sol en carreaux compacto y compris bande et plinthe</t>
  </si>
  <si>
    <t>Revêtement de sol en grès cérame teinte dans la masse y compris bande et plinthe</t>
  </si>
  <si>
    <t xml:space="preserve">Revêtement de sol en carreaux grès cérame antidérapants teinte dans la masse </t>
  </si>
  <si>
    <t>Revêtement mural en carreau grès cérame teinte dans la masse</t>
  </si>
  <si>
    <t>Revêtement pour les dallettes en granite y/c plinthe et retombée</t>
  </si>
  <si>
    <t xml:space="preserve">Revêtement de sol en marbre y/c plinthe  </t>
  </si>
  <si>
    <t xml:space="preserve">REVETEMENTS </t>
  </si>
  <si>
    <t xml:space="preserve">FAUX PLAFONDS - PLATRERIE </t>
  </si>
  <si>
    <t>Peinture type GR</t>
  </si>
  <si>
    <t>PEINTURE</t>
  </si>
  <si>
    <t>Peinture glycérophtalique laquée sur murs et plafonds</t>
  </si>
  <si>
    <t>Porte pleine en bois massif hêtre y/c vernis</t>
  </si>
  <si>
    <t>Placard en bois hêtre y compris étagère et vernis</t>
  </si>
  <si>
    <t>Pergola en bois</t>
  </si>
  <si>
    <t>Fenêtre et châssis en aluminium</t>
  </si>
  <si>
    <t>Volet roulant motorise en aluminium</t>
  </si>
  <si>
    <t>Plaques de signalisation intérieur</t>
  </si>
  <si>
    <t>Enseigne extérieur</t>
  </si>
  <si>
    <t>Grille de protection métallique y/c peinture</t>
  </si>
  <si>
    <t>Mat de drapeau</t>
  </si>
  <si>
    <t>Garde-corps en inox</t>
  </si>
  <si>
    <t xml:space="preserve"> Branchement au réseau d’eau potable public</t>
  </si>
  <si>
    <t>PPR Diamètre : 16,6/25</t>
  </si>
  <si>
    <t>PPR Diamètre : 21,2/32</t>
  </si>
  <si>
    <t>PPR Diamètre : 26,6/40</t>
  </si>
  <si>
    <t>PP R Diamètre : 33,4/50</t>
  </si>
  <si>
    <t>Tuyauterie intérieure en polypropylène PN 20</t>
  </si>
  <si>
    <t>Distribution intérieure en Polyéthylène réticulée</t>
  </si>
  <si>
    <t>Collecteurs de distribution tout départs y/c coffret</t>
  </si>
  <si>
    <t>Tuyauterie en PVC</t>
  </si>
  <si>
    <t xml:space="preserve"> DE DIAMÈTRE 100</t>
  </si>
  <si>
    <t>Siphon de sol</t>
  </si>
  <si>
    <t>Lavabo PMR en porcelaine sanitaire</t>
  </si>
  <si>
    <t xml:space="preserve">Vasque en porcelaine sanitaire </t>
  </si>
  <si>
    <t>W-c à l'anglaise en porcelaine sanitaire</t>
  </si>
  <si>
    <t>W-c à l'anglaise PMR en porcelaine sanitaire</t>
  </si>
  <si>
    <t>Chauffe-eau électrique 50l</t>
  </si>
  <si>
    <t>Armoire RIA DN25 / 30ml</t>
  </si>
  <si>
    <t>Couche d'imprégnation en EmuIsion de bitume SS 55 %</t>
  </si>
  <si>
    <t>m²</t>
  </si>
  <si>
    <t xml:space="preserve">Revêtement en Enrobé Bitumineux 0/10 pour couche de roulement Y/C couche d'accrochage  </t>
  </si>
  <si>
    <t>Fourniture et pose de la Bordure de Trottoir type T3</t>
  </si>
  <si>
    <t>Mise à niveau des regards et chambres existants et construction des boites de branchement</t>
  </si>
  <si>
    <t>Construction des Bouches d’égout à grilles et avaloirs avec appareils siphoïdes y compris les travaux de génie civil et branchement en PVC 300mm</t>
  </si>
  <si>
    <t>Revêtement des trottoirs y/c lit de pose et toute sujétion</t>
  </si>
  <si>
    <t>Signalisation horizontale</t>
  </si>
  <si>
    <t>Fouilles en puits, en tranchées, en rigoles ou en pleine masse dans tous terrains y/c rocher</t>
  </si>
  <si>
    <t>Câble U1000 ARVFV en Aluminium 3x150 mm²+1x95 mm2 +T</t>
  </si>
  <si>
    <t>CÂBLE U1000 ARVFV EN ALUMINIUM 3X95MM²+1X50 MM2 +T</t>
  </si>
  <si>
    <t>CÂBLE U1000  RVFV  en  Cuivre 4x16mm² +T</t>
  </si>
  <si>
    <t>CÂBLE U1000  RVFV  en  Cuivre 3x10mm² +T</t>
  </si>
  <si>
    <t xml:space="preserve">Fourniture et plantation de washigntonia robusta 5 mètre de stipe : </t>
  </si>
  <si>
    <t xml:space="preserve">Fourniture et plantation de gazon ou couvre sol </t>
  </si>
  <si>
    <t>Fourniture et Pose de la Bordure Jardinière type P1</t>
  </si>
  <si>
    <t>Déblais et remblais en terrain de toute nature</t>
  </si>
  <si>
    <t>Couche de base en Tout venant GNA 0/31.5</t>
  </si>
  <si>
    <t>Lampadaire d'éclairage LED 9m y compris socle en béton</t>
  </si>
  <si>
    <t>Projecteur LED 300w étanche</t>
  </si>
  <si>
    <t>Réglette sanitaire</t>
  </si>
  <si>
    <t>Plafonnier LED étanche</t>
  </si>
  <si>
    <t>Panel LED 20*20cm</t>
  </si>
  <si>
    <t>Panel LED 60*60cm</t>
  </si>
  <si>
    <t xml:space="preserve">Chemin de câble </t>
  </si>
  <si>
    <t xml:space="preserve">Câble souple 3x2, 5mm2 </t>
  </si>
  <si>
    <t>Câble  U1000  RVFV  en  Cuivre 3x6mm² +T</t>
  </si>
  <si>
    <t xml:space="preserve">Portails principaux en double tôles galvanisé y/c découpe laser, coulissants </t>
  </si>
  <si>
    <t xml:space="preserve">Epandage de la terre végétale </t>
  </si>
  <si>
    <r>
      <rPr>
        <b/>
        <u/>
        <sz val="20"/>
        <color rgb="FF002060"/>
        <rFont val="Times New Roman"/>
        <family val="1"/>
      </rPr>
      <t>Marché  N° ……../2026</t>
    </r>
    <r>
      <rPr>
        <b/>
        <u/>
        <sz val="24"/>
        <color rgb="FF002060"/>
        <rFont val="Times New Roman"/>
        <family val="1"/>
      </rPr>
      <t xml:space="preserve">
Travaux de construction marché de proximité Al-Massira à la ville d’Es-semara -province d’Es-semara
BORDEREAU DES PRIX - DETAIL ESTIMATIF</t>
    </r>
    <r>
      <rPr>
        <b/>
        <u/>
        <sz val="24"/>
        <rFont val="Times New Roman"/>
        <family val="1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</si>
</sst>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€_-;\-* #,##0.00\ _€_-;_-* &quot;-&quot;??\ _€_-;_-@_-"/>
    <numFmt numFmtId="164" formatCode="_-* #,##0.00\ _F_-;\-* #,##0.00\ _F_-;_-* &quot;-&quot;??\ _F_-;_-@_-"/>
  </numFmts>
  <fonts count="2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rgb="FF000000"/>
      <name val="Eras Medium ITC"/>
      <family val="2"/>
    </font>
    <font>
      <sz val="8"/>
      <name val="Calibri"/>
      <family val="2"/>
      <scheme val="minor"/>
    </font>
    <font>
      <sz val="11"/>
      <color theme="1"/>
      <name val="Eras Medium ITC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charset val="134"/>
    </font>
    <font>
      <sz val="11"/>
      <color rgb="FF000000"/>
      <name val="Calibri Light"/>
      <family val="1"/>
      <scheme val="major"/>
    </font>
    <font>
      <b/>
      <u val="double"/>
      <sz val="11"/>
      <color rgb="FF000000"/>
      <name val="Calibri Light"/>
      <family val="1"/>
      <scheme val="major"/>
    </font>
    <font>
      <sz val="11"/>
      <color theme="1"/>
      <name val="Calibri Light"/>
      <family val="1"/>
      <scheme val="major"/>
    </font>
    <font>
      <b/>
      <sz val="11"/>
      <color theme="1"/>
      <name val="Calibri Light"/>
      <family val="1"/>
      <scheme val="major"/>
    </font>
    <font>
      <u/>
      <sz val="11"/>
      <color rgb="FF000000"/>
      <name val="Calibri Light"/>
      <family val="1"/>
      <scheme val="major"/>
    </font>
    <font>
      <b/>
      <sz val="11"/>
      <color rgb="FF000000"/>
      <name val="Calibri Light"/>
      <family val="1"/>
      <scheme val="major"/>
    </font>
    <font>
      <b/>
      <u/>
      <sz val="11"/>
      <color rgb="FF000000"/>
      <name val="Calibri Light"/>
      <family val="1"/>
      <scheme val="major"/>
    </font>
    <font>
      <b/>
      <sz val="11"/>
      <color theme="1"/>
      <name val="Calibri Light"/>
      <family val="2"/>
      <scheme val="major"/>
    </font>
    <font>
      <b/>
      <sz val="12"/>
      <name val="Calibri Light"/>
      <family val="1"/>
      <scheme val="major"/>
    </font>
    <font>
      <sz val="12"/>
      <name val="Calibri Light"/>
      <family val="1"/>
      <scheme val="major"/>
    </font>
    <font>
      <b/>
      <u/>
      <sz val="12"/>
      <name val="Calibri Light"/>
      <family val="1"/>
      <scheme val="major"/>
    </font>
    <font>
      <b/>
      <u/>
      <sz val="20"/>
      <color rgb="FF002060"/>
      <name val="Times New Roman"/>
      <family val="1"/>
    </font>
    <font>
      <b/>
      <u/>
      <sz val="24"/>
      <name val="Times New Roman"/>
      <family val="1"/>
    </font>
    <font>
      <b/>
      <u/>
      <sz val="24"/>
      <color rgb="FF00206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3">
    <xf numFmtId="0" fontId="0" fillId="0" borderId="0"/>
    <xf numFmtId="0" fontId="1" fillId="0" borderId="0"/>
    <xf numFmtId="0" fontId="2" fillId="0" borderId="0"/>
    <xf numFmtId="164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7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</cellStyleXfs>
  <cellXfs count="76">
    <xf numFmtId="0" fontId="0" fillId="0" borderId="0" xfId="0"/>
    <xf numFmtId="0" fontId="5" fillId="0" borderId="0" xfId="0" applyFont="1"/>
    <xf numFmtId="0" fontId="5" fillId="0" borderId="0" xfId="0" applyFont="1" applyAlignment="1">
      <alignment wrapText="1"/>
    </xf>
    <xf numFmtId="0" fontId="5" fillId="0" borderId="0" xfId="0" applyFont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0" fillId="0" borderId="7" xfId="0" applyFont="1" applyBorder="1" applyAlignment="1">
      <alignment vertical="center" wrapText="1"/>
    </xf>
    <xf numFmtId="0" fontId="11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left" wrapText="1"/>
    </xf>
    <xf numFmtId="0" fontId="11" fillId="0" borderId="7" xfId="0" applyFont="1" applyBorder="1" applyAlignment="1">
      <alignment horizontal="left" vertical="center" wrapText="1"/>
    </xf>
    <xf numFmtId="0" fontId="11" fillId="5" borderId="7" xfId="0" applyFont="1" applyFill="1" applyBorder="1" applyAlignment="1">
      <alignment horizontal="center" vertical="center"/>
    </xf>
    <xf numFmtId="0" fontId="11" fillId="0" borderId="7" xfId="0" applyFont="1" applyBorder="1" applyAlignment="1">
      <alignment horizontal="left"/>
    </xf>
    <xf numFmtId="0" fontId="9" fillId="0" borderId="7" xfId="0" applyFont="1" applyBorder="1" applyAlignment="1">
      <alignment vertical="center" wrapText="1"/>
    </xf>
    <xf numFmtId="0" fontId="9" fillId="0" borderId="7" xfId="0" applyFont="1" applyBorder="1" applyAlignment="1">
      <alignment horizontal="center" vertical="center"/>
    </xf>
    <xf numFmtId="43" fontId="11" fillId="0" borderId="7" xfId="4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/>
    </xf>
    <xf numFmtId="0" fontId="11" fillId="0" borderId="7" xfId="0" applyFont="1" applyBorder="1" applyAlignment="1">
      <alignment vertical="center" wrapText="1"/>
    </xf>
    <xf numFmtId="0" fontId="15" fillId="0" borderId="7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/>
    </xf>
    <xf numFmtId="0" fontId="16" fillId="0" borderId="9" xfId="0" applyFont="1" applyBorder="1" applyAlignment="1">
      <alignment horizontal="left" wrapText="1"/>
    </xf>
    <xf numFmtId="0" fontId="9" fillId="0" borderId="11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left" wrapText="1"/>
    </xf>
    <xf numFmtId="0" fontId="11" fillId="0" borderId="7" xfId="0" applyFont="1" applyFill="1" applyBorder="1" applyAlignment="1">
      <alignment horizontal="center" vertical="center"/>
    </xf>
    <xf numFmtId="0" fontId="0" fillId="0" borderId="0" xfId="0" applyFill="1"/>
    <xf numFmtId="43" fontId="11" fillId="0" borderId="12" xfId="4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43" fontId="11" fillId="0" borderId="9" xfId="4" applyFont="1" applyBorder="1" applyAlignment="1">
      <alignment horizontal="center" vertical="center"/>
    </xf>
    <xf numFmtId="43" fontId="11" fillId="0" borderId="10" xfId="4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43" fontId="11" fillId="0" borderId="7" xfId="4" applyFont="1" applyFill="1" applyBorder="1" applyAlignment="1">
      <alignment horizontal="center" vertical="center"/>
    </xf>
    <xf numFmtId="43" fontId="11" fillId="0" borderId="12" xfId="4" applyFont="1" applyFill="1" applyBorder="1" applyAlignment="1">
      <alignment horizontal="center" vertical="center"/>
    </xf>
    <xf numFmtId="43" fontId="11" fillId="3" borderId="12" xfId="4" applyFont="1" applyFill="1" applyBorder="1" applyAlignment="1">
      <alignment horizontal="center" vertical="center"/>
    </xf>
    <xf numFmtId="43" fontId="5" fillId="0" borderId="7" xfId="4" applyFont="1" applyFill="1" applyBorder="1" applyAlignment="1">
      <alignment horizontal="center" vertical="center"/>
    </xf>
    <xf numFmtId="43" fontId="11" fillId="3" borderId="14" xfId="4" applyFont="1" applyFill="1" applyBorder="1" applyAlignment="1">
      <alignment horizontal="center" vertical="center"/>
    </xf>
    <xf numFmtId="0" fontId="18" fillId="0" borderId="7" xfId="0" applyFont="1" applyBorder="1" applyAlignment="1">
      <alignment horizontal="left" vertical="center" wrapText="1"/>
    </xf>
    <xf numFmtId="0" fontId="18" fillId="0" borderId="0" xfId="0" applyFont="1"/>
    <xf numFmtId="0" fontId="18" fillId="0" borderId="0" xfId="0" applyFont="1" applyAlignment="1">
      <alignment vertical="top"/>
    </xf>
    <xf numFmtId="1" fontId="17" fillId="6" borderId="15" xfId="0" applyNumberFormat="1" applyFont="1" applyFill="1" applyBorder="1" applyAlignment="1">
      <alignment horizontal="center" vertical="top"/>
    </xf>
    <xf numFmtId="0" fontId="19" fillId="6" borderId="16" xfId="0" applyFont="1" applyFill="1" applyBorder="1" applyAlignment="1">
      <alignment vertical="top" wrapText="1"/>
    </xf>
    <xf numFmtId="43" fontId="18" fillId="6" borderId="17" xfId="4" applyFont="1" applyFill="1" applyBorder="1" applyAlignment="1">
      <alignment horizontal="center" vertical="center"/>
    </xf>
    <xf numFmtId="0" fontId="11" fillId="0" borderId="7" xfId="0" applyFont="1" applyBorder="1" applyAlignment="1">
      <alignment horizontal="center" wrapText="1"/>
    </xf>
    <xf numFmtId="0" fontId="11" fillId="0" borderId="7" xfId="0" applyFont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left" vertical="center" wrapText="1"/>
    </xf>
    <xf numFmtId="0" fontId="18" fillId="0" borderId="0" xfId="0" applyFont="1" applyFill="1"/>
    <xf numFmtId="0" fontId="11" fillId="0" borderId="9" xfId="0" applyFont="1" applyBorder="1" applyAlignment="1">
      <alignment horizontal="center" wrapText="1"/>
    </xf>
    <xf numFmtId="0" fontId="11" fillId="0" borderId="7" xfId="0" applyFont="1" applyFill="1" applyBorder="1" applyAlignment="1">
      <alignment horizontal="center" wrapText="1"/>
    </xf>
    <xf numFmtId="0" fontId="0" fillId="7" borderId="0" xfId="0" applyFill="1"/>
    <xf numFmtId="43" fontId="9" fillId="0" borderId="12" xfId="0" applyNumberFormat="1" applyFont="1" applyBorder="1" applyAlignment="1">
      <alignment horizontal="center" vertical="center"/>
    </xf>
    <xf numFmtId="43" fontId="0" fillId="0" borderId="0" xfId="0" applyNumberFormat="1"/>
    <xf numFmtId="0" fontId="9" fillId="5" borderId="1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left" vertical="center" wrapText="1"/>
    </xf>
    <xf numFmtId="0" fontId="11" fillId="5" borderId="7" xfId="0" applyFont="1" applyFill="1" applyBorder="1" applyAlignment="1">
      <alignment horizontal="center" wrapText="1"/>
    </xf>
    <xf numFmtId="43" fontId="11" fillId="5" borderId="7" xfId="4" applyFont="1" applyFill="1" applyBorder="1" applyAlignment="1">
      <alignment horizontal="center" vertical="center"/>
    </xf>
    <xf numFmtId="43" fontId="11" fillId="5" borderId="12" xfId="4" applyFont="1" applyFill="1" applyBorder="1" applyAlignment="1">
      <alignment horizontal="center" vertical="center"/>
    </xf>
    <xf numFmtId="0" fontId="0" fillId="5" borderId="0" xfId="0" applyFill="1"/>
    <xf numFmtId="0" fontId="11" fillId="5" borderId="7" xfId="0" applyFont="1" applyFill="1" applyBorder="1" applyAlignment="1">
      <alignment horizontal="left" wrapText="1"/>
    </xf>
    <xf numFmtId="0" fontId="9" fillId="0" borderId="7" xfId="0" applyFont="1" applyFill="1" applyBorder="1" applyAlignment="1">
      <alignment vertical="center" wrapText="1"/>
    </xf>
    <xf numFmtId="0" fontId="9" fillId="0" borderId="7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left" vertical="center" wrapText="1"/>
    </xf>
    <xf numFmtId="0" fontId="14" fillId="4" borderId="7" xfId="0" applyFont="1" applyFill="1" applyBorder="1" applyAlignment="1">
      <alignment horizontal="center" vertical="center"/>
    </xf>
    <xf numFmtId="43" fontId="12" fillId="4" borderId="7" xfId="0" applyNumberFormat="1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/>
    </xf>
    <xf numFmtId="0" fontId="17" fillId="6" borderId="16" xfId="0" applyFont="1" applyFill="1" applyBorder="1" applyAlignment="1">
      <alignment horizontal="center" vertical="top"/>
    </xf>
    <xf numFmtId="0" fontId="13" fillId="3" borderId="13" xfId="0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top" wrapText="1"/>
    </xf>
    <xf numFmtId="0" fontId="21" fillId="0" borderId="18" xfId="0" applyFont="1" applyBorder="1" applyAlignment="1">
      <alignment horizontal="center" vertical="top" wrapText="1"/>
    </xf>
  </cellXfs>
  <cellStyles count="13">
    <cellStyle name="Milliers" xfId="4" builtinId="3"/>
    <cellStyle name="Milliers 2" xfId="3" xr:uid="{00000000-0005-0000-0000-000001000000}"/>
    <cellStyle name="Normal" xfId="0" builtinId="0"/>
    <cellStyle name="Normal 10 2" xfId="6" xr:uid="{00000000-0005-0000-0000-000003000000}"/>
    <cellStyle name="Normal 12" xfId="9" xr:uid="{00000000-0005-0000-0000-000004000000}"/>
    <cellStyle name="Normal 13" xfId="5" xr:uid="{00000000-0005-0000-0000-000005000000}"/>
    <cellStyle name="Normal 2" xfId="1" xr:uid="{00000000-0005-0000-0000-000006000000}"/>
    <cellStyle name="Normal 2 2" xfId="11" xr:uid="{00000000-0005-0000-0000-000007000000}"/>
    <cellStyle name="Normal 2 2 3" xfId="12" xr:uid="{00000000-0005-0000-0000-000008000000}"/>
    <cellStyle name="Normal 2 3" xfId="8" xr:uid="{00000000-0005-0000-0000-000009000000}"/>
    <cellStyle name="Normal 3" xfId="2" xr:uid="{00000000-0005-0000-0000-00000A000000}"/>
    <cellStyle name="Normal 3 2" xfId="7" xr:uid="{00000000-0005-0000-0000-00000B000000}"/>
    <cellStyle name="Normal 4" xfId="10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00"/>
  <sheetViews>
    <sheetView tabSelected="1" zoomScale="85" zoomScaleNormal="85" workbookViewId="0">
      <selection activeCell="K3" sqref="K3"/>
    </sheetView>
  </sheetViews>
  <sheetFormatPr baseColWidth="10" defaultColWidth="8.88671875" defaultRowHeight="14.4"/>
  <cols>
    <col min="1" max="1" width="8.77734375" style="1" customWidth="1"/>
    <col min="2" max="2" width="71" style="2" customWidth="1"/>
    <col min="3" max="3" width="9.21875" style="28" customWidth="1"/>
    <col min="4" max="4" width="16.5546875" style="3" customWidth="1"/>
    <col min="5" max="5" width="17.44140625" style="3" customWidth="1"/>
    <col min="6" max="6" width="21.33203125" style="3" customWidth="1"/>
    <col min="7" max="7" width="20.88671875" customWidth="1"/>
  </cols>
  <sheetData>
    <row r="1" spans="1:6" ht="20.399999999999999" customHeight="1">
      <c r="A1" s="74" t="s">
        <v>217</v>
      </c>
      <c r="B1" s="74"/>
      <c r="C1" s="74"/>
      <c r="D1" s="74"/>
      <c r="E1" s="74"/>
      <c r="F1" s="74"/>
    </row>
    <row r="2" spans="1:6" ht="126" customHeight="1" thickBot="1">
      <c r="A2" s="75"/>
      <c r="B2" s="75"/>
      <c r="C2" s="75"/>
      <c r="D2" s="75"/>
      <c r="E2" s="75"/>
      <c r="F2" s="75"/>
    </row>
    <row r="3" spans="1:6" ht="15" thickTop="1">
      <c r="A3" s="65" t="s">
        <v>15</v>
      </c>
      <c r="B3" s="67" t="s">
        <v>16</v>
      </c>
      <c r="C3" s="67" t="s">
        <v>0</v>
      </c>
      <c r="D3" s="67" t="s">
        <v>17</v>
      </c>
      <c r="E3" s="67" t="s">
        <v>132</v>
      </c>
      <c r="F3" s="69" t="s">
        <v>18</v>
      </c>
    </row>
    <row r="4" spans="1:6" ht="15" thickBot="1">
      <c r="A4" s="66"/>
      <c r="B4" s="68"/>
      <c r="C4" s="68"/>
      <c r="D4" s="68"/>
      <c r="E4" s="68"/>
      <c r="F4" s="70"/>
    </row>
    <row r="5" spans="1:6" ht="15" thickTop="1">
      <c r="A5" s="4"/>
      <c r="B5" s="22" t="s">
        <v>106</v>
      </c>
      <c r="C5" s="47"/>
      <c r="D5" s="5"/>
      <c r="E5" s="29"/>
      <c r="F5" s="30"/>
    </row>
    <row r="6" spans="1:6">
      <c r="A6" s="6"/>
      <c r="B6" s="7" t="s">
        <v>96</v>
      </c>
      <c r="C6" s="43"/>
      <c r="D6" s="8"/>
      <c r="E6" s="8"/>
      <c r="F6" s="31"/>
    </row>
    <row r="7" spans="1:6" ht="28.8">
      <c r="A7" s="6">
        <v>1</v>
      </c>
      <c r="B7" s="9" t="s">
        <v>133</v>
      </c>
      <c r="C7" s="43" t="s">
        <v>6</v>
      </c>
      <c r="D7" s="8">
        <f>80*30</f>
        <v>2400</v>
      </c>
      <c r="E7" s="15"/>
      <c r="F7" s="27"/>
    </row>
    <row r="8" spans="1:6" ht="28.8">
      <c r="A8" s="6">
        <f>1+A7</f>
        <v>2</v>
      </c>
      <c r="B8" s="9" t="s">
        <v>196</v>
      </c>
      <c r="C8" s="43" t="s">
        <v>41</v>
      </c>
      <c r="D8" s="8">
        <f>+((15*30*0.5*0.5)+(6*80*0.5*0.5)+(40*2.2*2.2*1.6)+(12*1.4*1.2))*1.4</f>
        <v>787.38799999999992</v>
      </c>
      <c r="E8" s="15"/>
      <c r="F8" s="27"/>
    </row>
    <row r="9" spans="1:6">
      <c r="A9" s="6">
        <f t="shared" ref="A9:A18" si="0">1+A8</f>
        <v>3</v>
      </c>
      <c r="B9" s="9" t="s">
        <v>134</v>
      </c>
      <c r="C9" s="43" t="s">
        <v>41</v>
      </c>
      <c r="D9" s="8">
        <f>ROUNDUP(80*34*1,0)</f>
        <v>2720</v>
      </c>
      <c r="E9" s="15"/>
      <c r="F9" s="27"/>
    </row>
    <row r="10" spans="1:6">
      <c r="A10" s="6"/>
      <c r="B10" s="7" t="s">
        <v>97</v>
      </c>
      <c r="C10" s="43"/>
      <c r="D10" s="8"/>
      <c r="E10" s="15"/>
      <c r="F10" s="27"/>
    </row>
    <row r="11" spans="1:6">
      <c r="A11" s="6">
        <f>1+A9</f>
        <v>4</v>
      </c>
      <c r="B11" s="9" t="s">
        <v>42</v>
      </c>
      <c r="C11" s="43" t="s">
        <v>41</v>
      </c>
      <c r="D11" s="8">
        <f>+((15*30*0.5*0.1)+(6*80*0.5*0.1)+(40*2.2*2.2*0.1)+(12*1.4*0.1))*1.6</f>
        <v>108.06399999999999</v>
      </c>
      <c r="E11" s="15"/>
      <c r="F11" s="27"/>
    </row>
    <row r="12" spans="1:6">
      <c r="A12" s="6">
        <f t="shared" si="0"/>
        <v>5</v>
      </c>
      <c r="B12" s="9" t="s">
        <v>85</v>
      </c>
      <c r="C12" s="43" t="s">
        <v>41</v>
      </c>
      <c r="D12" s="8">
        <v>50</v>
      </c>
      <c r="E12" s="15"/>
      <c r="F12" s="27"/>
    </row>
    <row r="13" spans="1:6">
      <c r="A13" s="6">
        <f t="shared" si="0"/>
        <v>6</v>
      </c>
      <c r="B13" s="9" t="s">
        <v>135</v>
      </c>
      <c r="C13" s="43" t="s">
        <v>41</v>
      </c>
      <c r="D13" s="8">
        <f>+(2*(80+32)*0.6*1.5)</f>
        <v>201.60000000000002</v>
      </c>
      <c r="E13" s="15"/>
      <c r="F13" s="27"/>
    </row>
    <row r="14" spans="1:6">
      <c r="A14" s="6">
        <f t="shared" si="0"/>
        <v>7</v>
      </c>
      <c r="B14" s="10" t="s">
        <v>43</v>
      </c>
      <c r="C14" s="43" t="s">
        <v>2</v>
      </c>
      <c r="D14" s="8">
        <v>10</v>
      </c>
      <c r="E14" s="15"/>
      <c r="F14" s="27"/>
    </row>
    <row r="15" spans="1:6">
      <c r="A15" s="6">
        <f t="shared" si="0"/>
        <v>8</v>
      </c>
      <c r="B15" s="10" t="s">
        <v>86</v>
      </c>
      <c r="C15" s="43" t="s">
        <v>6</v>
      </c>
      <c r="D15" s="8">
        <v>290</v>
      </c>
      <c r="E15" s="15"/>
      <c r="F15" s="27"/>
    </row>
    <row r="16" spans="1:6">
      <c r="A16" s="6"/>
      <c r="B16" s="7" t="s">
        <v>98</v>
      </c>
      <c r="C16" s="43"/>
      <c r="D16" s="8"/>
      <c r="E16" s="15"/>
      <c r="F16" s="27"/>
    </row>
    <row r="17" spans="1:6">
      <c r="A17" s="6">
        <f>1+A15</f>
        <v>9</v>
      </c>
      <c r="B17" s="9" t="s">
        <v>136</v>
      </c>
      <c r="C17" s="43" t="s">
        <v>41</v>
      </c>
      <c r="D17" s="8">
        <f>+((15*30*0.5*0.4)+(6*80*0.5*0.4)+(38*2.2*2.2*0.4)+(12*1.4*0.3))</f>
        <v>264.60800000000006</v>
      </c>
      <c r="E17" s="15"/>
      <c r="F17" s="27"/>
    </row>
    <row r="18" spans="1:6">
      <c r="A18" s="6">
        <f t="shared" si="0"/>
        <v>10</v>
      </c>
      <c r="B18" s="9" t="s">
        <v>53</v>
      </c>
      <c r="C18" s="43" t="s">
        <v>54</v>
      </c>
      <c r="D18" s="8">
        <f>+D17*120</f>
        <v>31752.960000000006</v>
      </c>
      <c r="E18" s="15"/>
      <c r="F18" s="27"/>
    </row>
    <row r="19" spans="1:6">
      <c r="A19" s="6"/>
      <c r="B19" s="7" t="s">
        <v>99</v>
      </c>
      <c r="C19" s="43"/>
      <c r="D19" s="8"/>
      <c r="E19" s="15"/>
      <c r="F19" s="27"/>
    </row>
    <row r="20" spans="1:6">
      <c r="A20" s="6">
        <f>1+A18</f>
        <v>11</v>
      </c>
      <c r="B20" s="9" t="s">
        <v>89</v>
      </c>
      <c r="C20" s="43" t="s">
        <v>45</v>
      </c>
      <c r="D20" s="8">
        <v>160</v>
      </c>
      <c r="E20" s="15"/>
      <c r="F20" s="27"/>
    </row>
    <row r="21" spans="1:6">
      <c r="A21" s="6">
        <f>1+A20</f>
        <v>12</v>
      </c>
      <c r="B21" s="9" t="s">
        <v>90</v>
      </c>
      <c r="C21" s="43" t="s">
        <v>45</v>
      </c>
      <c r="D21" s="8">
        <v>80</v>
      </c>
      <c r="E21" s="15"/>
      <c r="F21" s="27"/>
    </row>
    <row r="22" spans="1:6">
      <c r="A22" s="6">
        <f t="shared" ref="A22:A38" si="1">1+A21</f>
        <v>13</v>
      </c>
      <c r="B22" s="9" t="s">
        <v>91</v>
      </c>
      <c r="C22" s="43" t="s">
        <v>45</v>
      </c>
      <c r="D22" s="8">
        <v>90</v>
      </c>
      <c r="E22" s="15"/>
      <c r="F22" s="27"/>
    </row>
    <row r="23" spans="1:6">
      <c r="A23" s="6"/>
      <c r="B23" s="7" t="s">
        <v>100</v>
      </c>
      <c r="C23" s="43"/>
      <c r="D23" s="8"/>
      <c r="E23" s="15"/>
      <c r="F23" s="27"/>
    </row>
    <row r="24" spans="1:6">
      <c r="A24" s="6">
        <f>1+A22</f>
        <v>14</v>
      </c>
      <c r="B24" s="9" t="s">
        <v>46</v>
      </c>
      <c r="C24" s="43" t="s">
        <v>2</v>
      </c>
      <c r="D24" s="8">
        <v>20</v>
      </c>
      <c r="E24" s="15"/>
      <c r="F24" s="27"/>
    </row>
    <row r="25" spans="1:6">
      <c r="A25" s="6">
        <f t="shared" si="1"/>
        <v>15</v>
      </c>
      <c r="B25" s="9" t="s">
        <v>47</v>
      </c>
      <c r="C25" s="43" t="s">
        <v>2</v>
      </c>
      <c r="D25" s="8">
        <v>7</v>
      </c>
      <c r="E25" s="15"/>
      <c r="F25" s="27"/>
    </row>
    <row r="26" spans="1:6">
      <c r="A26" s="6">
        <f t="shared" si="1"/>
        <v>16</v>
      </c>
      <c r="B26" s="9" t="s">
        <v>48</v>
      </c>
      <c r="C26" s="43" t="s">
        <v>2</v>
      </c>
      <c r="D26" s="8">
        <v>30</v>
      </c>
      <c r="E26" s="15"/>
      <c r="F26" s="27"/>
    </row>
    <row r="27" spans="1:6">
      <c r="A27" s="6">
        <f t="shared" si="1"/>
        <v>17</v>
      </c>
      <c r="B27" s="9" t="s">
        <v>49</v>
      </c>
      <c r="C27" s="43" t="s">
        <v>2</v>
      </c>
      <c r="D27" s="8">
        <v>4</v>
      </c>
      <c r="E27" s="15"/>
      <c r="F27" s="27"/>
    </row>
    <row r="28" spans="1:6">
      <c r="A28" s="6">
        <f t="shared" si="1"/>
        <v>18</v>
      </c>
      <c r="B28" s="9" t="s">
        <v>50</v>
      </c>
      <c r="C28" s="43" t="s">
        <v>2</v>
      </c>
      <c r="D28" s="11">
        <v>5</v>
      </c>
      <c r="E28" s="15"/>
      <c r="F28" s="27"/>
    </row>
    <row r="29" spans="1:6">
      <c r="A29" s="6">
        <f t="shared" si="1"/>
        <v>19</v>
      </c>
      <c r="B29" s="9" t="s">
        <v>62</v>
      </c>
      <c r="C29" s="43" t="s">
        <v>2</v>
      </c>
      <c r="D29" s="8">
        <v>20</v>
      </c>
      <c r="E29" s="15"/>
      <c r="F29" s="27"/>
    </row>
    <row r="30" spans="1:6">
      <c r="A30" s="6">
        <f t="shared" si="1"/>
        <v>20</v>
      </c>
      <c r="B30" s="9" t="s">
        <v>51</v>
      </c>
      <c r="C30" s="43" t="s">
        <v>2</v>
      </c>
      <c r="D30" s="8">
        <v>8</v>
      </c>
      <c r="E30" s="15"/>
      <c r="F30" s="27"/>
    </row>
    <row r="31" spans="1:6">
      <c r="A31" s="6">
        <f t="shared" si="1"/>
        <v>21</v>
      </c>
      <c r="B31" s="9" t="s">
        <v>52</v>
      </c>
      <c r="C31" s="43" t="s">
        <v>2</v>
      </c>
      <c r="D31" s="8">
        <v>4</v>
      </c>
      <c r="E31" s="15"/>
      <c r="F31" s="27"/>
    </row>
    <row r="32" spans="1:6">
      <c r="A32" s="6"/>
      <c r="B32" s="7" t="s">
        <v>101</v>
      </c>
      <c r="C32" s="43"/>
      <c r="D32" s="8"/>
      <c r="E32" s="15"/>
      <c r="F32" s="27"/>
    </row>
    <row r="33" spans="1:21" s="26" customFormat="1">
      <c r="A33" s="23">
        <f>1+A31</f>
        <v>22</v>
      </c>
      <c r="B33" s="24" t="s">
        <v>137</v>
      </c>
      <c r="C33" s="48" t="s">
        <v>41</v>
      </c>
      <c r="D33" s="25">
        <v>500</v>
      </c>
      <c r="E33" s="32"/>
      <c r="F33" s="33"/>
    </row>
    <row r="34" spans="1:21" s="49" customFormat="1">
      <c r="A34" s="52">
        <f t="shared" si="1"/>
        <v>23</v>
      </c>
      <c r="B34" s="53" t="s">
        <v>87</v>
      </c>
      <c r="C34" s="54" t="s">
        <v>6</v>
      </c>
      <c r="D34" s="11">
        <v>142</v>
      </c>
      <c r="E34" s="55"/>
      <c r="F34" s="56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</row>
    <row r="35" spans="1:21" s="49" customFormat="1">
      <c r="A35" s="52">
        <f t="shared" si="1"/>
        <v>24</v>
      </c>
      <c r="B35" s="58" t="s">
        <v>88</v>
      </c>
      <c r="C35" s="54" t="s">
        <v>6</v>
      </c>
      <c r="D35" s="11">
        <f>78*29.8</f>
        <v>2324.4</v>
      </c>
      <c r="E35" s="55"/>
      <c r="F35" s="56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</row>
    <row r="36" spans="1:21">
      <c r="A36" s="6"/>
      <c r="B36" s="7" t="s">
        <v>92</v>
      </c>
      <c r="C36" s="43"/>
      <c r="D36" s="8"/>
      <c r="E36" s="15"/>
      <c r="F36" s="27"/>
    </row>
    <row r="37" spans="1:21">
      <c r="A37" s="6">
        <f>1+A35</f>
        <v>25</v>
      </c>
      <c r="B37" s="9" t="s">
        <v>44</v>
      </c>
      <c r="C37" s="43" t="s">
        <v>41</v>
      </c>
      <c r="D37" s="8">
        <f>+(38*0.6*0.6*7.5)+(9*0.25*0.25*3.6)+(0.2*0.4*120)</f>
        <v>114.22499999999999</v>
      </c>
      <c r="E37" s="15"/>
      <c r="F37" s="27"/>
    </row>
    <row r="38" spans="1:21">
      <c r="A38" s="6">
        <f t="shared" si="1"/>
        <v>26</v>
      </c>
      <c r="B38" s="9" t="s">
        <v>55</v>
      </c>
      <c r="C38" s="43" t="s">
        <v>54</v>
      </c>
      <c r="D38" s="8">
        <f>+D37*120</f>
        <v>13707</v>
      </c>
      <c r="E38" s="15"/>
      <c r="F38" s="27"/>
    </row>
    <row r="39" spans="1:21">
      <c r="A39" s="6"/>
      <c r="B39" s="7" t="s">
        <v>102</v>
      </c>
      <c r="C39" s="43"/>
      <c r="D39" s="8"/>
      <c r="E39" s="15"/>
      <c r="F39" s="27"/>
    </row>
    <row r="40" spans="1:21">
      <c r="A40" s="6">
        <f>1+A38</f>
        <v>27</v>
      </c>
      <c r="B40" s="12" t="s">
        <v>68</v>
      </c>
      <c r="C40" s="43" t="s">
        <v>6</v>
      </c>
      <c r="D40" s="8">
        <v>142</v>
      </c>
      <c r="E40" s="15"/>
      <c r="F40" s="27"/>
    </row>
    <row r="41" spans="1:21">
      <c r="A41" s="6"/>
      <c r="B41" s="7" t="s">
        <v>103</v>
      </c>
      <c r="C41" s="43"/>
      <c r="D41" s="8"/>
      <c r="E41" s="15"/>
      <c r="F41" s="27"/>
    </row>
    <row r="42" spans="1:21" ht="28.8">
      <c r="A42" s="6">
        <f>1+A40</f>
        <v>28</v>
      </c>
      <c r="B42" s="9" t="s">
        <v>138</v>
      </c>
      <c r="C42" s="43" t="s">
        <v>20</v>
      </c>
      <c r="D42" s="8">
        <v>260</v>
      </c>
      <c r="E42" s="15"/>
      <c r="F42" s="27"/>
    </row>
    <row r="43" spans="1:21">
      <c r="A43" s="6">
        <f>1+A42</f>
        <v>29</v>
      </c>
      <c r="B43" s="9" t="s">
        <v>93</v>
      </c>
      <c r="C43" s="43" t="s">
        <v>6</v>
      </c>
      <c r="D43" s="8">
        <v>1039</v>
      </c>
      <c r="E43" s="15"/>
      <c r="F43" s="27"/>
    </row>
    <row r="44" spans="1:21">
      <c r="A44" s="6">
        <f>1+A43</f>
        <v>30</v>
      </c>
      <c r="B44" s="9" t="s">
        <v>94</v>
      </c>
      <c r="C44" s="43" t="s">
        <v>6</v>
      </c>
      <c r="D44" s="8">
        <v>80</v>
      </c>
      <c r="E44" s="15"/>
      <c r="F44" s="27"/>
    </row>
    <row r="45" spans="1:21">
      <c r="A45" s="6">
        <f>1+A44</f>
        <v>31</v>
      </c>
      <c r="B45" s="13" t="s">
        <v>146</v>
      </c>
      <c r="C45" s="14" t="s">
        <v>6</v>
      </c>
      <c r="D45" s="14">
        <v>80</v>
      </c>
      <c r="E45" s="15"/>
      <c r="F45" s="27"/>
    </row>
    <row r="46" spans="1:21">
      <c r="A46" s="6"/>
      <c r="B46" s="7" t="s">
        <v>95</v>
      </c>
      <c r="C46" s="43"/>
      <c r="D46" s="8"/>
      <c r="E46" s="15"/>
      <c r="F46" s="27"/>
    </row>
    <row r="47" spans="1:21" ht="28.8">
      <c r="A47" s="6">
        <f>1+A45</f>
        <v>32</v>
      </c>
      <c r="B47" s="9" t="s">
        <v>104</v>
      </c>
      <c r="C47" s="43" t="s">
        <v>6</v>
      </c>
      <c r="D47" s="8">
        <v>1730</v>
      </c>
      <c r="E47" s="15"/>
      <c r="F47" s="27"/>
    </row>
    <row r="48" spans="1:21" ht="31.5" customHeight="1">
      <c r="A48" s="6">
        <f>1+A47</f>
        <v>33</v>
      </c>
      <c r="B48" s="9" t="s">
        <v>139</v>
      </c>
      <c r="C48" s="43" t="s">
        <v>20</v>
      </c>
      <c r="D48" s="8">
        <v>820</v>
      </c>
      <c r="E48" s="15"/>
      <c r="F48" s="27"/>
    </row>
    <row r="49" spans="1:6">
      <c r="A49" s="6"/>
      <c r="B49" s="7" t="s">
        <v>105</v>
      </c>
      <c r="C49" s="43"/>
      <c r="D49" s="8"/>
      <c r="E49" s="15"/>
      <c r="F49" s="27"/>
    </row>
    <row r="50" spans="1:6">
      <c r="A50" s="6">
        <f>1+A48</f>
        <v>34</v>
      </c>
      <c r="B50" s="9" t="s">
        <v>140</v>
      </c>
      <c r="C50" s="43" t="s">
        <v>6</v>
      </c>
      <c r="D50" s="8">
        <v>4</v>
      </c>
      <c r="E50" s="15"/>
      <c r="F50" s="27"/>
    </row>
    <row r="51" spans="1:6">
      <c r="A51" s="6">
        <f>1+A50</f>
        <v>35</v>
      </c>
      <c r="B51" s="9" t="s">
        <v>141</v>
      </c>
      <c r="C51" s="43" t="s">
        <v>114</v>
      </c>
      <c r="D51" s="8">
        <v>3</v>
      </c>
      <c r="E51" s="15"/>
      <c r="F51" s="27"/>
    </row>
    <row r="52" spans="1:6">
      <c r="A52" s="6">
        <f t="shared" ref="A52:A55" si="2">1+A51</f>
        <v>36</v>
      </c>
      <c r="B52" s="9" t="s">
        <v>142</v>
      </c>
      <c r="C52" s="43" t="s">
        <v>6</v>
      </c>
      <c r="D52" s="8">
        <v>3</v>
      </c>
      <c r="E52" s="15"/>
      <c r="F52" s="27"/>
    </row>
    <row r="53" spans="1:6">
      <c r="A53" s="6">
        <f t="shared" si="2"/>
        <v>37</v>
      </c>
      <c r="B53" s="9" t="s">
        <v>143</v>
      </c>
      <c r="C53" s="43" t="s">
        <v>45</v>
      </c>
      <c r="D53" s="8">
        <v>30</v>
      </c>
      <c r="E53" s="15"/>
      <c r="F53" s="27"/>
    </row>
    <row r="54" spans="1:6">
      <c r="A54" s="6">
        <f t="shared" si="2"/>
        <v>38</v>
      </c>
      <c r="B54" s="9" t="s">
        <v>144</v>
      </c>
      <c r="C54" s="43" t="s">
        <v>45</v>
      </c>
      <c r="D54" s="8">
        <v>15</v>
      </c>
      <c r="E54" s="15"/>
      <c r="F54" s="27"/>
    </row>
    <row r="55" spans="1:6" ht="28.8">
      <c r="A55" s="6">
        <f t="shared" si="2"/>
        <v>39</v>
      </c>
      <c r="B55" s="9" t="s">
        <v>145</v>
      </c>
      <c r="C55" s="44" t="s">
        <v>45</v>
      </c>
      <c r="D55" s="8">
        <f>+(2*(7.6+8.9+8.1+9.05))</f>
        <v>67.300000000000011</v>
      </c>
      <c r="E55" s="15"/>
      <c r="F55" s="27"/>
    </row>
    <row r="56" spans="1:6" s="26" customFormat="1">
      <c r="A56" s="23">
        <f>1+A55</f>
        <v>40</v>
      </c>
      <c r="B56" s="59" t="s">
        <v>147</v>
      </c>
      <c r="C56" s="60" t="s">
        <v>6</v>
      </c>
      <c r="D56" s="60">
        <f>78*30</f>
        <v>2340</v>
      </c>
      <c r="E56" s="32"/>
      <c r="F56" s="33"/>
    </row>
    <row r="57" spans="1:6">
      <c r="A57" s="6"/>
      <c r="B57" s="7" t="s">
        <v>107</v>
      </c>
      <c r="C57" s="43"/>
      <c r="D57" s="8"/>
      <c r="E57" s="15"/>
      <c r="F57" s="27"/>
    </row>
    <row r="58" spans="1:6">
      <c r="A58" s="6">
        <f>1+A56</f>
        <v>41</v>
      </c>
      <c r="B58" s="12" t="s">
        <v>108</v>
      </c>
      <c r="C58" s="43" t="s">
        <v>6</v>
      </c>
      <c r="D58" s="8">
        <v>140</v>
      </c>
      <c r="E58" s="15"/>
      <c r="F58" s="27"/>
    </row>
    <row r="59" spans="1:6">
      <c r="A59" s="6">
        <f>1+A58</f>
        <v>42</v>
      </c>
      <c r="B59" s="9" t="s">
        <v>109</v>
      </c>
      <c r="C59" s="43" t="s">
        <v>6</v>
      </c>
      <c r="D59" s="8">
        <v>140</v>
      </c>
      <c r="E59" s="15"/>
      <c r="F59" s="27"/>
    </row>
    <row r="60" spans="1:6">
      <c r="A60" s="6">
        <f t="shared" ref="A60:A63" si="3">1+A59</f>
        <v>43</v>
      </c>
      <c r="B60" s="9" t="s">
        <v>110</v>
      </c>
      <c r="C60" s="43" t="s">
        <v>45</v>
      </c>
      <c r="D60" s="8">
        <v>80</v>
      </c>
      <c r="E60" s="15"/>
      <c r="F60" s="27"/>
    </row>
    <row r="61" spans="1:6">
      <c r="A61" s="6">
        <f t="shared" si="3"/>
        <v>44</v>
      </c>
      <c r="B61" s="9" t="s">
        <v>111</v>
      </c>
      <c r="C61" s="43" t="s">
        <v>6</v>
      </c>
      <c r="D61" s="8">
        <v>140</v>
      </c>
      <c r="E61" s="15"/>
      <c r="F61" s="27"/>
    </row>
    <row r="62" spans="1:6">
      <c r="A62" s="6">
        <f t="shared" si="3"/>
        <v>45</v>
      </c>
      <c r="B62" s="9" t="s">
        <v>112</v>
      </c>
      <c r="C62" s="43" t="s">
        <v>45</v>
      </c>
      <c r="D62" s="8">
        <v>80</v>
      </c>
      <c r="E62" s="15"/>
      <c r="F62" s="27"/>
    </row>
    <row r="63" spans="1:6">
      <c r="A63" s="6">
        <f t="shared" si="3"/>
        <v>46</v>
      </c>
      <c r="B63" s="9" t="s">
        <v>113</v>
      </c>
      <c r="C63" s="43" t="s">
        <v>6</v>
      </c>
      <c r="D63" s="8">
        <v>200</v>
      </c>
      <c r="E63" s="15"/>
      <c r="F63" s="27"/>
    </row>
    <row r="64" spans="1:6" ht="15" thickBot="1">
      <c r="A64" s="6"/>
      <c r="B64" s="71" t="s">
        <v>115</v>
      </c>
      <c r="C64" s="71"/>
      <c r="D64" s="71"/>
      <c r="E64" s="71"/>
      <c r="F64" s="34">
        <f>SUM(F7:F63)</f>
        <v>0</v>
      </c>
    </row>
    <row r="65" spans="1:6" s="39" customFormat="1" ht="15.9" customHeight="1" thickBot="1">
      <c r="A65" s="40"/>
      <c r="B65" s="41" t="s">
        <v>116</v>
      </c>
      <c r="C65" s="72"/>
      <c r="D65" s="72"/>
      <c r="E65" s="72"/>
      <c r="F65" s="42"/>
    </row>
    <row r="66" spans="1:6">
      <c r="A66" s="6"/>
      <c r="B66" s="7" t="s">
        <v>156</v>
      </c>
      <c r="C66" s="43"/>
      <c r="D66" s="8"/>
      <c r="E66" s="15"/>
      <c r="F66" s="27"/>
    </row>
    <row r="67" spans="1:6">
      <c r="A67" s="6">
        <f>1+A63</f>
        <v>47</v>
      </c>
      <c r="B67" s="9" t="s">
        <v>150</v>
      </c>
      <c r="C67" s="43" t="s">
        <v>20</v>
      </c>
      <c r="D67" s="8">
        <v>66</v>
      </c>
      <c r="E67" s="15"/>
      <c r="F67" s="27"/>
    </row>
    <row r="68" spans="1:6" ht="19.5" customHeight="1">
      <c r="A68" s="6">
        <f t="shared" ref="A68:A72" si="4">+A67+1</f>
        <v>48</v>
      </c>
      <c r="B68" s="9" t="s">
        <v>151</v>
      </c>
      <c r="C68" s="43" t="s">
        <v>20</v>
      </c>
      <c r="D68" s="8">
        <v>100</v>
      </c>
      <c r="E68" s="15"/>
      <c r="F68" s="27"/>
    </row>
    <row r="69" spans="1:6">
      <c r="A69" s="6">
        <f t="shared" si="4"/>
        <v>49</v>
      </c>
      <c r="B69" s="9" t="s">
        <v>152</v>
      </c>
      <c r="C69" s="43" t="s">
        <v>20</v>
      </c>
      <c r="D69" s="8">
        <v>72</v>
      </c>
      <c r="E69" s="15"/>
      <c r="F69" s="27"/>
    </row>
    <row r="70" spans="1:6">
      <c r="A70" s="6">
        <f t="shared" si="4"/>
        <v>50</v>
      </c>
      <c r="B70" s="9" t="s">
        <v>153</v>
      </c>
      <c r="C70" s="43" t="s">
        <v>20</v>
      </c>
      <c r="D70" s="8">
        <v>355</v>
      </c>
      <c r="E70" s="15"/>
      <c r="F70" s="27"/>
    </row>
    <row r="71" spans="1:6">
      <c r="A71" s="6">
        <f>+A70+1</f>
        <v>51</v>
      </c>
      <c r="B71" s="9" t="s">
        <v>154</v>
      </c>
      <c r="C71" s="43" t="s">
        <v>20</v>
      </c>
      <c r="D71" s="8">
        <v>6</v>
      </c>
      <c r="E71" s="15"/>
      <c r="F71" s="27"/>
    </row>
    <row r="72" spans="1:6">
      <c r="A72" s="6">
        <f t="shared" si="4"/>
        <v>52</v>
      </c>
      <c r="B72" s="9" t="s">
        <v>155</v>
      </c>
      <c r="C72" s="43" t="s">
        <v>20</v>
      </c>
      <c r="D72" s="8">
        <v>12</v>
      </c>
      <c r="E72" s="15"/>
      <c r="F72" s="27"/>
    </row>
    <row r="73" spans="1:6">
      <c r="A73" s="6"/>
      <c r="B73" s="7" t="s">
        <v>157</v>
      </c>
      <c r="C73" s="43"/>
      <c r="D73" s="8"/>
      <c r="E73" s="15"/>
      <c r="F73" s="27"/>
    </row>
    <row r="74" spans="1:6">
      <c r="A74" s="6">
        <f>1+A72</f>
        <v>53</v>
      </c>
      <c r="B74" s="9" t="s">
        <v>148</v>
      </c>
      <c r="C74" s="43" t="s">
        <v>20</v>
      </c>
      <c r="D74" s="8">
        <v>20</v>
      </c>
      <c r="E74" s="15"/>
      <c r="F74" s="27"/>
    </row>
    <row r="75" spans="1:6">
      <c r="A75" s="6">
        <f>1+A74</f>
        <v>54</v>
      </c>
      <c r="B75" s="9" t="s">
        <v>149</v>
      </c>
      <c r="C75" s="43" t="s">
        <v>20</v>
      </c>
      <c r="D75" s="8">
        <v>200</v>
      </c>
      <c r="E75" s="15"/>
      <c r="F75" s="27"/>
    </row>
    <row r="76" spans="1:6">
      <c r="A76" s="6"/>
      <c r="B76" s="7" t="s">
        <v>159</v>
      </c>
      <c r="C76" s="43"/>
      <c r="D76" s="8"/>
      <c r="E76" s="15"/>
      <c r="F76" s="27"/>
    </row>
    <row r="77" spans="1:6">
      <c r="A77" s="6">
        <f>1+A75</f>
        <v>55</v>
      </c>
      <c r="B77" s="9" t="s">
        <v>158</v>
      </c>
      <c r="C77" s="43" t="s">
        <v>20</v>
      </c>
      <c r="D77" s="8">
        <v>1130</v>
      </c>
      <c r="E77" s="15"/>
      <c r="F77" s="27"/>
    </row>
    <row r="78" spans="1:6">
      <c r="A78" s="6">
        <f>1+A77</f>
        <v>56</v>
      </c>
      <c r="B78" s="9" t="s">
        <v>160</v>
      </c>
      <c r="C78" s="43" t="s">
        <v>20</v>
      </c>
      <c r="D78" s="8">
        <v>1900</v>
      </c>
      <c r="E78" s="15"/>
      <c r="F78" s="27"/>
    </row>
    <row r="79" spans="1:6" ht="15" thickBot="1">
      <c r="A79" s="6"/>
      <c r="B79" s="71" t="s">
        <v>122</v>
      </c>
      <c r="C79" s="71"/>
      <c r="D79" s="71"/>
      <c r="E79" s="71"/>
      <c r="F79" s="34">
        <f>SUM(F67:F78)</f>
        <v>0</v>
      </c>
    </row>
    <row r="80" spans="1:6" s="39" customFormat="1" ht="15.9" customHeight="1" thickBot="1">
      <c r="A80" s="40"/>
      <c r="B80" s="41" t="s">
        <v>117</v>
      </c>
      <c r="C80" s="72"/>
      <c r="D80" s="72"/>
      <c r="E80" s="72"/>
      <c r="F80" s="42"/>
    </row>
    <row r="81" spans="1:6">
      <c r="A81" s="6"/>
      <c r="B81" s="7" t="s">
        <v>118</v>
      </c>
      <c r="C81" s="43" t="s">
        <v>119</v>
      </c>
      <c r="D81" s="8"/>
      <c r="E81" s="15"/>
      <c r="F81" s="27"/>
    </row>
    <row r="82" spans="1:6">
      <c r="A82" s="6">
        <f>1+A78</f>
        <v>57</v>
      </c>
      <c r="B82" s="9" t="s">
        <v>161</v>
      </c>
      <c r="C82" s="43" t="s">
        <v>20</v>
      </c>
      <c r="D82" s="8">
        <v>38</v>
      </c>
      <c r="E82" s="15"/>
      <c r="F82" s="27"/>
    </row>
    <row r="83" spans="1:6">
      <c r="A83" s="6">
        <f>1+A82</f>
        <v>58</v>
      </c>
      <c r="B83" s="9" t="s">
        <v>162</v>
      </c>
      <c r="C83" s="43" t="s">
        <v>20</v>
      </c>
      <c r="D83" s="8">
        <v>5</v>
      </c>
      <c r="E83" s="15"/>
      <c r="F83" s="27"/>
    </row>
    <row r="84" spans="1:6">
      <c r="A84" s="6">
        <f>1+A83</f>
        <v>59</v>
      </c>
      <c r="B84" s="9" t="s">
        <v>163</v>
      </c>
      <c r="C84" s="43" t="s">
        <v>20</v>
      </c>
      <c r="D84" s="8">
        <v>95</v>
      </c>
      <c r="E84" s="15"/>
      <c r="F84" s="27"/>
    </row>
    <row r="85" spans="1:6">
      <c r="A85" s="6"/>
      <c r="B85" s="7" t="s">
        <v>120</v>
      </c>
      <c r="C85" s="43"/>
      <c r="D85" s="8"/>
      <c r="E85" s="15"/>
      <c r="F85" s="27"/>
    </row>
    <row r="86" spans="1:6">
      <c r="A86" s="6">
        <f>1+A84</f>
        <v>60</v>
      </c>
      <c r="B86" s="9" t="s">
        <v>164</v>
      </c>
      <c r="C86" s="43" t="s">
        <v>20</v>
      </c>
      <c r="D86" s="8">
        <v>24</v>
      </c>
      <c r="E86" s="15"/>
      <c r="F86" s="27"/>
    </row>
    <row r="87" spans="1:6">
      <c r="A87" s="6">
        <f>1+A86</f>
        <v>61</v>
      </c>
      <c r="B87" s="9" t="s">
        <v>165</v>
      </c>
      <c r="C87" s="43" t="s">
        <v>20</v>
      </c>
      <c r="D87" s="8">
        <v>58</v>
      </c>
      <c r="E87" s="15"/>
      <c r="F87" s="27"/>
    </row>
    <row r="88" spans="1:6">
      <c r="A88" s="6">
        <f>1+A87</f>
        <v>62</v>
      </c>
      <c r="B88" s="9" t="s">
        <v>166</v>
      </c>
      <c r="C88" s="43" t="s">
        <v>2</v>
      </c>
      <c r="D88" s="8">
        <v>12</v>
      </c>
      <c r="E88" s="15"/>
      <c r="F88" s="27"/>
    </row>
    <row r="89" spans="1:6">
      <c r="A89" s="6">
        <f>1+A88</f>
        <v>63</v>
      </c>
      <c r="B89" s="9" t="s">
        <v>167</v>
      </c>
      <c r="C89" s="43" t="s">
        <v>2</v>
      </c>
      <c r="D89" s="8">
        <v>4</v>
      </c>
      <c r="E89" s="15"/>
      <c r="F89" s="27"/>
    </row>
    <row r="90" spans="1:6">
      <c r="A90" s="6"/>
      <c r="B90" s="7" t="s">
        <v>121</v>
      </c>
      <c r="C90" s="43"/>
      <c r="D90" s="8"/>
      <c r="E90" s="15"/>
      <c r="F90" s="27"/>
    </row>
    <row r="91" spans="1:6">
      <c r="A91" s="6">
        <f>A89+1</f>
        <v>64</v>
      </c>
      <c r="B91" s="9" t="s">
        <v>168</v>
      </c>
      <c r="C91" s="43" t="s">
        <v>20</v>
      </c>
      <c r="D91" s="8">
        <v>23</v>
      </c>
      <c r="E91" s="15"/>
      <c r="F91" s="27"/>
    </row>
    <row r="92" spans="1:6">
      <c r="A92" s="6">
        <f>1+A91</f>
        <v>65</v>
      </c>
      <c r="B92" s="9" t="s">
        <v>215</v>
      </c>
      <c r="C92" s="43" t="s">
        <v>20</v>
      </c>
      <c r="D92" s="8">
        <v>96</v>
      </c>
      <c r="E92" s="15"/>
      <c r="F92" s="27"/>
    </row>
    <row r="93" spans="1:6">
      <c r="A93" s="6">
        <f>1+A92</f>
        <v>66</v>
      </c>
      <c r="B93" s="9" t="s">
        <v>169</v>
      </c>
      <c r="C93" s="43" t="s">
        <v>2</v>
      </c>
      <c r="D93" s="8">
        <v>1</v>
      </c>
      <c r="E93" s="15"/>
      <c r="F93" s="27"/>
    </row>
    <row r="94" spans="1:6">
      <c r="A94" s="6">
        <f>1+A93</f>
        <v>67</v>
      </c>
      <c r="B94" s="9" t="s">
        <v>170</v>
      </c>
      <c r="C94" s="43" t="s">
        <v>11</v>
      </c>
      <c r="D94" s="8">
        <v>56</v>
      </c>
      <c r="E94" s="15"/>
      <c r="F94" s="27"/>
    </row>
    <row r="95" spans="1:6">
      <c r="A95" s="6"/>
      <c r="B95" s="71" t="s">
        <v>123</v>
      </c>
      <c r="C95" s="71"/>
      <c r="D95" s="71"/>
      <c r="E95" s="71"/>
      <c r="F95" s="34">
        <f>SUM(F82:F94)</f>
        <v>0</v>
      </c>
    </row>
    <row r="96" spans="1:6">
      <c r="A96" s="6"/>
      <c r="B96" s="7" t="s">
        <v>56</v>
      </c>
      <c r="C96" s="14"/>
      <c r="D96" s="14"/>
      <c r="E96" s="14"/>
      <c r="F96" s="21"/>
    </row>
    <row r="97" spans="1:6">
      <c r="A97" s="6"/>
      <c r="B97" s="7" t="s">
        <v>22</v>
      </c>
      <c r="C97" s="14"/>
      <c r="D97" s="14"/>
      <c r="E97" s="14"/>
      <c r="F97" s="21"/>
    </row>
    <row r="98" spans="1:6">
      <c r="A98" s="6">
        <f>1+A94</f>
        <v>68</v>
      </c>
      <c r="B98" s="13" t="s">
        <v>171</v>
      </c>
      <c r="C98" s="14" t="s">
        <v>21</v>
      </c>
      <c r="D98" s="15">
        <v>1</v>
      </c>
      <c r="E98" s="15"/>
      <c r="F98" s="27"/>
    </row>
    <row r="99" spans="1:6" ht="28.8">
      <c r="A99" s="6">
        <f>1+A98</f>
        <v>69</v>
      </c>
      <c r="B99" s="13" t="s">
        <v>64</v>
      </c>
      <c r="C99" s="14" t="s">
        <v>19</v>
      </c>
      <c r="D99" s="15">
        <v>100</v>
      </c>
      <c r="E99" s="15"/>
      <c r="F99" s="27"/>
    </row>
    <row r="100" spans="1:6">
      <c r="A100" s="6">
        <f t="shared" ref="A100:A117" si="5">1+A99</f>
        <v>70</v>
      </c>
      <c r="B100" s="13" t="s">
        <v>65</v>
      </c>
      <c r="C100" s="16" t="s">
        <v>1</v>
      </c>
      <c r="D100" s="32">
        <v>1</v>
      </c>
      <c r="E100" s="32"/>
      <c r="F100" s="27"/>
    </row>
    <row r="101" spans="1:6">
      <c r="A101" s="6"/>
      <c r="B101" s="7" t="s">
        <v>176</v>
      </c>
      <c r="C101" s="14"/>
      <c r="D101" s="14"/>
      <c r="E101" s="14"/>
      <c r="F101" s="21"/>
    </row>
    <row r="102" spans="1:6">
      <c r="A102" s="6">
        <f>1+A100</f>
        <v>71</v>
      </c>
      <c r="B102" s="13" t="s">
        <v>175</v>
      </c>
      <c r="C102" s="16" t="s">
        <v>11</v>
      </c>
      <c r="D102" s="32">
        <v>20</v>
      </c>
      <c r="E102" s="32"/>
      <c r="F102" s="27"/>
    </row>
    <row r="103" spans="1:6">
      <c r="A103" s="6">
        <f t="shared" si="5"/>
        <v>72</v>
      </c>
      <c r="B103" s="13" t="s">
        <v>174</v>
      </c>
      <c r="C103" s="16" t="s">
        <v>11</v>
      </c>
      <c r="D103" s="32">
        <v>30</v>
      </c>
      <c r="E103" s="32"/>
      <c r="F103" s="27"/>
    </row>
    <row r="104" spans="1:6">
      <c r="A104" s="6">
        <f t="shared" si="5"/>
        <v>73</v>
      </c>
      <c r="B104" s="13" t="s">
        <v>173</v>
      </c>
      <c r="C104" s="16" t="s">
        <v>11</v>
      </c>
      <c r="D104" s="32">
        <v>50</v>
      </c>
      <c r="E104" s="32"/>
      <c r="F104" s="27"/>
    </row>
    <row r="105" spans="1:6">
      <c r="A105" s="6">
        <f t="shared" si="5"/>
        <v>74</v>
      </c>
      <c r="B105" s="13" t="s">
        <v>172</v>
      </c>
      <c r="C105" s="16" t="s">
        <v>11</v>
      </c>
      <c r="D105" s="32">
        <v>60</v>
      </c>
      <c r="E105" s="32"/>
      <c r="F105" s="27"/>
    </row>
    <row r="106" spans="1:6">
      <c r="A106" s="6"/>
      <c r="B106" s="7" t="s">
        <v>177</v>
      </c>
      <c r="C106" s="14"/>
      <c r="D106" s="14"/>
      <c r="E106" s="14"/>
      <c r="F106" s="21"/>
    </row>
    <row r="107" spans="1:6">
      <c r="A107" s="6">
        <f>1+A105</f>
        <v>75</v>
      </c>
      <c r="B107" s="9" t="s">
        <v>78</v>
      </c>
      <c r="C107" s="43" t="s">
        <v>11</v>
      </c>
      <c r="D107" s="8">
        <v>50</v>
      </c>
      <c r="E107" s="15"/>
      <c r="F107" s="27"/>
    </row>
    <row r="108" spans="1:6">
      <c r="A108" s="6">
        <f t="shared" si="5"/>
        <v>76</v>
      </c>
      <c r="B108" s="9" t="s">
        <v>79</v>
      </c>
      <c r="C108" s="43" t="s">
        <v>11</v>
      </c>
      <c r="D108" s="8">
        <v>50</v>
      </c>
      <c r="E108" s="15"/>
      <c r="F108" s="27"/>
    </row>
    <row r="109" spans="1:6">
      <c r="A109" s="6">
        <f t="shared" si="5"/>
        <v>77</v>
      </c>
      <c r="B109" s="9" t="s">
        <v>178</v>
      </c>
      <c r="C109" s="43" t="s">
        <v>2</v>
      </c>
      <c r="D109" s="8">
        <v>4</v>
      </c>
      <c r="E109" s="15"/>
      <c r="F109" s="27"/>
    </row>
    <row r="110" spans="1:6">
      <c r="A110" s="6"/>
      <c r="B110" s="7" t="s">
        <v>179</v>
      </c>
      <c r="C110" s="14"/>
      <c r="D110" s="14"/>
      <c r="E110" s="14"/>
      <c r="F110" s="21"/>
    </row>
    <row r="111" spans="1:6">
      <c r="A111" s="6">
        <f>1+A109</f>
        <v>78</v>
      </c>
      <c r="B111" s="9" t="s">
        <v>80</v>
      </c>
      <c r="C111" s="43" t="s">
        <v>11</v>
      </c>
      <c r="D111" s="8">
        <v>20</v>
      </c>
      <c r="E111" s="15"/>
      <c r="F111" s="27"/>
    </row>
    <row r="112" spans="1:6">
      <c r="A112" s="6">
        <f t="shared" si="5"/>
        <v>79</v>
      </c>
      <c r="B112" s="9" t="s">
        <v>81</v>
      </c>
      <c r="C112" s="43" t="s">
        <v>11</v>
      </c>
      <c r="D112" s="8">
        <v>20</v>
      </c>
      <c r="E112" s="15"/>
      <c r="F112" s="27"/>
    </row>
    <row r="113" spans="1:6">
      <c r="A113" s="6">
        <f t="shared" si="5"/>
        <v>80</v>
      </c>
      <c r="B113" s="9" t="s">
        <v>180</v>
      </c>
      <c r="C113" s="43" t="s">
        <v>11</v>
      </c>
      <c r="D113" s="8">
        <v>20</v>
      </c>
      <c r="E113" s="15"/>
      <c r="F113" s="27"/>
    </row>
    <row r="114" spans="1:6">
      <c r="A114" s="6">
        <f t="shared" si="5"/>
        <v>81</v>
      </c>
      <c r="B114" s="9" t="s">
        <v>82</v>
      </c>
      <c r="C114" s="43" t="s">
        <v>11</v>
      </c>
      <c r="D114" s="8">
        <v>40</v>
      </c>
      <c r="E114" s="15"/>
      <c r="F114" s="27"/>
    </row>
    <row r="115" spans="1:6">
      <c r="A115" s="6">
        <f t="shared" si="5"/>
        <v>82</v>
      </c>
      <c r="B115" s="9" t="s">
        <v>83</v>
      </c>
      <c r="C115" s="43" t="s">
        <v>11</v>
      </c>
      <c r="D115" s="8">
        <v>45</v>
      </c>
      <c r="E115" s="15"/>
      <c r="F115" s="27"/>
    </row>
    <row r="116" spans="1:6">
      <c r="A116" s="6">
        <f t="shared" si="5"/>
        <v>83</v>
      </c>
      <c r="B116" s="9" t="s">
        <v>84</v>
      </c>
      <c r="C116" s="43" t="s">
        <v>11</v>
      </c>
      <c r="D116" s="8">
        <v>30</v>
      </c>
      <c r="E116" s="15"/>
      <c r="F116" s="27"/>
    </row>
    <row r="117" spans="1:6">
      <c r="A117" s="6">
        <f t="shared" si="5"/>
        <v>84</v>
      </c>
      <c r="B117" s="9" t="s">
        <v>181</v>
      </c>
      <c r="C117" s="43" t="s">
        <v>2</v>
      </c>
      <c r="D117" s="8">
        <v>7</v>
      </c>
      <c r="E117" s="15"/>
      <c r="F117" s="27"/>
    </row>
    <row r="118" spans="1:6">
      <c r="A118" s="6"/>
      <c r="B118" s="7" t="s">
        <v>124</v>
      </c>
      <c r="C118" s="14"/>
      <c r="D118" s="14"/>
      <c r="E118" s="14"/>
      <c r="F118" s="21"/>
    </row>
    <row r="119" spans="1:6">
      <c r="A119" s="6">
        <f>1+A117</f>
        <v>85</v>
      </c>
      <c r="B119" s="9" t="s">
        <v>182</v>
      </c>
      <c r="C119" s="43" t="s">
        <v>2</v>
      </c>
      <c r="D119" s="8">
        <v>2</v>
      </c>
      <c r="E119" s="15"/>
      <c r="F119" s="27"/>
    </row>
    <row r="120" spans="1:6">
      <c r="A120" s="6">
        <f>1+A119</f>
        <v>86</v>
      </c>
      <c r="B120" s="9" t="s">
        <v>183</v>
      </c>
      <c r="C120" s="43" t="s">
        <v>2</v>
      </c>
      <c r="D120" s="8">
        <v>9</v>
      </c>
      <c r="E120" s="15"/>
      <c r="F120" s="27"/>
    </row>
    <row r="121" spans="1:6">
      <c r="A121" s="6">
        <f>1+A120</f>
        <v>87</v>
      </c>
      <c r="B121" s="9" t="s">
        <v>184</v>
      </c>
      <c r="C121" s="43" t="s">
        <v>2</v>
      </c>
      <c r="D121" s="8">
        <v>14</v>
      </c>
      <c r="E121" s="15"/>
      <c r="F121" s="27"/>
    </row>
    <row r="122" spans="1:6">
      <c r="A122" s="6">
        <f>1+A121</f>
        <v>88</v>
      </c>
      <c r="B122" s="9" t="s">
        <v>185</v>
      </c>
      <c r="C122" s="43" t="s">
        <v>2</v>
      </c>
      <c r="D122" s="8">
        <v>2</v>
      </c>
      <c r="E122" s="15"/>
      <c r="F122" s="27"/>
    </row>
    <row r="123" spans="1:6">
      <c r="A123" s="6">
        <f>1+A122</f>
        <v>89</v>
      </c>
      <c r="B123" s="9" t="s">
        <v>186</v>
      </c>
      <c r="C123" s="43" t="s">
        <v>1</v>
      </c>
      <c r="D123" s="8">
        <v>2</v>
      </c>
      <c r="E123" s="15"/>
      <c r="F123" s="27"/>
    </row>
    <row r="124" spans="1:6">
      <c r="A124" s="17"/>
      <c r="B124" s="7" t="s">
        <v>66</v>
      </c>
      <c r="C124" s="16"/>
      <c r="D124" s="16"/>
      <c r="E124" s="35"/>
      <c r="F124" s="27"/>
    </row>
    <row r="125" spans="1:6">
      <c r="A125" s="17"/>
      <c r="B125" s="7" t="s">
        <v>34</v>
      </c>
      <c r="C125" s="16"/>
      <c r="D125" s="16"/>
      <c r="E125" s="35"/>
      <c r="F125" s="27"/>
    </row>
    <row r="126" spans="1:6">
      <c r="A126" s="6">
        <f>1+A123</f>
        <v>90</v>
      </c>
      <c r="B126" s="13" t="s">
        <v>37</v>
      </c>
      <c r="C126" s="14" t="s">
        <v>11</v>
      </c>
      <c r="D126" s="14">
        <v>200</v>
      </c>
      <c r="E126" s="32"/>
      <c r="F126" s="27"/>
    </row>
    <row r="127" spans="1:6">
      <c r="A127" s="6">
        <f>1+A126</f>
        <v>91</v>
      </c>
      <c r="B127" s="13" t="s">
        <v>35</v>
      </c>
      <c r="C127" s="14" t="s">
        <v>11</v>
      </c>
      <c r="D127" s="14">
        <v>80</v>
      </c>
      <c r="E127" s="15"/>
      <c r="F127" s="27"/>
    </row>
    <row r="128" spans="1:6">
      <c r="A128" s="6">
        <f t="shared" ref="A128:A130" si="6">1+A127</f>
        <v>92</v>
      </c>
      <c r="B128" s="13" t="s">
        <v>38</v>
      </c>
      <c r="C128" s="14" t="s">
        <v>11</v>
      </c>
      <c r="D128" s="14">
        <v>75</v>
      </c>
      <c r="E128" s="15"/>
      <c r="F128" s="27"/>
    </row>
    <row r="129" spans="1:6">
      <c r="A129" s="6">
        <f t="shared" si="6"/>
        <v>93</v>
      </c>
      <c r="B129" s="13" t="s">
        <v>36</v>
      </c>
      <c r="C129" s="14" t="s">
        <v>11</v>
      </c>
      <c r="D129" s="14">
        <v>70</v>
      </c>
      <c r="E129" s="15"/>
      <c r="F129" s="27"/>
    </row>
    <row r="130" spans="1:6">
      <c r="A130" s="6">
        <f t="shared" si="6"/>
        <v>94</v>
      </c>
      <c r="B130" s="13" t="s">
        <v>187</v>
      </c>
      <c r="C130" s="14" t="s">
        <v>2</v>
      </c>
      <c r="D130" s="14">
        <v>8</v>
      </c>
      <c r="E130" s="15"/>
      <c r="F130" s="27"/>
    </row>
    <row r="131" spans="1:6">
      <c r="A131" s="6"/>
      <c r="B131" s="71" t="s">
        <v>125</v>
      </c>
      <c r="C131" s="71"/>
      <c r="D131" s="71"/>
      <c r="E131" s="71"/>
      <c r="F131" s="34">
        <f>SUM(F98:F130)</f>
        <v>0</v>
      </c>
    </row>
    <row r="132" spans="1:6">
      <c r="A132" s="6"/>
      <c r="B132" s="7" t="s">
        <v>40</v>
      </c>
      <c r="C132" s="14"/>
      <c r="D132" s="14"/>
      <c r="E132" s="14"/>
      <c r="F132" s="21"/>
    </row>
    <row r="133" spans="1:6">
      <c r="A133" s="6">
        <f>1+A130</f>
        <v>95</v>
      </c>
      <c r="B133" s="13" t="s">
        <v>57</v>
      </c>
      <c r="C133" s="18" t="s">
        <v>1</v>
      </c>
      <c r="D133" s="14">
        <v>1</v>
      </c>
      <c r="E133" s="15"/>
      <c r="F133" s="27"/>
    </row>
    <row r="134" spans="1:6">
      <c r="A134" s="6">
        <f>1+A133</f>
        <v>96</v>
      </c>
      <c r="B134" s="13" t="s">
        <v>58</v>
      </c>
      <c r="C134" s="18" t="s">
        <v>1</v>
      </c>
      <c r="D134" s="14">
        <v>1</v>
      </c>
      <c r="E134" s="15"/>
      <c r="F134" s="27"/>
    </row>
    <row r="135" spans="1:6">
      <c r="A135" s="6">
        <f>1+A134</f>
        <v>97</v>
      </c>
      <c r="B135" s="13" t="s">
        <v>3</v>
      </c>
      <c r="C135" s="18" t="s">
        <v>2</v>
      </c>
      <c r="D135" s="14">
        <v>1</v>
      </c>
      <c r="E135" s="15"/>
      <c r="F135" s="27"/>
    </row>
    <row r="136" spans="1:6">
      <c r="A136" s="6">
        <f t="shared" ref="A136:A142" si="7">1+A135</f>
        <v>98</v>
      </c>
      <c r="B136" s="19" t="s">
        <v>59</v>
      </c>
      <c r="C136" s="18" t="s">
        <v>2</v>
      </c>
      <c r="D136" s="14">
        <v>2</v>
      </c>
      <c r="E136" s="15"/>
      <c r="F136" s="27"/>
    </row>
    <row r="137" spans="1:6">
      <c r="A137" s="6">
        <f t="shared" si="7"/>
        <v>99</v>
      </c>
      <c r="B137" s="19" t="s">
        <v>197</v>
      </c>
      <c r="C137" s="18" t="s">
        <v>5</v>
      </c>
      <c r="D137" s="14">
        <v>100</v>
      </c>
      <c r="E137" s="15"/>
      <c r="F137" s="27"/>
    </row>
    <row r="138" spans="1:6">
      <c r="A138" s="6">
        <f t="shared" si="7"/>
        <v>100</v>
      </c>
      <c r="B138" s="19" t="s">
        <v>198</v>
      </c>
      <c r="C138" s="18" t="s">
        <v>5</v>
      </c>
      <c r="D138" s="14">
        <v>100</v>
      </c>
      <c r="E138" s="15"/>
      <c r="F138" s="27"/>
    </row>
    <row r="139" spans="1:6">
      <c r="A139" s="6">
        <f t="shared" si="7"/>
        <v>101</v>
      </c>
      <c r="B139" s="19" t="s">
        <v>12</v>
      </c>
      <c r="C139" s="18" t="s">
        <v>11</v>
      </c>
      <c r="D139" s="14">
        <v>190</v>
      </c>
      <c r="E139" s="15"/>
      <c r="F139" s="27"/>
    </row>
    <row r="140" spans="1:6">
      <c r="A140" s="6">
        <f t="shared" si="7"/>
        <v>102</v>
      </c>
      <c r="B140" s="19" t="s">
        <v>13</v>
      </c>
      <c r="C140" s="18" t="s">
        <v>11</v>
      </c>
      <c r="D140" s="14">
        <v>20</v>
      </c>
      <c r="E140" s="15"/>
      <c r="F140" s="27"/>
    </row>
    <row r="141" spans="1:6">
      <c r="A141" s="6">
        <f t="shared" si="7"/>
        <v>103</v>
      </c>
      <c r="B141" s="13" t="s">
        <v>14</v>
      </c>
      <c r="C141" s="18" t="s">
        <v>11</v>
      </c>
      <c r="D141" s="14">
        <v>190</v>
      </c>
      <c r="E141" s="15"/>
      <c r="F141" s="27"/>
    </row>
    <row r="142" spans="1:6">
      <c r="A142" s="6">
        <f t="shared" si="7"/>
        <v>104</v>
      </c>
      <c r="B142" s="13" t="s">
        <v>67</v>
      </c>
      <c r="C142" s="18" t="s">
        <v>2</v>
      </c>
      <c r="D142" s="14">
        <v>4</v>
      </c>
      <c r="E142" s="15"/>
      <c r="F142" s="27"/>
    </row>
    <row r="143" spans="1:6">
      <c r="A143" s="6"/>
      <c r="B143" s="20" t="s">
        <v>60</v>
      </c>
      <c r="C143" s="18"/>
      <c r="D143" s="14"/>
      <c r="E143" s="15"/>
      <c r="F143" s="27"/>
    </row>
    <row r="144" spans="1:6">
      <c r="A144" s="6">
        <f>1+A142</f>
        <v>105</v>
      </c>
      <c r="B144" s="13" t="s">
        <v>7</v>
      </c>
      <c r="C144" s="18" t="s">
        <v>2</v>
      </c>
      <c r="D144" s="14">
        <v>1</v>
      </c>
      <c r="E144" s="15"/>
      <c r="F144" s="27"/>
    </row>
    <row r="145" spans="1:6">
      <c r="A145" s="6">
        <f>1+A144</f>
        <v>106</v>
      </c>
      <c r="B145" s="13" t="s">
        <v>8</v>
      </c>
      <c r="C145" s="18" t="s">
        <v>2</v>
      </c>
      <c r="D145" s="14">
        <v>1</v>
      </c>
      <c r="E145" s="15"/>
      <c r="F145" s="27"/>
    </row>
    <row r="146" spans="1:6">
      <c r="A146" s="6">
        <f t="shared" ref="A146:A147" si="8">1+A145</f>
        <v>107</v>
      </c>
      <c r="B146" s="13" t="s">
        <v>9</v>
      </c>
      <c r="C146" s="18" t="s">
        <v>2</v>
      </c>
      <c r="D146" s="14">
        <v>1</v>
      </c>
      <c r="E146" s="15"/>
      <c r="F146" s="27"/>
    </row>
    <row r="147" spans="1:6">
      <c r="A147" s="6">
        <f t="shared" si="8"/>
        <v>108</v>
      </c>
      <c r="B147" s="13" t="s">
        <v>10</v>
      </c>
      <c r="C147" s="18" t="s">
        <v>2</v>
      </c>
      <c r="D147" s="14">
        <v>30</v>
      </c>
      <c r="E147" s="15"/>
      <c r="F147" s="27"/>
    </row>
    <row r="148" spans="1:6">
      <c r="A148" s="6"/>
      <c r="B148" s="20" t="s">
        <v>61</v>
      </c>
      <c r="C148" s="18"/>
      <c r="D148" s="14"/>
      <c r="E148" s="15"/>
      <c r="F148" s="27"/>
    </row>
    <row r="149" spans="1:6">
      <c r="A149" s="6">
        <f>1+A147</f>
        <v>109</v>
      </c>
      <c r="B149" s="13" t="s">
        <v>199</v>
      </c>
      <c r="C149" s="18" t="s">
        <v>11</v>
      </c>
      <c r="D149" s="14">
        <v>600</v>
      </c>
      <c r="E149" s="15"/>
      <c r="F149" s="27"/>
    </row>
    <row r="150" spans="1:6">
      <c r="A150" s="6">
        <f>1+A149</f>
        <v>110</v>
      </c>
      <c r="B150" s="13" t="s">
        <v>200</v>
      </c>
      <c r="C150" s="18" t="s">
        <v>11</v>
      </c>
      <c r="D150" s="14">
        <v>500</v>
      </c>
      <c r="E150" s="15"/>
      <c r="F150" s="27"/>
    </row>
    <row r="151" spans="1:6">
      <c r="A151" s="6">
        <f t="shared" ref="A151:A166" si="9">1+A150</f>
        <v>111</v>
      </c>
      <c r="B151" s="13" t="s">
        <v>214</v>
      </c>
      <c r="C151" s="18" t="s">
        <v>11</v>
      </c>
      <c r="D151" s="14">
        <v>850</v>
      </c>
      <c r="E151" s="15"/>
      <c r="F151" s="27"/>
    </row>
    <row r="152" spans="1:6">
      <c r="A152" s="6">
        <f t="shared" si="9"/>
        <v>112</v>
      </c>
      <c r="B152" s="13" t="s">
        <v>213</v>
      </c>
      <c r="C152" s="18" t="s">
        <v>11</v>
      </c>
      <c r="D152" s="14">
        <v>1100</v>
      </c>
      <c r="E152" s="15"/>
      <c r="F152" s="27"/>
    </row>
    <row r="153" spans="1:6">
      <c r="A153" s="6">
        <f t="shared" si="9"/>
        <v>113</v>
      </c>
      <c r="B153" s="13" t="s">
        <v>212</v>
      </c>
      <c r="C153" s="18" t="s">
        <v>11</v>
      </c>
      <c r="D153" s="14">
        <v>200</v>
      </c>
      <c r="E153" s="15"/>
      <c r="F153" s="27"/>
    </row>
    <row r="154" spans="1:6" s="38" customFormat="1" ht="15.6">
      <c r="A154" s="6">
        <f t="shared" si="9"/>
        <v>114</v>
      </c>
      <c r="B154" s="37" t="s">
        <v>211</v>
      </c>
      <c r="C154" s="18" t="s">
        <v>2</v>
      </c>
      <c r="D154" s="14">
        <v>6</v>
      </c>
      <c r="E154" s="15"/>
      <c r="F154" s="27"/>
    </row>
    <row r="155" spans="1:6" s="38" customFormat="1" ht="15.6">
      <c r="A155" s="6">
        <f t="shared" si="9"/>
        <v>115</v>
      </c>
      <c r="B155" s="37" t="s">
        <v>210</v>
      </c>
      <c r="C155" s="18" t="s">
        <v>2</v>
      </c>
      <c r="D155" s="14">
        <v>6</v>
      </c>
      <c r="E155" s="15"/>
      <c r="F155" s="27"/>
    </row>
    <row r="156" spans="1:6" s="38" customFormat="1" ht="16.5" customHeight="1">
      <c r="A156" s="6">
        <f t="shared" si="9"/>
        <v>116</v>
      </c>
      <c r="B156" s="37" t="s">
        <v>209</v>
      </c>
      <c r="C156" s="18" t="s">
        <v>2</v>
      </c>
      <c r="D156" s="14">
        <v>32</v>
      </c>
      <c r="E156" s="15"/>
      <c r="F156" s="27"/>
    </row>
    <row r="157" spans="1:6" s="38" customFormat="1" ht="16.5" customHeight="1">
      <c r="A157" s="6">
        <f t="shared" si="9"/>
        <v>117</v>
      </c>
      <c r="B157" s="61" t="s">
        <v>208</v>
      </c>
      <c r="C157" s="18" t="s">
        <v>2</v>
      </c>
      <c r="D157" s="14">
        <v>5</v>
      </c>
      <c r="E157" s="15"/>
      <c r="F157" s="27"/>
    </row>
    <row r="158" spans="1:6" s="46" customFormat="1" ht="16.5" customHeight="1">
      <c r="A158" s="6">
        <f t="shared" si="9"/>
        <v>118</v>
      </c>
      <c r="B158" s="45" t="s">
        <v>207</v>
      </c>
      <c r="C158" s="18" t="s">
        <v>2</v>
      </c>
      <c r="D158" s="14">
        <v>48</v>
      </c>
      <c r="E158" s="15"/>
      <c r="F158" s="27"/>
    </row>
    <row r="159" spans="1:6" s="46" customFormat="1" ht="16.5" customHeight="1">
      <c r="A159" s="6">
        <f t="shared" si="9"/>
        <v>119</v>
      </c>
      <c r="B159" s="45" t="s">
        <v>206</v>
      </c>
      <c r="C159" s="18" t="s">
        <v>2</v>
      </c>
      <c r="D159" s="14">
        <v>12</v>
      </c>
      <c r="E159" s="15"/>
      <c r="F159" s="27"/>
    </row>
    <row r="160" spans="1:6" s="46" customFormat="1" ht="16.5" customHeight="1">
      <c r="A160" s="6">
        <f t="shared" si="9"/>
        <v>120</v>
      </c>
      <c r="B160" s="45" t="s">
        <v>75</v>
      </c>
      <c r="C160" s="18" t="s">
        <v>2</v>
      </c>
      <c r="D160" s="14">
        <v>10</v>
      </c>
      <c r="E160" s="15"/>
      <c r="F160" s="27"/>
    </row>
    <row r="161" spans="1:6" s="46" customFormat="1" ht="16.5" customHeight="1">
      <c r="A161" s="6">
        <f t="shared" si="9"/>
        <v>121</v>
      </c>
      <c r="B161" s="45" t="s">
        <v>76</v>
      </c>
      <c r="C161" s="18" t="s">
        <v>2</v>
      </c>
      <c r="D161" s="14">
        <v>6</v>
      </c>
      <c r="E161" s="15"/>
      <c r="F161" s="27"/>
    </row>
    <row r="162" spans="1:6" s="46" customFormat="1" ht="16.5" customHeight="1">
      <c r="A162" s="6">
        <f t="shared" si="9"/>
        <v>122</v>
      </c>
      <c r="B162" s="45" t="s">
        <v>77</v>
      </c>
      <c r="C162" s="18" t="s">
        <v>2</v>
      </c>
      <c r="D162" s="14">
        <v>2</v>
      </c>
      <c r="E162" s="15"/>
      <c r="F162" s="27"/>
    </row>
    <row r="163" spans="1:6" s="46" customFormat="1" ht="16.5" customHeight="1">
      <c r="A163" s="6">
        <f t="shared" si="9"/>
        <v>123</v>
      </c>
      <c r="B163" s="45" t="s">
        <v>71</v>
      </c>
      <c r="C163" s="18" t="s">
        <v>2</v>
      </c>
      <c r="D163" s="14">
        <v>20</v>
      </c>
      <c r="E163" s="15"/>
      <c r="F163" s="27"/>
    </row>
    <row r="164" spans="1:6" s="46" customFormat="1" ht="16.5" customHeight="1">
      <c r="A164" s="6">
        <f t="shared" si="9"/>
        <v>124</v>
      </c>
      <c r="B164" s="45" t="s">
        <v>72</v>
      </c>
      <c r="C164" s="18" t="s">
        <v>2</v>
      </c>
      <c r="D164" s="14">
        <v>2</v>
      </c>
      <c r="E164" s="15"/>
      <c r="F164" s="27"/>
    </row>
    <row r="165" spans="1:6" s="46" customFormat="1" ht="16.5" customHeight="1">
      <c r="A165" s="6">
        <f t="shared" si="9"/>
        <v>125</v>
      </c>
      <c r="B165" s="45" t="s">
        <v>73</v>
      </c>
      <c r="C165" s="18" t="s">
        <v>2</v>
      </c>
      <c r="D165" s="14">
        <v>2</v>
      </c>
      <c r="E165" s="15"/>
      <c r="F165" s="27"/>
    </row>
    <row r="166" spans="1:6" s="46" customFormat="1" ht="16.5" customHeight="1">
      <c r="A166" s="6">
        <f t="shared" si="9"/>
        <v>126</v>
      </c>
      <c r="B166" s="45" t="s">
        <v>74</v>
      </c>
      <c r="C166" s="18" t="s">
        <v>2</v>
      </c>
      <c r="D166" s="14">
        <v>4</v>
      </c>
      <c r="E166" s="15"/>
      <c r="F166" s="27"/>
    </row>
    <row r="167" spans="1:6">
      <c r="A167" s="6"/>
      <c r="B167" s="7" t="s">
        <v>39</v>
      </c>
      <c r="C167" s="14"/>
      <c r="D167" s="14"/>
      <c r="E167" s="15"/>
      <c r="F167" s="27"/>
    </row>
    <row r="168" spans="1:6">
      <c r="A168" s="6">
        <f>1+A166</f>
        <v>127</v>
      </c>
      <c r="B168" s="13" t="s">
        <v>23</v>
      </c>
      <c r="C168" s="14" t="s">
        <v>21</v>
      </c>
      <c r="D168" s="14">
        <v>1</v>
      </c>
      <c r="E168" s="15"/>
      <c r="F168" s="27"/>
    </row>
    <row r="169" spans="1:6">
      <c r="A169" s="6">
        <f>1+A168</f>
        <v>128</v>
      </c>
      <c r="B169" s="13" t="s">
        <v>24</v>
      </c>
      <c r="C169" s="14" t="s">
        <v>2</v>
      </c>
      <c r="D169" s="14">
        <v>12</v>
      </c>
      <c r="E169" s="15"/>
      <c r="F169" s="27"/>
    </row>
    <row r="170" spans="1:6">
      <c r="A170" s="6">
        <f t="shared" ref="A170:A180" si="10">1+A169</f>
        <v>129</v>
      </c>
      <c r="B170" s="13" t="s">
        <v>25</v>
      </c>
      <c r="C170" s="14" t="s">
        <v>2</v>
      </c>
      <c r="D170" s="14">
        <v>1</v>
      </c>
      <c r="E170" s="15"/>
      <c r="F170" s="27"/>
    </row>
    <row r="171" spans="1:6">
      <c r="A171" s="6">
        <f t="shared" si="10"/>
        <v>130</v>
      </c>
      <c r="B171" s="13" t="s">
        <v>26</v>
      </c>
      <c r="C171" s="14" t="s">
        <v>2</v>
      </c>
      <c r="D171" s="14">
        <v>3</v>
      </c>
      <c r="E171" s="15"/>
      <c r="F171" s="27"/>
    </row>
    <row r="172" spans="1:6">
      <c r="A172" s="6">
        <f t="shared" si="10"/>
        <v>131</v>
      </c>
      <c r="B172" s="13" t="s">
        <v>27</v>
      </c>
      <c r="C172" s="14" t="s">
        <v>2</v>
      </c>
      <c r="D172" s="14">
        <v>1</v>
      </c>
      <c r="E172" s="15"/>
      <c r="F172" s="27"/>
    </row>
    <row r="173" spans="1:6">
      <c r="A173" s="6">
        <f t="shared" si="10"/>
        <v>132</v>
      </c>
      <c r="B173" s="13" t="s">
        <v>28</v>
      </c>
      <c r="C173" s="14" t="s">
        <v>2</v>
      </c>
      <c r="D173" s="14">
        <v>1</v>
      </c>
      <c r="E173" s="15"/>
      <c r="F173" s="27"/>
    </row>
    <row r="174" spans="1:6">
      <c r="A174" s="6">
        <f t="shared" si="10"/>
        <v>133</v>
      </c>
      <c r="B174" s="13" t="s">
        <v>29</v>
      </c>
      <c r="C174" s="14" t="s">
        <v>2</v>
      </c>
      <c r="D174" s="14">
        <v>1</v>
      </c>
      <c r="E174" s="15"/>
      <c r="F174" s="27"/>
    </row>
    <row r="175" spans="1:6">
      <c r="A175" s="6">
        <f t="shared" si="10"/>
        <v>134</v>
      </c>
      <c r="B175" s="13" t="s">
        <v>30</v>
      </c>
      <c r="C175" s="14" t="s">
        <v>2</v>
      </c>
      <c r="D175" s="14">
        <v>3</v>
      </c>
      <c r="E175" s="15"/>
      <c r="F175" s="27"/>
    </row>
    <row r="176" spans="1:6">
      <c r="A176" s="6">
        <f t="shared" si="10"/>
        <v>135</v>
      </c>
      <c r="B176" s="13" t="s">
        <v>31</v>
      </c>
      <c r="C176" s="14" t="s">
        <v>4</v>
      </c>
      <c r="D176" s="14">
        <v>1</v>
      </c>
      <c r="E176" s="15"/>
      <c r="F176" s="27"/>
    </row>
    <row r="177" spans="1:6">
      <c r="A177" s="6">
        <f t="shared" si="10"/>
        <v>136</v>
      </c>
      <c r="B177" s="13" t="s">
        <v>63</v>
      </c>
      <c r="C177" s="14" t="s">
        <v>1</v>
      </c>
      <c r="D177" s="14">
        <v>1</v>
      </c>
      <c r="E177" s="15"/>
      <c r="F177" s="27"/>
    </row>
    <row r="178" spans="1:6">
      <c r="A178" s="6">
        <f t="shared" si="10"/>
        <v>137</v>
      </c>
      <c r="B178" s="13" t="s">
        <v>126</v>
      </c>
      <c r="C178" s="14" t="s">
        <v>2</v>
      </c>
      <c r="D178" s="14">
        <v>3</v>
      </c>
      <c r="E178" s="15"/>
      <c r="F178" s="27"/>
    </row>
    <row r="179" spans="1:6">
      <c r="A179" s="6">
        <f t="shared" si="10"/>
        <v>138</v>
      </c>
      <c r="B179" s="13" t="s">
        <v>69</v>
      </c>
      <c r="C179" s="14" t="s">
        <v>2</v>
      </c>
      <c r="D179" s="14">
        <v>1</v>
      </c>
      <c r="E179" s="15"/>
      <c r="F179" s="27"/>
    </row>
    <row r="180" spans="1:6">
      <c r="A180" s="6">
        <f t="shared" si="10"/>
        <v>139</v>
      </c>
      <c r="B180" s="13" t="s">
        <v>70</v>
      </c>
      <c r="C180" s="14" t="s">
        <v>2</v>
      </c>
      <c r="D180" s="14">
        <v>1</v>
      </c>
      <c r="E180" s="15"/>
      <c r="F180" s="27"/>
    </row>
    <row r="181" spans="1:6">
      <c r="A181" s="6"/>
      <c r="B181" s="71" t="s">
        <v>131</v>
      </c>
      <c r="C181" s="71"/>
      <c r="D181" s="71"/>
      <c r="E181" s="71"/>
      <c r="F181" s="34">
        <f>SUM(F133:F180)</f>
        <v>0</v>
      </c>
    </row>
    <row r="182" spans="1:6">
      <c r="A182" s="6"/>
      <c r="B182" s="7" t="s">
        <v>129</v>
      </c>
      <c r="C182" s="14"/>
      <c r="D182" s="14"/>
      <c r="E182" s="14"/>
      <c r="F182" s="21"/>
    </row>
    <row r="183" spans="1:6">
      <c r="A183" s="6">
        <f>1+A180</f>
        <v>140</v>
      </c>
      <c r="B183" s="13" t="s">
        <v>204</v>
      </c>
      <c r="C183" s="14" t="s">
        <v>6</v>
      </c>
      <c r="D183" s="14">
        <v>2235</v>
      </c>
      <c r="E183" s="15"/>
      <c r="F183" s="50"/>
    </row>
    <row r="184" spans="1:6">
      <c r="A184" s="6">
        <f>1+A183</f>
        <v>141</v>
      </c>
      <c r="B184" s="13" t="s">
        <v>205</v>
      </c>
      <c r="C184" s="14" t="s">
        <v>41</v>
      </c>
      <c r="D184" s="14">
        <v>447</v>
      </c>
      <c r="E184" s="15"/>
      <c r="F184" s="50"/>
    </row>
    <row r="185" spans="1:6">
      <c r="A185" s="6">
        <f t="shared" ref="A185:A195" si="11">1+A184</f>
        <v>142</v>
      </c>
      <c r="B185" s="13" t="s">
        <v>188</v>
      </c>
      <c r="C185" s="14" t="s">
        <v>189</v>
      </c>
      <c r="D185" s="14">
        <v>2235</v>
      </c>
      <c r="E185" s="15"/>
      <c r="F185" s="50"/>
    </row>
    <row r="186" spans="1:6" ht="28.8">
      <c r="A186" s="6">
        <f t="shared" si="11"/>
        <v>143</v>
      </c>
      <c r="B186" s="13" t="s">
        <v>190</v>
      </c>
      <c r="C186" s="14" t="s">
        <v>128</v>
      </c>
      <c r="D186" s="14">
        <v>342</v>
      </c>
      <c r="E186" s="15"/>
      <c r="F186" s="50"/>
    </row>
    <row r="187" spans="1:6">
      <c r="A187" s="6">
        <f t="shared" si="11"/>
        <v>144</v>
      </c>
      <c r="B187" s="13" t="s">
        <v>191</v>
      </c>
      <c r="C187" s="14" t="s">
        <v>45</v>
      </c>
      <c r="D187" s="14">
        <v>220</v>
      </c>
      <c r="E187" s="15"/>
      <c r="F187" s="50"/>
    </row>
    <row r="188" spans="1:6" ht="28.8">
      <c r="A188" s="6">
        <f t="shared" si="11"/>
        <v>145</v>
      </c>
      <c r="B188" s="13" t="s">
        <v>192</v>
      </c>
      <c r="C188" s="14" t="s">
        <v>2</v>
      </c>
      <c r="D188" s="14">
        <v>3</v>
      </c>
      <c r="E188" s="15"/>
      <c r="F188" s="50"/>
    </row>
    <row r="189" spans="1:6" ht="28.8">
      <c r="A189" s="6">
        <f t="shared" si="11"/>
        <v>146</v>
      </c>
      <c r="B189" s="13" t="s">
        <v>193</v>
      </c>
      <c r="C189" s="14" t="s">
        <v>2</v>
      </c>
      <c r="D189" s="14">
        <v>3</v>
      </c>
      <c r="E189" s="15"/>
      <c r="F189" s="50"/>
    </row>
    <row r="190" spans="1:6">
      <c r="A190" s="6">
        <f t="shared" si="11"/>
        <v>147</v>
      </c>
      <c r="B190" s="13" t="s">
        <v>195</v>
      </c>
      <c r="C190" s="14" t="s">
        <v>11</v>
      </c>
      <c r="D190" s="14">
        <v>70</v>
      </c>
      <c r="E190" s="15"/>
      <c r="F190" s="50"/>
    </row>
    <row r="191" spans="1:6">
      <c r="A191" s="6">
        <f t="shared" si="11"/>
        <v>148</v>
      </c>
      <c r="B191" s="13" t="s">
        <v>194</v>
      </c>
      <c r="C191" s="14" t="s">
        <v>20</v>
      </c>
      <c r="D191" s="14">
        <v>810</v>
      </c>
      <c r="E191" s="15"/>
      <c r="F191" s="50"/>
    </row>
    <row r="192" spans="1:6">
      <c r="A192" s="6">
        <f t="shared" si="11"/>
        <v>149</v>
      </c>
      <c r="B192" s="13" t="s">
        <v>203</v>
      </c>
      <c r="C192" s="14" t="s">
        <v>11</v>
      </c>
      <c r="D192" s="14">
        <v>60</v>
      </c>
      <c r="E192" s="15"/>
      <c r="F192" s="50"/>
    </row>
    <row r="193" spans="1:7">
      <c r="A193" s="6">
        <f t="shared" si="11"/>
        <v>150</v>
      </c>
      <c r="B193" s="13" t="s">
        <v>216</v>
      </c>
      <c r="C193" s="14" t="s">
        <v>127</v>
      </c>
      <c r="D193" s="14">
        <v>8</v>
      </c>
      <c r="E193" s="15"/>
      <c r="F193" s="50"/>
    </row>
    <row r="194" spans="1:7">
      <c r="A194" s="6">
        <f t="shared" si="11"/>
        <v>151</v>
      </c>
      <c r="B194" s="13" t="s">
        <v>202</v>
      </c>
      <c r="C194" s="14" t="s">
        <v>20</v>
      </c>
      <c r="D194" s="14">
        <v>12</v>
      </c>
      <c r="E194" s="15"/>
      <c r="F194" s="50"/>
    </row>
    <row r="195" spans="1:7">
      <c r="A195" s="6">
        <f t="shared" si="11"/>
        <v>152</v>
      </c>
      <c r="B195" s="13" t="s">
        <v>201</v>
      </c>
      <c r="C195" s="14" t="s">
        <v>2</v>
      </c>
      <c r="D195" s="14">
        <v>12</v>
      </c>
      <c r="E195" s="15"/>
      <c r="F195" s="50"/>
    </row>
    <row r="196" spans="1:7" ht="15" thickBot="1">
      <c r="A196" s="6"/>
      <c r="B196" s="73" t="s">
        <v>130</v>
      </c>
      <c r="C196" s="73"/>
      <c r="D196" s="73"/>
      <c r="E196" s="73"/>
      <c r="F196" s="36">
        <f>SUM(F183:F195)</f>
        <v>0</v>
      </c>
    </row>
    <row r="197" spans="1:7" ht="15" thickTop="1"/>
    <row r="198" spans="1:7">
      <c r="A198" s="62" t="s">
        <v>18</v>
      </c>
      <c r="B198" s="62"/>
      <c r="C198" s="62"/>
      <c r="D198" s="62"/>
      <c r="E198" s="63">
        <f>F196+F181+F131+F95+F79+F64</f>
        <v>0</v>
      </c>
      <c r="F198" s="64"/>
      <c r="G198" s="51"/>
    </row>
    <row r="199" spans="1:7">
      <c r="A199" s="62" t="s">
        <v>32</v>
      </c>
      <c r="B199" s="62"/>
      <c r="C199" s="62"/>
      <c r="D199" s="62"/>
      <c r="E199" s="63">
        <f>E198*0.2</f>
        <v>0</v>
      </c>
      <c r="F199" s="64"/>
      <c r="G199" s="51"/>
    </row>
    <row r="200" spans="1:7">
      <c r="A200" s="62" t="s">
        <v>33</v>
      </c>
      <c r="B200" s="62"/>
      <c r="C200" s="62"/>
      <c r="D200" s="62"/>
      <c r="E200" s="63">
        <f>SUM(E198:F199)</f>
        <v>0</v>
      </c>
      <c r="F200" s="64"/>
      <c r="G200" s="51"/>
    </row>
  </sheetData>
  <autoFilter ref="C2:C202" xr:uid="{00000000-0009-0000-0000-000000000000}"/>
  <mergeCells count="21">
    <mergeCell ref="B131:E131"/>
    <mergeCell ref="B181:E181"/>
    <mergeCell ref="A199:D199"/>
    <mergeCell ref="B95:E95"/>
    <mergeCell ref="A1:F2"/>
    <mergeCell ref="A200:D200"/>
    <mergeCell ref="E200:F200"/>
    <mergeCell ref="A3:A4"/>
    <mergeCell ref="B3:B4"/>
    <mergeCell ref="C3:C4"/>
    <mergeCell ref="D3:D4"/>
    <mergeCell ref="E3:E4"/>
    <mergeCell ref="F3:F4"/>
    <mergeCell ref="E198:F198"/>
    <mergeCell ref="A198:D198"/>
    <mergeCell ref="E199:F199"/>
    <mergeCell ref="B64:E64"/>
    <mergeCell ref="C65:E65"/>
    <mergeCell ref="B79:E79"/>
    <mergeCell ref="C80:E80"/>
    <mergeCell ref="B196:E196"/>
  </mergeCells>
  <phoneticPr fontId="4" type="noConversion"/>
  <pageMargins left="0.7" right="0.7" top="0.75" bottom="0.75" header="0.3" footer="0.3"/>
  <pageSetup paperSize="9" scale="57" orientation="portrait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Brahim</dc:creator>
  <cp:lastModifiedBy>commune essmara</cp:lastModifiedBy>
  <cp:lastPrinted>2026-07-13T13:50:57Z</cp:lastPrinted>
  <dcterms:created xsi:type="dcterms:W3CDTF">2015-06-05T18:19:34Z</dcterms:created>
  <dcterms:modified xsi:type="dcterms:W3CDTF">2026-07-15T13:50:50Z</dcterms:modified>
</cp:coreProperties>
</file>