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SI\Desktop\Marché 2026\AO 23-2026\"/>
    </mc:Choice>
  </mc:AlternateContent>
  <bookViews>
    <workbookView xWindow="0" yWindow="0" windowWidth="23040" windowHeight="9192" firstSheet="2" activeTab="2"/>
  </bookViews>
  <sheets>
    <sheet name="HYPOTHESES" sheetId="1" state="hidden" r:id="rId1"/>
    <sheet name="AVANT_METRE_DETAILLE" sheetId="2" state="hidden" r:id="rId2"/>
    <sheet name="ESTIMATION" sheetId="3" r:id="rId3"/>
    <sheet name="RECAPITULATIF" sheetId="4" state="hidden" r:id="rId4"/>
    <sheet name="NOTES" sheetId="5" state="hidden" r:id="rId5"/>
    <sheet name="RECAP_GLOBAL" sheetId="6" state="hidden" r:id="rId6"/>
  </sheets>
  <definedNames>
    <definedName name="_xlnm.Print_Area" localSheetId="2">ESTIMATION!$A$1:$F$89</definedName>
  </definedNames>
  <calcPr calcId="162913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77" i="2" l="1"/>
  <c r="J278" i="2" s="1"/>
  <c r="D86" i="3" s="1"/>
  <c r="I274" i="2"/>
  <c r="J275" i="2" s="1"/>
  <c r="D85" i="3" s="1"/>
  <c r="I271" i="2"/>
  <c r="J272" i="2" s="1"/>
  <c r="D84" i="3" s="1"/>
  <c r="I268" i="2"/>
  <c r="J269" i="2" s="1"/>
  <c r="I265" i="2"/>
  <c r="J266" i="2" s="1"/>
  <c r="I261" i="2"/>
  <c r="J262" i="2" s="1"/>
  <c r="D82" i="3" s="1"/>
  <c r="I258" i="2"/>
  <c r="I257" i="2"/>
  <c r="I254" i="2"/>
  <c r="J255" i="2" s="1"/>
  <c r="D80" i="3" s="1"/>
  <c r="I251" i="2"/>
  <c r="I248" i="2"/>
  <c r="I247" i="2"/>
  <c r="I244" i="2"/>
  <c r="I241" i="2"/>
  <c r="I240" i="2"/>
  <c r="I237" i="2"/>
  <c r="I236" i="2"/>
  <c r="I235" i="2"/>
  <c r="I234" i="2"/>
  <c r="I231" i="2"/>
  <c r="I230" i="2"/>
  <c r="I229" i="2"/>
  <c r="I226" i="2"/>
  <c r="I223" i="2"/>
  <c r="I220" i="2"/>
  <c r="I217" i="2"/>
  <c r="I214" i="2"/>
  <c r="I211" i="2"/>
  <c r="J212" i="2" s="1"/>
  <c r="D67" i="3" s="1"/>
  <c r="I208" i="2"/>
  <c r="J209" i="2" s="1"/>
  <c r="D66" i="3" s="1"/>
  <c r="I205" i="2"/>
  <c r="J206" i="2" s="1"/>
  <c r="D65" i="3" s="1"/>
  <c r="I202" i="2"/>
  <c r="J203" i="2" s="1"/>
  <c r="D64" i="3" s="1"/>
  <c r="I199" i="2"/>
  <c r="J200" i="2" s="1"/>
  <c r="D63" i="3" s="1"/>
  <c r="I196" i="2"/>
  <c r="J197" i="2" s="1"/>
  <c r="D62" i="3" s="1"/>
  <c r="I193" i="2"/>
  <c r="J194" i="2" s="1"/>
  <c r="D61" i="3" s="1"/>
  <c r="I190" i="2"/>
  <c r="I189" i="2"/>
  <c r="I186" i="2"/>
  <c r="J187" i="2" s="1"/>
  <c r="D59" i="3" s="1"/>
  <c r="I183" i="2"/>
  <c r="I182" i="2"/>
  <c r="I179" i="2"/>
  <c r="J180" i="2" s="1"/>
  <c r="D57" i="3" s="1"/>
  <c r="I176" i="2"/>
  <c r="J177" i="2" s="1"/>
  <c r="D56" i="3" s="1"/>
  <c r="I173" i="2"/>
  <c r="J174" i="2" s="1"/>
  <c r="D55" i="3" s="1"/>
  <c r="I170" i="2"/>
  <c r="J171" i="2" s="1"/>
  <c r="D54" i="3" s="1"/>
  <c r="I167" i="2"/>
  <c r="J168" i="2" s="1"/>
  <c r="D53" i="3" s="1"/>
  <c r="I164" i="2"/>
  <c r="J165" i="2" s="1"/>
  <c r="D52" i="3" s="1"/>
  <c r="I161" i="2"/>
  <c r="J162" i="2" s="1"/>
  <c r="D51" i="3" s="1"/>
  <c r="I158" i="2"/>
  <c r="J159" i="2" s="1"/>
  <c r="D50" i="3" s="1"/>
  <c r="I155" i="2"/>
  <c r="J156" i="2" s="1"/>
  <c r="D49" i="3" s="1"/>
  <c r="I152" i="2"/>
  <c r="J153" i="2" s="1"/>
  <c r="D48" i="3" s="1"/>
  <c r="I149" i="2"/>
  <c r="J150" i="2" s="1"/>
  <c r="D47" i="3" s="1"/>
  <c r="I146" i="2"/>
  <c r="J147" i="2" s="1"/>
  <c r="D46" i="3" s="1"/>
  <c r="I143" i="2"/>
  <c r="J144" i="2" s="1"/>
  <c r="D45" i="3" s="1"/>
  <c r="I140" i="2"/>
  <c r="J141" i="2" s="1"/>
  <c r="D44" i="3" s="1"/>
  <c r="I137" i="2"/>
  <c r="J138" i="2" s="1"/>
  <c r="D43" i="3" s="1"/>
  <c r="I134" i="2"/>
  <c r="J135" i="2" s="1"/>
  <c r="D42" i="3" s="1"/>
  <c r="I131" i="2"/>
  <c r="J132" i="2" s="1"/>
  <c r="D41" i="3" s="1"/>
  <c r="I128" i="2"/>
  <c r="J129" i="2" s="1"/>
  <c r="D40" i="3" s="1"/>
  <c r="I125" i="2"/>
  <c r="J126" i="2" s="1"/>
  <c r="D39" i="3" s="1"/>
  <c r="I122" i="2"/>
  <c r="I121" i="2"/>
  <c r="I120" i="2"/>
  <c r="I117" i="2"/>
  <c r="I116" i="2"/>
  <c r="I115" i="2"/>
  <c r="I112" i="2"/>
  <c r="J113" i="2" s="1"/>
  <c r="D36" i="3" s="1"/>
  <c r="I109" i="2"/>
  <c r="J110" i="2" s="1"/>
  <c r="D35" i="3" s="1"/>
  <c r="I106" i="2"/>
  <c r="J107" i="2" s="1"/>
  <c r="D34" i="3" s="1"/>
  <c r="I103" i="2"/>
  <c r="J104" i="2" s="1"/>
  <c r="D33" i="3" s="1"/>
  <c r="I100" i="2"/>
  <c r="J101" i="2" s="1"/>
  <c r="D32" i="3" s="1"/>
  <c r="I97" i="2"/>
  <c r="J98" i="2" s="1"/>
  <c r="D31" i="3" s="1"/>
  <c r="I94" i="2"/>
  <c r="J95" i="2" s="1"/>
  <c r="D30" i="3" s="1"/>
  <c r="I91" i="2"/>
  <c r="J92" i="2" s="1"/>
  <c r="D29" i="3" s="1"/>
  <c r="I88" i="2"/>
  <c r="J89" i="2" s="1"/>
  <c r="D28" i="3" s="1"/>
  <c r="I85" i="2"/>
  <c r="I84" i="2"/>
  <c r="I81" i="2"/>
  <c r="I80" i="2"/>
  <c r="I77" i="2"/>
  <c r="I76" i="2"/>
  <c r="I75" i="2"/>
  <c r="I74" i="2"/>
  <c r="I73" i="2"/>
  <c r="I70" i="2"/>
  <c r="I69" i="2"/>
  <c r="I66" i="2"/>
  <c r="I65" i="2"/>
  <c r="I62" i="2"/>
  <c r="J63" i="2" s="1"/>
  <c r="D22" i="3" s="1"/>
  <c r="I59" i="2"/>
  <c r="J60" i="2" s="1"/>
  <c r="D21" i="3" s="1"/>
  <c r="I56" i="2"/>
  <c r="I55" i="2"/>
  <c r="I54" i="2"/>
  <c r="I51" i="2"/>
  <c r="J52" i="2" s="1"/>
  <c r="D19" i="3" s="1"/>
  <c r="I48" i="2"/>
  <c r="I47" i="2"/>
  <c r="I46" i="2"/>
  <c r="I45" i="2"/>
  <c r="I42" i="2"/>
  <c r="J43" i="2" s="1"/>
  <c r="D17" i="3" s="1"/>
  <c r="I39" i="2"/>
  <c r="J40" i="2" s="1"/>
  <c r="D16" i="3" s="1"/>
  <c r="I36" i="2"/>
  <c r="J37" i="2" s="1"/>
  <c r="D15" i="3" s="1"/>
  <c r="I33" i="2"/>
  <c r="J34" i="2" s="1"/>
  <c r="D14" i="3" s="1"/>
  <c r="I30" i="2"/>
  <c r="I29" i="2"/>
  <c r="I28" i="2"/>
  <c r="I25" i="2"/>
  <c r="I24" i="2"/>
  <c r="I23" i="2"/>
  <c r="I20" i="2"/>
  <c r="I19" i="2"/>
  <c r="I18" i="2"/>
  <c r="I17" i="2"/>
  <c r="I12" i="2"/>
  <c r="I11" i="2"/>
  <c r="I10" i="2"/>
  <c r="I9" i="2"/>
  <c r="I6" i="2"/>
  <c r="J7" i="2" s="1"/>
  <c r="D8" i="3" s="1"/>
  <c r="B5" i="1"/>
  <c r="B4" i="1"/>
  <c r="J259" i="2" l="1"/>
  <c r="D81" i="3" s="1"/>
  <c r="J252" i="2"/>
  <c r="D79" i="3" s="1"/>
  <c r="J249" i="2"/>
  <c r="D78" i="3" s="1"/>
  <c r="J242" i="2"/>
  <c r="D76" i="3" s="1"/>
  <c r="J245" i="2"/>
  <c r="D77" i="3" s="1"/>
  <c r="J238" i="2"/>
  <c r="D75" i="3" s="1"/>
  <c r="J232" i="2"/>
  <c r="D74" i="3" s="1"/>
  <c r="J227" i="2"/>
  <c r="D73" i="3" s="1"/>
  <c r="J224" i="2"/>
  <c r="D72" i="3" s="1"/>
  <c r="J221" i="2"/>
  <c r="D71" i="3" s="1"/>
  <c r="J218" i="2"/>
  <c r="D70" i="3" s="1"/>
  <c r="J215" i="2"/>
  <c r="D69" i="3" s="1"/>
  <c r="J82" i="2"/>
  <c r="D26" i="3" s="1"/>
  <c r="J184" i="2"/>
  <c r="D58" i="3" s="1"/>
  <c r="J13" i="2"/>
  <c r="D9" i="3" s="1"/>
  <c r="J21" i="2"/>
  <c r="D11" i="3" s="1"/>
  <c r="J31" i="2"/>
  <c r="D13" i="3" s="1"/>
  <c r="J67" i="2"/>
  <c r="D23" i="3" s="1"/>
  <c r="J26" i="2"/>
  <c r="D12" i="3" s="1"/>
  <c r="J49" i="2"/>
  <c r="D18" i="3" s="1"/>
  <c r="J123" i="2"/>
  <c r="D38" i="3" s="1"/>
  <c r="J191" i="2"/>
  <c r="D60" i="3" s="1"/>
  <c r="J57" i="2"/>
  <c r="D20" i="3" s="1"/>
  <c r="J71" i="2"/>
  <c r="D24" i="3" s="1"/>
  <c r="J118" i="2"/>
  <c r="D37" i="3" s="1"/>
  <c r="J78" i="2"/>
  <c r="D25" i="3" s="1"/>
  <c r="J86" i="2"/>
  <c r="D27" i="3" s="1"/>
  <c r="J15" i="2" l="1"/>
  <c r="D10" i="3" s="1"/>
  <c r="B4" i="6" s="1"/>
  <c r="B5" i="6"/>
  <c r="C5" i="6" s="1"/>
  <c r="D5" i="6" s="1"/>
  <c r="B6" i="6" l="1"/>
  <c r="C4" i="6"/>
  <c r="C6" i="6" s="1"/>
  <c r="B10" i="4" l="1"/>
  <c r="B9" i="4"/>
  <c r="D4" i="6"/>
  <c r="D6" i="6" s="1"/>
  <c r="B11" i="4" l="1"/>
</calcChain>
</file>

<file path=xl/sharedStrings.xml><?xml version="1.0" encoding="utf-8"?>
<sst xmlns="http://schemas.openxmlformats.org/spreadsheetml/2006/main" count="729" uniqueCount="317">
  <si>
    <t>Projet</t>
  </si>
  <si>
    <t>Longueur extérieure</t>
  </si>
  <si>
    <t>m</t>
  </si>
  <si>
    <t>Dimension demandée</t>
  </si>
  <si>
    <t>Largeur extérieure</t>
  </si>
  <si>
    <t>Surface au sol</t>
  </si>
  <si>
    <t>m²</t>
  </si>
  <si>
    <t>Périmètre extérieur</t>
  </si>
  <si>
    <t>ml</t>
  </si>
  <si>
    <t>Hauteur murs</t>
  </si>
  <si>
    <t>Hypothèse d'avant-métré</t>
  </si>
  <si>
    <t>Épaisseur mur extérieur</t>
  </si>
  <si>
    <t>Épaisseur cloison intérieure</t>
  </si>
  <si>
    <t>Hauteur faïence/zellige</t>
  </si>
  <si>
    <t>Épaisseur dallage</t>
  </si>
  <si>
    <t>Épaisseur hérisson</t>
  </si>
  <si>
    <t>Porte principale - largeur</t>
  </si>
  <si>
    <t>2 portes</t>
  </si>
  <si>
    <t>Porte principale - hauteur</t>
  </si>
  <si>
    <t>Nombre portes principales</t>
  </si>
  <si>
    <t>U</t>
  </si>
  <si>
    <t>Porte cabine - largeur</t>
  </si>
  <si>
    <t>4 portes</t>
  </si>
  <si>
    <t>Porte cabine - hauteur</t>
  </si>
  <si>
    <t>Nombre portes cabines</t>
  </si>
  <si>
    <t>Nombre WC à l'anglaise</t>
  </si>
  <si>
    <t>Selon dessin 3D</t>
  </si>
  <si>
    <t>Nombre lavabos</t>
  </si>
  <si>
    <t>TVA</t>
  </si>
  <si>
    <t>%</t>
  </si>
  <si>
    <t>Taux TVA 20%</t>
  </si>
  <si>
    <t>Hypothèses escalier béton armé</t>
  </si>
  <si>
    <t>Emprise escalier</t>
  </si>
  <si>
    <t>Longueur totale</t>
  </si>
  <si>
    <t>Largeur emprise escalier</t>
  </si>
  <si>
    <t>Largeur totale disponible</t>
  </si>
  <si>
    <t>Largeur volée escalier</t>
  </si>
  <si>
    <t>Largeur utile retenue</t>
  </si>
  <si>
    <t>Hauteur à franchir</t>
  </si>
  <si>
    <t>Hypothèse étage/toiture</t>
  </si>
  <si>
    <t>Nombre contremarches</t>
  </si>
  <si>
    <t>H/18 = 16,7 cm</t>
  </si>
  <si>
    <t>Nombre girons</t>
  </si>
  <si>
    <t>Girons de 28 cm</t>
  </si>
  <si>
    <t>Giron</t>
  </si>
  <si>
    <t>Dimension de marche</t>
  </si>
  <si>
    <t>Longueur inclinée paillasse</t>
  </si>
  <si>
    <t>√(4,76² + 3,00²)</t>
  </si>
  <si>
    <t>Epaisseur paillasse</t>
  </si>
  <si>
    <t>Dalle inclinée</t>
  </si>
  <si>
    <t>Poteaux BA</t>
  </si>
  <si>
    <t>Structure indépendante autour des toilettes</t>
  </si>
  <si>
    <t>Poutres principales</t>
  </si>
  <si>
    <t>2x8,00 + 2x3,00</t>
  </si>
  <si>
    <t>ROYAUME DU MAROC
MINISTERE DE L'INTERIEUR
REGION TANGER-TÉTOUAN
PROVINCE DE CHEFCHAOUEN
COMMUNE DE CHEFCHAOUEN</t>
  </si>
  <si>
    <t>OBJET : TRAVAUX DE CONSTRUCTION DE TOILETTES PUBLIQUES SUR LA PLACE RONDA À CHEFCHAOUEN</t>
  </si>
  <si>
    <t>AVANT-MÉTRÉ DÉTAILLÉ DES OUVRAGES</t>
  </si>
  <si>
    <t>Prix</t>
  </si>
  <si>
    <t>Désignations des ouvrages</t>
  </si>
  <si>
    <t>Q</t>
  </si>
  <si>
    <t>L</t>
  </si>
  <si>
    <t>l / ép.</t>
  </si>
  <si>
    <t>H</t>
  </si>
  <si>
    <t>Déduction</t>
  </si>
  <si>
    <t>Total calculé</t>
  </si>
  <si>
    <t>Quantité retenue</t>
  </si>
  <si>
    <t>Observations</t>
  </si>
  <si>
    <t>Démolition des ouvrages existantes y/c chargement, transport et évacuation</t>
  </si>
  <si>
    <t>Article ajouté demandé par le maître d'ouvrage</t>
  </si>
  <si>
    <t>Forfait démolition et évacuation</t>
  </si>
  <si>
    <t>Ensemble</t>
  </si>
  <si>
    <t>Ens</t>
  </si>
  <si>
    <t>Quantité arrondie au besoin</t>
  </si>
  <si>
    <t>Fouilles en rigoles, tranchées ou trous dans tous terrains y/c rocher</t>
  </si>
  <si>
    <t xml:space="preserve">Semelles </t>
  </si>
  <si>
    <t>CH1</t>
  </si>
  <si>
    <t>CH2</t>
  </si>
  <si>
    <t>LG</t>
  </si>
  <si>
    <t>Le mètre cube</t>
  </si>
  <si>
    <t>m³</t>
  </si>
  <si>
    <t>Remblaiement ou évacuation des terres excédentaires</t>
  </si>
  <si>
    <t>Béton de propreté</t>
  </si>
  <si>
    <t>Maçonnerie de moellons en fondations</t>
  </si>
  <si>
    <t>Fondation périphérique</t>
  </si>
  <si>
    <t>Fondation mur central</t>
  </si>
  <si>
    <t>Fondation petites cloisons</t>
  </si>
  <si>
    <t>Arase étanche</t>
  </si>
  <si>
    <t>Arase murs périphériques</t>
  </si>
  <si>
    <t>Arase mur central</t>
  </si>
  <si>
    <t>Arase cloisons cabines</t>
  </si>
  <si>
    <t>Le mètre carré</t>
  </si>
  <si>
    <t>Canalisation PVC pour évacuation diamètre 200 mm</t>
  </si>
  <si>
    <t>Collecteur principal + raccordements sanitaires</t>
  </si>
  <si>
    <t>Le mètre linéaire</t>
  </si>
  <si>
    <t>Regards type R1 de 0,40 x 0,40 m pour évacuation</t>
  </si>
  <si>
    <t>Regards d'évacuation</t>
  </si>
  <si>
    <t>L'unité</t>
  </si>
  <si>
    <t>Hérissonage en pierre sèche de 0,20 m d'épaisseur</t>
  </si>
  <si>
    <t>Surface sous dallage</t>
  </si>
  <si>
    <t>Dallage en béton armé y/c aciers de 0,10 m d'épaisseur</t>
  </si>
  <si>
    <t>Surface intérieure du bloc sanitaire</t>
  </si>
  <si>
    <t>Béton pour béton armé en fondations</t>
  </si>
  <si>
    <t>Semelles filantes périphériques</t>
  </si>
  <si>
    <t>Semelle sous mur central</t>
  </si>
  <si>
    <t>Semelles isolées poteaux</t>
  </si>
  <si>
    <t>Longrines de liaison</t>
  </si>
  <si>
    <t>Armature Fe E50 pour béton armé en fondations</t>
  </si>
  <si>
    <t>Ratio indicatif à valider par ingénieur structure</t>
  </si>
  <si>
    <t>Acier estimé à 120 kg/m³ de BA fondations</t>
  </si>
  <si>
    <t>Le kilogramme</t>
  </si>
  <si>
    <t>Kg</t>
  </si>
  <si>
    <t>Béton pour béton armé en élévation</t>
  </si>
  <si>
    <t>Poteaux BA 25 x 25</t>
  </si>
  <si>
    <t>Chaînages horizontaux</t>
  </si>
  <si>
    <t>Linteaux portes principales</t>
  </si>
  <si>
    <t>Armature Fe E50 pour béton armé en élévation</t>
  </si>
  <si>
    <t>Acier estimé à 120 kg/m³ de BA élévation</t>
  </si>
  <si>
    <t>Plancher complet à hourdis y/c acier 16+4 cm</t>
  </si>
  <si>
    <t>Toiture/plancher haut</t>
  </si>
  <si>
    <t>Simple cloison en agglos de 0,10 m d'épaisseur brute</t>
  </si>
  <si>
    <t>Mur central séparatif H/F</t>
  </si>
  <si>
    <t>Cloisons des cabines WC</t>
  </si>
  <si>
    <t>Simple cloison en agglos de 0,20 m d'épaisseur brute</t>
  </si>
  <si>
    <t>Murs extérieurs bruts</t>
  </si>
  <si>
    <t>À déduire portes principales</t>
  </si>
  <si>
    <t>Enduit intérieur au mortier de ciment</t>
  </si>
  <si>
    <t>Faces intérieures murs périphériques</t>
  </si>
  <si>
    <t>Deux faces mur central</t>
  </si>
  <si>
    <t>Deux faces cloisons cabines</t>
  </si>
  <si>
    <t>À déduire portes cabines</t>
  </si>
  <si>
    <t>Enduit extérieur au mortier de ciment</t>
  </si>
  <si>
    <t>Faces extérieures des murs</t>
  </si>
  <si>
    <t>Façon de dessus et nez d'acrotère</t>
  </si>
  <si>
    <t>Acrotère périphérique</t>
  </si>
  <si>
    <t>Dessus mur central visible</t>
  </si>
  <si>
    <t>Dallage périphérique de 0,10 m d'épaisseur</t>
  </si>
  <si>
    <t>Trottoir périphérique largeur 1,00 m</t>
  </si>
  <si>
    <t>Forme de pente y/c chape de lissage</t>
  </si>
  <si>
    <t>Surface toiture</t>
  </si>
  <si>
    <t>Gorge sous solins</t>
  </si>
  <si>
    <t>Périmètre relevés étanchéité</t>
  </si>
  <si>
    <t>Étanchéité monocouche</t>
  </si>
  <si>
    <t>Reliefs de l'étanchéité monocouche</t>
  </si>
  <si>
    <t>Relevés d'étanchéité périphériques</t>
  </si>
  <si>
    <t>Protection de relief de l'étanchéité monocouche</t>
  </si>
  <si>
    <t>Protection des relevés</t>
  </si>
  <si>
    <t>Protection lourde</t>
  </si>
  <si>
    <t>Protection sur toiture</t>
  </si>
  <si>
    <t>Gargouilles en plomb et crapaudines</t>
  </si>
  <si>
    <t>Évacuation toiture</t>
  </si>
  <si>
    <t>Revêtement sol en carreaux grès cérame</t>
  </si>
  <si>
    <t>Carrelage sol intérieur</t>
  </si>
  <si>
    <t>Plinthes en carreaux grès cérame de 0,08 m de hauteur</t>
  </si>
  <si>
    <t>Périmètre intérieur après déduction portes</t>
  </si>
  <si>
    <t>Cloisons cabines exposées</t>
  </si>
  <si>
    <t>Revêtement mural en faïence/zellige y/c frise</t>
  </si>
  <si>
    <t>Murs périphériques intérieurs sur 1,50 m</t>
  </si>
  <si>
    <t>Deux faces mur central sur 1,50 m</t>
  </si>
  <si>
    <t>Cloisons cabines sur 1,50 m</t>
  </si>
  <si>
    <t>Portes cabines à lame en sapin rouge</t>
  </si>
  <si>
    <t>4 portes cabines WC</t>
  </si>
  <si>
    <t>Portes métalliques principales</t>
  </si>
  <si>
    <t>2 portes extérieures principales</t>
  </si>
  <si>
    <t>Fourniture et pose d'une boîte de coupure/distribution étanche</t>
  </si>
  <si>
    <t>Boîte de distribution</t>
  </si>
  <si>
    <t>Câble armé U1000 RO2V 4x6 mm² + T</t>
  </si>
  <si>
    <t>Alimentation générale estimative</t>
  </si>
  <si>
    <t>Tableau de protection électrique</t>
  </si>
  <si>
    <t>Tableau électrique</t>
  </si>
  <si>
    <t>Mise à la terre</t>
  </si>
  <si>
    <t>Prise de terre</t>
  </si>
  <si>
    <t>Foyers lumineux en simple allumage y/c étanche</t>
  </si>
  <si>
    <t>Éclairage cabines et espaces publics</t>
  </si>
  <si>
    <t>P.C. 2P+T 10/16A - 250V y/c prises étanches</t>
  </si>
  <si>
    <t>Prises étanches</t>
  </si>
  <si>
    <t>Globe opaline</t>
  </si>
  <si>
    <t>Globes opalines</t>
  </si>
  <si>
    <t>Hublot étanche</t>
  </si>
  <si>
    <t>Hublots sanitaires</t>
  </si>
  <si>
    <t>Réglette sanitaire</t>
  </si>
  <si>
    <t>Réglettes sanitaires</t>
  </si>
  <si>
    <t>Applique murale 100W étanche</t>
  </si>
  <si>
    <t>Appliques extérieures</t>
  </si>
  <si>
    <t>Canalisation en tube polyéthylène tous diamètres</t>
  </si>
  <si>
    <t>Réseau eau froide enterré / alimentation</t>
  </si>
  <si>
    <t>Canalisation en tube PPR tous diamètres</t>
  </si>
  <si>
    <t>Réseau intérieur vers 4 WC et 4 lavabos</t>
  </si>
  <si>
    <t>Robinets d'arrêt tous diamètres</t>
  </si>
  <si>
    <t>Robinets d'arrêt par appareil/groupe</t>
  </si>
  <si>
    <t>Robinets de service extérieurs</t>
  </si>
  <si>
    <t>Robinets de service</t>
  </si>
  <si>
    <t>Siège à l'anglaise blanc complet</t>
  </si>
  <si>
    <t>WC à l'anglaise selon dessin</t>
  </si>
  <si>
    <t>Lavabo blanc complet</t>
  </si>
  <si>
    <t>Lavabos avec robinetterie</t>
  </si>
  <si>
    <t>Siphons de sol en inox</t>
  </si>
  <si>
    <t>Siphons de sol</t>
  </si>
  <si>
    <t>Peinture vinylique sur murs extérieurs</t>
  </si>
  <si>
    <t>Murs extérieurs après déduction portes</t>
  </si>
  <si>
    <t>Peinture vinylique sous plafonds intérieurs</t>
  </si>
  <si>
    <t>Sous-face plafond</t>
  </si>
  <si>
    <t>Peinture glycérophtalique laquée sur murs intérieurs au-dessus faïence</t>
  </si>
  <si>
    <t>Enduit intérieur total estimatif</t>
  </si>
  <si>
    <t>À déduire revêtement faïence</t>
  </si>
  <si>
    <t>Peinture glycérophtalique laquée sur menuiserie bois</t>
  </si>
  <si>
    <t>Portes cabines deux faces</t>
  </si>
  <si>
    <t>Peinture glycérophtalique laquée sur menuiserie métallique</t>
  </si>
  <si>
    <t>Portes métalliques deux faces</t>
  </si>
  <si>
    <t>Glace de 6 mm d'épaisseur</t>
  </si>
  <si>
    <t>Miroirs au-dessus lavabos</t>
  </si>
  <si>
    <t>Branchement au réseau d'électricité existant</t>
  </si>
  <si>
    <t>Branchement électrique</t>
  </si>
  <si>
    <t>Branchement au réseau d'eau potable existant</t>
  </si>
  <si>
    <t>Branchement eau potable</t>
  </si>
  <si>
    <t>Branchement au réseau d'assainissement existant</t>
  </si>
  <si>
    <t>Branchement assainissement</t>
  </si>
  <si>
    <t>Enseigne</t>
  </si>
  <si>
    <t>Signalétique Homme/Femme et entrée</t>
  </si>
  <si>
    <t>Quantité retenue - Ens</t>
  </si>
  <si>
    <t>Fouilles pour semelles isolées des poteaux</t>
  </si>
  <si>
    <t>8 semelles isolées 1,00 x 1,00 x 0,60</t>
  </si>
  <si>
    <t>Quantité retenue - m³</t>
  </si>
  <si>
    <t>Béton de propreté sous semelles, ép. 5 cm</t>
  </si>
  <si>
    <t>Béton de propreté sous 8 semelles</t>
  </si>
  <si>
    <t>Béton armé des semelles isolées 0,80 x 0,80 x 0,30</t>
  </si>
  <si>
    <t>Semelles isolées sous poteaux</t>
  </si>
  <si>
    <t>Béton armé des poteaux 25 x 25 cm</t>
  </si>
  <si>
    <t>Poteaux BA structure escalier</t>
  </si>
  <si>
    <t>Béton armé des poutres 25 x 50 cm</t>
  </si>
  <si>
    <t>Poutres principales et secondaires</t>
  </si>
  <si>
    <t>Béton armé paillasse, marches et paliers</t>
  </si>
  <si>
    <t>Paillasse inclinée ép. 15 cm</t>
  </si>
  <si>
    <t>Marches triangulaires</t>
  </si>
  <si>
    <t>Deux paliers ép. 15 cm</t>
  </si>
  <si>
    <t>Coffrage complet des ouvrages BA escalier</t>
  </si>
  <si>
    <t>Coffrage semelles isolées</t>
  </si>
  <si>
    <t>Coffrage poteaux 25 x 25</t>
  </si>
  <si>
    <t>Coffrage poutres 25 x 50</t>
  </si>
  <si>
    <t>Coffrage paillasse, paliers et marches</t>
  </si>
  <si>
    <t>Quantité retenue - m²</t>
  </si>
  <si>
    <t>Aciers HA FeE500 pour escalier et structure porteuse</t>
  </si>
  <si>
    <t>Aciers paillasse et marches selon tableau aciers</t>
  </si>
  <si>
    <t>Aciers semelles, poteaux et poutres complémentaires</t>
  </si>
  <si>
    <t>Quantité retenue - kg</t>
  </si>
  <si>
    <t>kg</t>
  </si>
  <si>
    <t>Remblaiement et compactage autour semelles</t>
  </si>
  <si>
    <t>Remblai autour fondations escalier</t>
  </si>
  <si>
    <t>Revêtement marches et paliers en carreaux antidérapants</t>
  </si>
  <si>
    <t>Surface marches : giron + contremarche</t>
  </si>
  <si>
    <t>Revêtement des deux paliers</t>
  </si>
  <si>
    <t>Nez de marches antidérapants</t>
  </si>
  <si>
    <t>Nez de marches</t>
  </si>
  <si>
    <t>Quantité retenue - ml</t>
  </si>
  <si>
    <t>Garde-corps métallique des deux côtés de l'escalier</t>
  </si>
  <si>
    <t>Deux côtés de l’escalier</t>
  </si>
  <si>
    <t>Peinture / finition sous-face paillasse et paliers</t>
  </si>
  <si>
    <t>Sous-face paillasse</t>
  </si>
  <si>
    <t>Sous-face des deux paliers</t>
  </si>
  <si>
    <t>Nettoyage, évacuation des déchets et mise en service escalier</t>
  </si>
  <si>
    <t>Forfait nettoyage et mise en service</t>
  </si>
  <si>
    <t xml:space="preserve">DÉTAIL ESTIMATIF </t>
  </si>
  <si>
    <t>Quantité</t>
  </si>
  <si>
    <t xml:space="preserve">Prix unitaire HT </t>
  </si>
  <si>
    <t>Montant HT en DHS</t>
  </si>
  <si>
    <t>Béton de propreté sous fondations</t>
  </si>
  <si>
    <t>TOTAL HT</t>
  </si>
  <si>
    <t>TVA 20%</t>
  </si>
  <si>
    <t>MONTANT T.T.C</t>
  </si>
  <si>
    <t>RÉCAPITULATIF FINAL - TOILETTES + ESCALIER</t>
  </si>
  <si>
    <t>Dimensions retenues</t>
  </si>
  <si>
    <t>4,00 m x 4,05 m</t>
  </si>
  <si>
    <t>Nombre de WC</t>
  </si>
  <si>
    <t>Nombre de lavabos</t>
  </si>
  <si>
    <t>Nombre de portes principales</t>
  </si>
  <si>
    <t>Nombre de portes cabines</t>
  </si>
  <si>
    <t>TOTAL HORS TAXES</t>
  </si>
  <si>
    <t>DHS</t>
  </si>
  <si>
    <t>MONTANT TTC</t>
  </si>
  <si>
    <t>Observation</t>
  </si>
  <si>
    <t>Les prix unitaires sont indicatifs; l'escalier BA a été ajouté au métré global des toilettes.</t>
  </si>
  <si>
    <t>Important</t>
  </si>
  <si>
    <t>Avant exécution, faire valider les quantités et ferraillages par le BET / maître d'œuvre.</t>
  </si>
  <si>
    <t>NOTES TECHNIQUES</t>
  </si>
  <si>
    <t>1. La présente version remplace les versions précédentes et adopte les dimensions 4,00 m x 4,05 m demandées.</t>
  </si>
  <si>
    <t>2. L'avant-métré est détaillé par article avec Q, longueur, largeur/épaisseur et hauteur.</t>
  </si>
  <si>
    <t>3. Les prix unitaires HT sont conservés à partir du PDF/BPU de référence, sauf l'article démolition ajouté en forfait.</t>
  </si>
  <si>
    <t>4. Les quantités sont estimatives sur la base du dessin 3D fourni : deux blocs Homme/Femme, 4 WC à l'anglaise et 4 lavabos.</t>
  </si>
  <si>
    <t>5. Le prix forfaitaire de démolition est une estimation à confirmer après visite de site et état des constructions existantes.</t>
  </si>
  <si>
    <t>6. Ajout de l'avant-métré et de l'estimation de l'escalier béton armé 8,00 m x 3,00 m au même DQE que les toilettes.</t>
  </si>
  <si>
    <t>7. Les poteaux et poutres de l'escalier sont prévus indépendants : les cloisons des toilettes ne doivent pas reprendre les charges de l'escalier.</t>
  </si>
  <si>
    <t>RÉCAPITULATIF GLOBAL - TOILETTES + ESCALIER BÉTON ARMÉ</t>
  </si>
  <si>
    <t>Désignation</t>
  </si>
  <si>
    <t>Montant HT</t>
  </si>
  <si>
    <t>Montant TTC</t>
  </si>
  <si>
    <t>Travaux toilettes publiques 4,00 m x 4,05 m</t>
  </si>
  <si>
    <t>Quantités du fichier initial</t>
  </si>
  <si>
    <t>Escalier béton armé 8,00 m x 3,00 m</t>
  </si>
  <si>
    <t>Ajout au métré global</t>
  </si>
  <si>
    <t>TOTAL GÉNÉRAL</t>
  </si>
  <si>
    <t>À reporter dans le DQE global</t>
  </si>
  <si>
    <t>ESCALIER</t>
  </si>
  <si>
    <t>TOILETTES PUBLIQUES</t>
  </si>
  <si>
    <t>Luminaire LED encastrable au sol en acier inox de forme cylindrique rond 30W marque FUMAGALLI ou similaire</t>
  </si>
  <si>
    <t>Luminaires encastrables au sol suivant fiche technique</t>
  </si>
  <si>
    <t>Quantité estimative à confirmer sur plan d'aménagement</t>
  </si>
  <si>
    <t>Quantité retenue - U</t>
  </si>
  <si>
    <t>Câble d'alimentation RO2V pour luminaires extérieurs</t>
  </si>
  <si>
    <t>Banc en fonte 2060×580×800 mm</t>
  </si>
  <si>
    <t>Bancs publics en fonte posés et scellés</t>
  </si>
  <si>
    <t>Corbeille urbaine en bois et métal</t>
  </si>
  <si>
    <t>Corbeilles urbaines en bois et métal posées et scellées</t>
  </si>
  <si>
    <t>Jardinière urbaine décorative</t>
  </si>
  <si>
    <t>Jardinières décoratives y/c terreau et plantation</t>
  </si>
  <si>
    <t>Fourniture et pose de câble ro2v 3×2,5 noir</t>
  </si>
  <si>
    <t xml:space="preserve">AMÉNAGEMENTS EXTÉRIEURS </t>
  </si>
  <si>
    <t>Appel d'Offres Ouvert National N° 23/2026</t>
  </si>
  <si>
    <t>MARCHE N° :……/2026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</si>
</sst>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name val="Carlito"/>
    </font>
    <font>
      <b/>
      <sz val="12"/>
      <color rgb="FFFFFFFF"/>
      <name val="Carlito"/>
    </font>
    <font>
      <b/>
      <sz val="11"/>
      <color rgb="FF0F3557"/>
      <name val="Carlito"/>
    </font>
    <font>
      <b/>
      <sz val="11"/>
      <name val="Carlito"/>
    </font>
    <font>
      <b/>
      <sz val="13"/>
      <color rgb="FFFFFFFF"/>
      <name val="Carlito"/>
    </font>
    <font>
      <b/>
      <sz val="12"/>
      <name val="Carlito"/>
    </font>
    <font>
      <b/>
      <sz val="11"/>
      <color theme="1"/>
      <name val="Carlito"/>
    </font>
    <font>
      <b/>
      <sz val="11"/>
      <name val="Carlito"/>
    </font>
    <font>
      <b/>
      <sz val="14"/>
      <color rgb="FFFFFFFF"/>
      <name val="Carlito"/>
    </font>
    <font>
      <b/>
      <sz val="11"/>
      <color rgb="FF9C6500"/>
      <name val="Carlito"/>
    </font>
    <font>
      <b/>
      <sz val="11"/>
      <color rgb="FF000000"/>
      <name val="Carlito"/>
    </font>
  </fonts>
  <fills count="17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BDD7EE"/>
      </patternFill>
    </fill>
    <fill>
      <patternFill patternType="solid">
        <fgColor rgb="FFF2F2F2"/>
      </patternFill>
    </fill>
    <fill>
      <patternFill patternType="solid">
        <fgColor rgb="FFFFF2CC"/>
      </patternFill>
    </fill>
    <fill>
      <patternFill patternType="solid">
        <fgColor rgb="FFE2F0D9"/>
      </patternFill>
    </fill>
    <fill>
      <patternFill patternType="solid">
        <fgColor theme="0"/>
        <bgColor indexed="64"/>
      </patternFill>
    </fill>
    <fill>
      <patternFill patternType="solid">
        <fgColor rgb="FFD9EAF7"/>
      </patternFill>
    </fill>
    <fill>
      <patternFill patternType="solid">
        <fgColor rgb="FFEAF3F8"/>
      </patternFill>
    </fill>
    <fill>
      <patternFill patternType="solid">
        <fgColor rgb="FFFFF2CC"/>
      </patternFill>
    </fill>
    <fill>
      <patternFill patternType="solid">
        <fgColor rgb="FF1F4E78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5117038483843"/>
        <bgColor indexed="65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10"/>
  </cellStyleXfs>
  <cellXfs count="82"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2" fontId="0" fillId="0" borderId="2" xfId="0" applyNumberFormat="1" applyBorder="1"/>
    <xf numFmtId="2" fontId="0" fillId="0" borderId="5" xfId="0" applyNumberFormat="1" applyBorder="1"/>
    <xf numFmtId="9" fontId="0" fillId="0" borderId="8" xfId="0" applyNumberFormat="1" applyBorder="1"/>
    <xf numFmtId="4" fontId="3" fillId="7" borderId="5" xfId="0" applyNumberFormat="1" applyFont="1" applyFill="1" applyBorder="1"/>
    <xf numFmtId="0" fontId="4" fillId="2" borderId="0" xfId="0" applyFont="1" applyFill="1" applyBorder="1" applyAlignment="1">
      <alignment wrapText="1"/>
    </xf>
    <xf numFmtId="0" fontId="3" fillId="7" borderId="4" xfId="0" applyFont="1" applyFill="1" applyBorder="1"/>
    <xf numFmtId="0" fontId="3" fillId="7" borderId="5" xfId="0" applyFont="1" applyFill="1" applyBorder="1"/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0" fillId="8" borderId="0" xfId="0" applyFill="1" applyBorder="1"/>
    <xf numFmtId="0" fontId="7" fillId="9" borderId="11" xfId="0" applyFont="1" applyFill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4" fontId="0" fillId="0" borderId="11" xfId="0" applyNumberFormat="1" applyBorder="1" applyAlignment="1">
      <alignment vertical="center" wrapText="1"/>
    </xf>
    <xf numFmtId="4" fontId="0" fillId="0" borderId="0" xfId="0" applyNumberFormat="1" applyBorder="1" applyAlignment="1">
      <alignment vertical="center" wrapText="1"/>
    </xf>
    <xf numFmtId="0" fontId="7" fillId="9" borderId="11" xfId="0" applyFont="1" applyFill="1" applyBorder="1"/>
    <xf numFmtId="0" fontId="9" fillId="11" borderId="11" xfId="0" applyFont="1" applyFill="1" applyBorder="1" applyAlignment="1">
      <alignment vertical="center" wrapText="1"/>
    </xf>
    <xf numFmtId="4" fontId="9" fillId="11" borderId="11" xfId="0" applyNumberFormat="1" applyFont="1" applyFill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4" fontId="0" fillId="0" borderId="12" xfId="0" applyNumberFormat="1" applyBorder="1" applyAlignment="1">
      <alignment vertical="center" wrapText="1"/>
    </xf>
    <xf numFmtId="0" fontId="0" fillId="13" borderId="12" xfId="0" applyFill="1" applyBorder="1" applyAlignment="1">
      <alignment horizontal="center" vertical="center" wrapText="1"/>
    </xf>
    <xf numFmtId="0" fontId="0" fillId="13" borderId="12" xfId="0" applyFill="1" applyBorder="1" applyAlignment="1">
      <alignment vertical="center" wrapText="1"/>
    </xf>
    <xf numFmtId="4" fontId="0" fillId="13" borderId="12" xfId="0" applyNumberFormat="1" applyFill="1" applyBorder="1" applyAlignment="1">
      <alignment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vertical="center" wrapText="1"/>
    </xf>
    <xf numFmtId="4" fontId="7" fillId="11" borderId="12" xfId="0" applyNumberFormat="1" applyFont="1" applyFill="1" applyBorder="1" applyAlignment="1">
      <alignment vertical="center" wrapText="1"/>
    </xf>
    <xf numFmtId="0" fontId="3" fillId="14" borderId="12" xfId="0" applyFont="1" applyFill="1" applyBorder="1" applyAlignment="1">
      <alignment vertical="center" wrapText="1"/>
    </xf>
    <xf numFmtId="0" fontId="3" fillId="4" borderId="12" xfId="0" applyFont="1" applyFill="1" applyBorder="1" applyAlignment="1">
      <alignment vertical="center" wrapText="1"/>
    </xf>
    <xf numFmtId="0" fontId="3" fillId="5" borderId="12" xfId="0" applyFont="1" applyFill="1" applyBorder="1" applyAlignment="1">
      <alignment vertical="center" wrapText="1"/>
    </xf>
    <xf numFmtId="2" fontId="3" fillId="5" borderId="12" xfId="0" applyNumberFormat="1" applyFont="1" applyFill="1" applyBorder="1" applyAlignment="1">
      <alignment vertical="center" wrapText="1"/>
    </xf>
    <xf numFmtId="2" fontId="0" fillId="0" borderId="12" xfId="0" applyNumberFormat="1" applyBorder="1" applyAlignment="1">
      <alignment vertical="center" wrapText="1"/>
    </xf>
    <xf numFmtId="0" fontId="3" fillId="6" borderId="12" xfId="0" applyFont="1" applyFill="1" applyBorder="1" applyAlignment="1">
      <alignment vertical="center" wrapText="1"/>
    </xf>
    <xf numFmtId="2" fontId="3" fillId="6" borderId="12" xfId="0" applyNumberFormat="1" applyFont="1" applyFill="1" applyBorder="1" applyAlignment="1">
      <alignment vertical="center" wrapText="1"/>
    </xf>
    <xf numFmtId="4" fontId="3" fillId="6" borderId="12" xfId="0" applyNumberFormat="1" applyFont="1" applyFill="1" applyBorder="1" applyAlignment="1">
      <alignment vertical="center" wrapText="1"/>
    </xf>
    <xf numFmtId="0" fontId="7" fillId="10" borderId="12" xfId="0" applyFont="1" applyFill="1" applyBorder="1" applyAlignment="1">
      <alignment vertical="center" wrapText="1"/>
    </xf>
    <xf numFmtId="0" fontId="7" fillId="11" borderId="12" xfId="0" applyFont="1" applyFill="1" applyBorder="1" applyAlignment="1">
      <alignment vertical="center" wrapText="1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4" fontId="0" fillId="0" borderId="0" xfId="0" applyNumberFormat="1" applyBorder="1"/>
    <xf numFmtId="0" fontId="0" fillId="0" borderId="12" xfId="0" applyBorder="1"/>
    <xf numFmtId="0" fontId="0" fillId="0" borderId="10" xfId="0"/>
    <xf numFmtId="0" fontId="3" fillId="9" borderId="12" xfId="0" applyFont="1" applyFill="1" applyBorder="1" applyAlignment="1">
      <alignment vertical="center" wrapText="1"/>
    </xf>
    <xf numFmtId="0" fontId="0" fillId="11" borderId="12" xfId="0" applyFont="1" applyFill="1" applyBorder="1" applyAlignment="1">
      <alignment vertical="center" wrapText="1"/>
    </xf>
    <xf numFmtId="0" fontId="3" fillId="11" borderId="12" xfId="0" applyFont="1" applyFill="1" applyBorder="1" applyAlignment="1">
      <alignment vertical="center" wrapText="1"/>
    </xf>
    <xf numFmtId="0" fontId="0" fillId="0" borderId="12" xfId="0" applyFont="1" applyFill="1" applyBorder="1" applyAlignment="1">
      <alignment vertical="center" wrapText="1"/>
    </xf>
    <xf numFmtId="0" fontId="0" fillId="0" borderId="12" xfId="0" applyFill="1" applyBorder="1" applyAlignment="1">
      <alignment vertical="center" wrapText="1"/>
    </xf>
    <xf numFmtId="0" fontId="0" fillId="0" borderId="10" xfId="0" applyFill="1"/>
    <xf numFmtId="0" fontId="10" fillId="9" borderId="12" xfId="0" applyFont="1" applyFill="1" applyBorder="1" applyAlignment="1">
      <alignment horizontal="center" vertical="center" wrapText="1"/>
    </xf>
    <xf numFmtId="4" fontId="10" fillId="9" borderId="12" xfId="0" applyNumberFormat="1" applyFont="1" applyFill="1" applyBorder="1" applyAlignment="1">
      <alignment horizontal="center" vertical="center" wrapText="1"/>
    </xf>
    <xf numFmtId="0" fontId="0" fillId="0" borderId="10" xfId="0" applyAlignment="1">
      <alignment vertical="center" wrapText="1"/>
    </xf>
    <xf numFmtId="2" fontId="0" fillId="13" borderId="12" xfId="0" applyNumberFormat="1" applyFill="1" applyBorder="1" applyAlignment="1">
      <alignment vertical="center" wrapText="1"/>
    </xf>
    <xf numFmtId="4" fontId="10" fillId="9" borderId="12" xfId="0" applyNumberFormat="1" applyFont="1" applyFill="1" applyBorder="1" applyAlignment="1">
      <alignment vertical="center" wrapText="1"/>
    </xf>
    <xf numFmtId="0" fontId="0" fillId="0" borderId="0" xfId="0" applyBorder="1" applyAlignment="1">
      <alignment horizontal="center"/>
    </xf>
    <xf numFmtId="4" fontId="0" fillId="15" borderId="12" xfId="0" applyNumberFormat="1" applyFill="1" applyBorder="1" applyAlignment="1">
      <alignment vertical="center" wrapText="1"/>
    </xf>
    <xf numFmtId="0" fontId="6" fillId="16" borderId="12" xfId="0" applyFont="1" applyFill="1" applyBorder="1" applyAlignment="1">
      <alignment horizontal="center" vertical="center" wrapText="1"/>
    </xf>
    <xf numFmtId="0" fontId="0" fillId="0" borderId="10" xfId="0" applyBorder="1"/>
    <xf numFmtId="0" fontId="1" fillId="2" borderId="10" xfId="0" applyFont="1" applyFill="1" applyAlignment="1">
      <alignment horizontal="center" wrapText="1"/>
    </xf>
    <xf numFmtId="0" fontId="0" fillId="0" borderId="0" xfId="0" applyBorder="1"/>
    <xf numFmtId="0" fontId="5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4" fontId="7" fillId="11" borderId="12" xfId="0" applyNumberFormat="1" applyFont="1" applyFill="1" applyBorder="1" applyAlignment="1">
      <alignment horizontal="center" vertical="center" wrapText="1"/>
    </xf>
    <xf numFmtId="0" fontId="2" fillId="8" borderId="12" xfId="0" applyFont="1" applyFill="1" applyBorder="1" applyAlignment="1">
      <alignment horizontal="center" vertical="center" wrapText="1"/>
    </xf>
    <xf numFmtId="0" fontId="2" fillId="8" borderId="13" xfId="0" applyFont="1" applyFill="1" applyBorder="1" applyAlignment="1">
      <alignment horizontal="center" vertical="center" wrapText="1"/>
    </xf>
    <xf numFmtId="0" fontId="2" fillId="8" borderId="14" xfId="0" applyFont="1" applyFill="1" applyBorder="1" applyAlignment="1">
      <alignment horizontal="center" vertical="center" wrapText="1"/>
    </xf>
    <xf numFmtId="0" fontId="2" fillId="8" borderId="15" xfId="0" applyFont="1" applyFill="1" applyBorder="1" applyAlignment="1">
      <alignment horizontal="center" vertical="center" wrapText="1"/>
    </xf>
    <xf numFmtId="0" fontId="4" fillId="2" borderId="10" xfId="0" applyFont="1" applyFill="1" applyAlignment="1">
      <alignment horizontal="center" wrapText="1"/>
    </xf>
    <xf numFmtId="0" fontId="8" fillId="12" borderId="0" xfId="0" applyFont="1" applyFill="1" applyBorder="1" applyAlignment="1">
      <alignment horizontal="center"/>
    </xf>
  </cellXfs>
  <cellStyles count="1">
    <cellStyle name="Normal" xfId="0" builtinId="0"/>
  </cellStyles>
  <dxfs count="9">
    <dxf>
      <fill>
        <patternFill>
          <fgColor indexed="64"/>
          <bgColor auto="1"/>
        </patternFill>
      </fill>
      <alignment horizontal="center" vertical="center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auto="1"/>
        </patternFill>
      </fill>
      <alignment horizontal="center" vertical="center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auto="1"/>
        </patternFill>
      </fill>
      <alignment horizontal="center" vertical="center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auto="1"/>
        </patternFill>
      </fill>
    </dxf>
    <dxf>
      <font>
        <strike val="0"/>
        <outline val="0"/>
        <shadow val="0"/>
        <vertAlign val="baseline"/>
        <sz val="11"/>
        <color theme="1"/>
        <name val="Carlito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DQE_Table" displayName="DQE_Table" ref="A6:F68" headerRowDxfId="8" dataDxfId="7" totalsRowDxfId="6">
  <tableColumns count="6">
    <tableColumn id="1" name="Prix" dataDxfId="5"/>
    <tableColumn id="2" name="Désignations des ouvrages" dataDxfId="4"/>
    <tableColumn id="3" name="U" dataDxfId="3"/>
    <tableColumn id="4" name="Quantité" dataDxfId="2"/>
    <tableColumn id="5" name="Prix unitaire HT " dataDxfId="1"/>
    <tableColumn id="6" name="Montant HT en DH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opLeftCell="A10" workbookViewId="0">
      <selection activeCell="B19" sqref="B19"/>
    </sheetView>
  </sheetViews>
  <sheetFormatPr baseColWidth="10" defaultColWidth="9" defaultRowHeight="13.8"/>
  <cols>
    <col min="1" max="1" width="28" customWidth="1"/>
    <col min="2" max="2" width="18" customWidth="1"/>
    <col min="3" max="3" width="10" customWidth="1"/>
    <col min="4" max="4" width="42" customWidth="1"/>
  </cols>
  <sheetData>
    <row r="1" spans="1:11" ht="15.75" customHeight="1">
      <c r="A1" s="70" t="s">
        <v>0</v>
      </c>
      <c r="B1" s="71"/>
      <c r="C1" s="71"/>
      <c r="D1" s="7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11">
        <v>4</v>
      </c>
      <c r="C2" s="3" t="s">
        <v>2</v>
      </c>
      <c r="D2" s="4" t="s">
        <v>3</v>
      </c>
    </row>
    <row r="3" spans="1:11">
      <c r="A3" s="5" t="s">
        <v>4</v>
      </c>
      <c r="B3" s="12">
        <v>4.05</v>
      </c>
      <c r="C3" s="6" t="s">
        <v>2</v>
      </c>
      <c r="D3" s="7" t="s">
        <v>3</v>
      </c>
    </row>
    <row r="4" spans="1:11">
      <c r="A4" s="5" t="s">
        <v>5</v>
      </c>
      <c r="B4" s="12">
        <f>B2*B3</f>
        <v>16.2</v>
      </c>
      <c r="C4" s="6" t="s">
        <v>6</v>
      </c>
      <c r="D4" s="7"/>
    </row>
    <row r="5" spans="1:11">
      <c r="A5" s="5" t="s">
        <v>7</v>
      </c>
      <c r="B5" s="12">
        <f>2*(B2+B3)</f>
        <v>16.100000000000001</v>
      </c>
      <c r="C5" s="6" t="s">
        <v>8</v>
      </c>
      <c r="D5" s="7"/>
    </row>
    <row r="6" spans="1:11">
      <c r="A6" s="5" t="s">
        <v>9</v>
      </c>
      <c r="B6" s="12">
        <v>2.8</v>
      </c>
      <c r="C6" s="6" t="s">
        <v>2</v>
      </c>
      <c r="D6" s="7" t="s">
        <v>10</v>
      </c>
    </row>
    <row r="7" spans="1:11">
      <c r="A7" s="5" t="s">
        <v>11</v>
      </c>
      <c r="B7" s="12">
        <v>0.2</v>
      </c>
      <c r="C7" s="6" t="s">
        <v>2</v>
      </c>
      <c r="D7" s="7"/>
    </row>
    <row r="8" spans="1:11">
      <c r="A8" s="5" t="s">
        <v>12</v>
      </c>
      <c r="B8" s="12">
        <v>0.1</v>
      </c>
      <c r="C8" s="6" t="s">
        <v>2</v>
      </c>
      <c r="D8" s="7"/>
    </row>
    <row r="9" spans="1:11">
      <c r="A9" s="5" t="s">
        <v>13</v>
      </c>
      <c r="B9" s="12">
        <v>1.5</v>
      </c>
      <c r="C9" s="6" t="s">
        <v>2</v>
      </c>
      <c r="D9" s="7"/>
    </row>
    <row r="10" spans="1:11">
      <c r="A10" s="5" t="s">
        <v>14</v>
      </c>
      <c r="B10" s="12">
        <v>0.1</v>
      </c>
      <c r="C10" s="6" t="s">
        <v>2</v>
      </c>
      <c r="D10" s="7"/>
    </row>
    <row r="11" spans="1:11">
      <c r="A11" s="5" t="s">
        <v>15</v>
      </c>
      <c r="B11" s="12">
        <v>0.2</v>
      </c>
      <c r="C11" s="6" t="s">
        <v>2</v>
      </c>
      <c r="D11" s="7"/>
    </row>
    <row r="12" spans="1:11">
      <c r="A12" s="5" t="s">
        <v>16</v>
      </c>
      <c r="B12" s="12">
        <v>0.9</v>
      </c>
      <c r="C12" s="6" t="s">
        <v>2</v>
      </c>
      <c r="D12" s="7" t="s">
        <v>17</v>
      </c>
    </row>
    <row r="13" spans="1:11">
      <c r="A13" s="5" t="s">
        <v>18</v>
      </c>
      <c r="B13" s="12">
        <v>2.1</v>
      </c>
      <c r="C13" s="6" t="s">
        <v>2</v>
      </c>
      <c r="D13" s="7"/>
    </row>
    <row r="14" spans="1:11">
      <c r="A14" s="5" t="s">
        <v>19</v>
      </c>
      <c r="B14" s="12">
        <v>2</v>
      </c>
      <c r="C14" s="6" t="s">
        <v>20</v>
      </c>
      <c r="D14" s="7"/>
    </row>
    <row r="15" spans="1:11">
      <c r="A15" s="5" t="s">
        <v>21</v>
      </c>
      <c r="B15" s="12">
        <v>0.7</v>
      </c>
      <c r="C15" s="6" t="s">
        <v>2</v>
      </c>
      <c r="D15" s="7" t="s">
        <v>22</v>
      </c>
    </row>
    <row r="16" spans="1:11">
      <c r="A16" s="5" t="s">
        <v>23</v>
      </c>
      <c r="B16" s="12">
        <v>1.9</v>
      </c>
      <c r="C16" s="6" t="s">
        <v>2</v>
      </c>
      <c r="D16" s="7"/>
    </row>
    <row r="17" spans="1:4">
      <c r="A17" s="5" t="s">
        <v>24</v>
      </c>
      <c r="B17" s="12">
        <v>4</v>
      </c>
      <c r="C17" s="6" t="s">
        <v>20</v>
      </c>
      <c r="D17" s="7"/>
    </row>
    <row r="18" spans="1:4">
      <c r="A18" s="5" t="s">
        <v>25</v>
      </c>
      <c r="B18" s="12">
        <v>4</v>
      </c>
      <c r="C18" s="6" t="s">
        <v>20</v>
      </c>
      <c r="D18" s="7" t="s">
        <v>26</v>
      </c>
    </row>
    <row r="19" spans="1:4">
      <c r="A19" s="5" t="s">
        <v>27</v>
      </c>
      <c r="B19" s="12">
        <v>4</v>
      </c>
      <c r="C19" s="6" t="s">
        <v>20</v>
      </c>
      <c r="D19" s="7" t="s">
        <v>26</v>
      </c>
    </row>
    <row r="20" spans="1:4">
      <c r="A20" s="8" t="s">
        <v>28</v>
      </c>
      <c r="B20" s="13">
        <v>0.2</v>
      </c>
      <c r="C20" s="9" t="s">
        <v>29</v>
      </c>
      <c r="D20" s="10" t="s">
        <v>30</v>
      </c>
    </row>
    <row r="22" spans="1:4" ht="27.6">
      <c r="A22" s="21" t="s">
        <v>31</v>
      </c>
      <c r="B22" s="21"/>
      <c r="C22" s="21"/>
      <c r="D22" s="21"/>
    </row>
    <row r="23" spans="1:4">
      <c r="A23" s="22" t="s">
        <v>32</v>
      </c>
      <c r="B23" s="22">
        <v>8</v>
      </c>
      <c r="C23" s="22" t="s">
        <v>2</v>
      </c>
      <c r="D23" s="22" t="s">
        <v>33</v>
      </c>
    </row>
    <row r="24" spans="1:4">
      <c r="A24" s="22" t="s">
        <v>34</v>
      </c>
      <c r="B24" s="22">
        <v>3</v>
      </c>
      <c r="C24" s="22" t="s">
        <v>2</v>
      </c>
      <c r="D24" s="22" t="s">
        <v>35</v>
      </c>
    </row>
    <row r="25" spans="1:4">
      <c r="A25" s="22" t="s">
        <v>36</v>
      </c>
      <c r="B25" s="22">
        <v>1.5</v>
      </c>
      <c r="C25" s="22" t="s">
        <v>2</v>
      </c>
      <c r="D25" s="22" t="s">
        <v>37</v>
      </c>
    </row>
    <row r="26" spans="1:4">
      <c r="A26" s="22" t="s">
        <v>38</v>
      </c>
      <c r="B26" s="22">
        <v>3</v>
      </c>
      <c r="C26" s="22" t="s">
        <v>2</v>
      </c>
      <c r="D26" s="22" t="s">
        <v>39</v>
      </c>
    </row>
    <row r="27" spans="1:4">
      <c r="A27" s="22" t="s">
        <v>40</v>
      </c>
      <c r="B27" s="22">
        <v>18</v>
      </c>
      <c r="C27" s="22" t="s">
        <v>20</v>
      </c>
      <c r="D27" s="22" t="s">
        <v>41</v>
      </c>
    </row>
    <row r="28" spans="1:4">
      <c r="A28" s="22" t="s">
        <v>42</v>
      </c>
      <c r="B28" s="22">
        <v>17</v>
      </c>
      <c r="C28" s="22" t="s">
        <v>20</v>
      </c>
      <c r="D28" s="22" t="s">
        <v>43</v>
      </c>
    </row>
    <row r="29" spans="1:4">
      <c r="A29" s="22" t="s">
        <v>44</v>
      </c>
      <c r="B29" s="22">
        <v>0.28000000000000003</v>
      </c>
      <c r="C29" s="22" t="s">
        <v>2</v>
      </c>
      <c r="D29" s="22" t="s">
        <v>45</v>
      </c>
    </row>
    <row r="30" spans="1:4">
      <c r="A30" s="22" t="s">
        <v>46</v>
      </c>
      <c r="B30" s="22">
        <v>5.63</v>
      </c>
      <c r="C30" s="22" t="s">
        <v>2</v>
      </c>
      <c r="D30" s="22" t="s">
        <v>47</v>
      </c>
    </row>
    <row r="31" spans="1:4">
      <c r="A31" s="22" t="s">
        <v>48</v>
      </c>
      <c r="B31" s="22">
        <v>0.15</v>
      </c>
      <c r="C31" s="22" t="s">
        <v>2</v>
      </c>
      <c r="D31" s="22" t="s">
        <v>49</v>
      </c>
    </row>
    <row r="32" spans="1:4">
      <c r="A32" s="22" t="s">
        <v>50</v>
      </c>
      <c r="B32" s="22">
        <v>8</v>
      </c>
      <c r="C32" s="22" t="s">
        <v>20</v>
      </c>
      <c r="D32" s="22" t="s">
        <v>51</v>
      </c>
    </row>
    <row r="33" spans="1:4">
      <c r="A33" s="22" t="s">
        <v>52</v>
      </c>
      <c r="B33" s="22">
        <v>22</v>
      </c>
      <c r="C33" s="22" t="s">
        <v>8</v>
      </c>
      <c r="D33" s="22" t="s">
        <v>53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8"/>
  <sheetViews>
    <sheetView workbookViewId="0">
      <pane ySplit="4" topLeftCell="A236" activePane="bottomLeft" state="frozen"/>
      <selection pane="bottomLeft" activeCell="B272" sqref="B272"/>
    </sheetView>
  </sheetViews>
  <sheetFormatPr baseColWidth="10" defaultColWidth="9" defaultRowHeight="13.8"/>
  <cols>
    <col min="1" max="1" width="10" customWidth="1"/>
    <col min="2" max="2" width="50" customWidth="1"/>
    <col min="3" max="4" width="10" customWidth="1"/>
    <col min="5" max="7" width="12" customWidth="1"/>
    <col min="8" max="8" width="12" hidden="1" customWidth="1"/>
    <col min="9" max="9" width="14" customWidth="1"/>
    <col min="10" max="10" width="16" customWidth="1"/>
    <col min="11" max="11" width="12" hidden="1" customWidth="1"/>
  </cols>
  <sheetData>
    <row r="1" spans="1:11" ht="85.5" customHeight="1">
      <c r="A1" s="72" t="s">
        <v>54</v>
      </c>
      <c r="B1" s="73"/>
      <c r="C1" s="73"/>
      <c r="D1" s="73"/>
      <c r="E1" s="73"/>
      <c r="F1" s="73"/>
      <c r="G1" s="73"/>
      <c r="H1" s="73"/>
      <c r="I1" s="73"/>
      <c r="J1" s="73"/>
      <c r="K1" s="31"/>
    </row>
    <row r="2" spans="1:11" ht="30" customHeight="1">
      <c r="A2" s="72" t="s">
        <v>55</v>
      </c>
      <c r="B2" s="73"/>
      <c r="C2" s="73"/>
      <c r="D2" s="73"/>
      <c r="E2" s="73"/>
      <c r="F2" s="73"/>
      <c r="G2" s="73"/>
      <c r="H2" s="73"/>
      <c r="I2" s="73"/>
      <c r="J2" s="73"/>
      <c r="K2" s="73"/>
    </row>
    <row r="3" spans="1:11" ht="15" customHeight="1">
      <c r="A3" s="74" t="s">
        <v>56</v>
      </c>
      <c r="B3" s="73"/>
      <c r="C3" s="73"/>
      <c r="D3" s="73"/>
      <c r="E3" s="73"/>
      <c r="F3" s="73"/>
      <c r="G3" s="73"/>
      <c r="H3" s="73"/>
      <c r="I3" s="73"/>
      <c r="J3" s="73"/>
      <c r="K3" s="73"/>
    </row>
    <row r="4" spans="1:11" ht="28.5" customHeight="1">
      <c r="A4" s="40" t="s">
        <v>57</v>
      </c>
      <c r="B4" s="40" t="s">
        <v>58</v>
      </c>
      <c r="C4" s="40" t="s">
        <v>20</v>
      </c>
      <c r="D4" s="40" t="s">
        <v>59</v>
      </c>
      <c r="E4" s="40" t="s">
        <v>60</v>
      </c>
      <c r="F4" s="40" t="s">
        <v>61</v>
      </c>
      <c r="G4" s="40" t="s">
        <v>62</v>
      </c>
      <c r="H4" s="40" t="s">
        <v>63</v>
      </c>
      <c r="I4" s="40" t="s">
        <v>64</v>
      </c>
      <c r="J4" s="40" t="s">
        <v>65</v>
      </c>
      <c r="K4" s="41" t="s">
        <v>66</v>
      </c>
    </row>
    <row r="5" spans="1:11" ht="15" customHeight="1">
      <c r="A5" s="42">
        <v>1</v>
      </c>
      <c r="B5" s="42" t="s">
        <v>67</v>
      </c>
      <c r="C5" s="42"/>
      <c r="D5" s="43"/>
      <c r="E5" s="43"/>
      <c r="F5" s="43"/>
      <c r="G5" s="43"/>
      <c r="H5" s="43"/>
      <c r="I5" s="43"/>
      <c r="J5" s="43"/>
      <c r="K5" s="42" t="s">
        <v>68</v>
      </c>
    </row>
    <row r="6" spans="1:11">
      <c r="A6" s="32"/>
      <c r="B6" s="32" t="s">
        <v>69</v>
      </c>
      <c r="C6" s="32"/>
      <c r="D6" s="33">
        <v>1</v>
      </c>
      <c r="E6" s="44"/>
      <c r="F6" s="44"/>
      <c r="G6" s="44"/>
      <c r="H6" s="33">
        <v>0</v>
      </c>
      <c r="I6" s="33">
        <f>D6+H6</f>
        <v>1</v>
      </c>
      <c r="J6" s="44"/>
      <c r="K6" s="32"/>
    </row>
    <row r="7" spans="1:11" ht="15" customHeight="1">
      <c r="A7" s="45"/>
      <c r="B7" s="45" t="s">
        <v>70</v>
      </c>
      <c r="C7" s="45" t="s">
        <v>71</v>
      </c>
      <c r="D7" s="46"/>
      <c r="E7" s="46"/>
      <c r="F7" s="46"/>
      <c r="G7" s="46"/>
      <c r="H7" s="46"/>
      <c r="I7" s="46"/>
      <c r="J7" s="47">
        <f>ROUND(SUM(I6:I6),0)</f>
        <v>1</v>
      </c>
      <c r="K7" s="45" t="s">
        <v>72</v>
      </c>
    </row>
    <row r="8" spans="1:11" ht="32.25" customHeight="1">
      <c r="A8" s="42">
        <v>2</v>
      </c>
      <c r="B8" s="42" t="s">
        <v>73</v>
      </c>
      <c r="C8" s="42"/>
      <c r="D8" s="43"/>
      <c r="E8" s="43"/>
      <c r="F8" s="43"/>
      <c r="G8" s="43"/>
      <c r="H8" s="43"/>
      <c r="I8" s="43"/>
      <c r="J8" s="43"/>
      <c r="K8" s="42"/>
    </row>
    <row r="9" spans="1:11">
      <c r="A9" s="32"/>
      <c r="B9" s="32" t="s">
        <v>74</v>
      </c>
      <c r="C9" s="32"/>
      <c r="D9" s="33">
        <v>6</v>
      </c>
      <c r="E9" s="33">
        <v>0.9</v>
      </c>
      <c r="F9" s="33">
        <v>0.9</v>
      </c>
      <c r="G9" s="33">
        <v>1.2</v>
      </c>
      <c r="H9" s="33">
        <v>0</v>
      </c>
      <c r="I9" s="33">
        <f>D9*E9*F9*G9+H9</f>
        <v>5.8319999999999999</v>
      </c>
      <c r="J9" s="44"/>
      <c r="K9" s="32"/>
    </row>
    <row r="10" spans="1:11">
      <c r="A10" s="32"/>
      <c r="B10" s="32" t="s">
        <v>75</v>
      </c>
      <c r="C10" s="32"/>
      <c r="D10" s="33">
        <v>2</v>
      </c>
      <c r="E10" s="33">
        <v>2.9</v>
      </c>
      <c r="F10" s="33">
        <v>0.5</v>
      </c>
      <c r="G10" s="33">
        <v>1.2</v>
      </c>
      <c r="H10" s="33">
        <v>0</v>
      </c>
      <c r="I10" s="33">
        <f>D10*E10*F10*G10+H10</f>
        <v>3.48</v>
      </c>
      <c r="J10" s="44"/>
      <c r="K10" s="32"/>
    </row>
    <row r="11" spans="1:11">
      <c r="A11" s="32"/>
      <c r="B11" s="32" t="s">
        <v>76</v>
      </c>
      <c r="C11" s="32"/>
      <c r="D11" s="33">
        <v>4</v>
      </c>
      <c r="E11" s="33">
        <v>1.43</v>
      </c>
      <c r="F11" s="33">
        <v>0.5</v>
      </c>
      <c r="G11" s="33">
        <v>1.2</v>
      </c>
      <c r="H11" s="33">
        <v>0</v>
      </c>
      <c r="I11" s="33">
        <f>D11*E11*F11*G11+H11</f>
        <v>3.4319999999999999</v>
      </c>
      <c r="J11" s="44"/>
      <c r="K11" s="32"/>
    </row>
    <row r="12" spans="1:11">
      <c r="A12" s="32"/>
      <c r="B12" s="32" t="s">
        <v>77</v>
      </c>
      <c r="C12" s="32"/>
      <c r="D12" s="33">
        <v>1</v>
      </c>
      <c r="E12" s="33">
        <v>2.9</v>
      </c>
      <c r="F12" s="33">
        <v>0.3</v>
      </c>
      <c r="G12" s="33">
        <v>0.5</v>
      </c>
      <c r="H12" s="33">
        <v>0</v>
      </c>
      <c r="I12" s="33">
        <f>D12*E12*F12*G12+H12</f>
        <v>0.435</v>
      </c>
      <c r="J12" s="44"/>
      <c r="K12" s="32"/>
    </row>
    <row r="13" spans="1:11" ht="15" customHeight="1">
      <c r="A13" s="45"/>
      <c r="B13" s="45" t="s">
        <v>78</v>
      </c>
      <c r="C13" s="45" t="s">
        <v>79</v>
      </c>
      <c r="D13" s="46"/>
      <c r="E13" s="46"/>
      <c r="F13" s="46"/>
      <c r="G13" s="46"/>
      <c r="H13" s="46"/>
      <c r="I13" s="46"/>
      <c r="J13" s="47">
        <f>ROUNDUP(SUM(I9:I12),0)</f>
        <v>14</v>
      </c>
      <c r="K13" s="45" t="s">
        <v>72</v>
      </c>
    </row>
    <row r="14" spans="1:11" ht="15" customHeight="1">
      <c r="A14" s="42">
        <v>3</v>
      </c>
      <c r="B14" s="42" t="s">
        <v>80</v>
      </c>
      <c r="C14" s="42"/>
      <c r="D14" s="43"/>
      <c r="E14" s="43"/>
      <c r="F14" s="43"/>
      <c r="G14" s="43"/>
      <c r="H14" s="43"/>
      <c r="I14" s="43"/>
      <c r="J14" s="43"/>
      <c r="K14" s="42"/>
    </row>
    <row r="15" spans="1:11" ht="15" customHeight="1">
      <c r="A15" s="45"/>
      <c r="B15" s="45" t="s">
        <v>78</v>
      </c>
      <c r="C15" s="45" t="s">
        <v>79</v>
      </c>
      <c r="D15" s="46"/>
      <c r="E15" s="46"/>
      <c r="F15" s="46"/>
      <c r="G15" s="46"/>
      <c r="H15" s="46"/>
      <c r="I15" s="46"/>
      <c r="J15" s="47">
        <f>+J13</f>
        <v>14</v>
      </c>
      <c r="K15" s="45" t="s">
        <v>72</v>
      </c>
    </row>
    <row r="16" spans="1:11" ht="15" customHeight="1">
      <c r="A16" s="42">
        <v>4</v>
      </c>
      <c r="B16" s="42" t="s">
        <v>81</v>
      </c>
      <c r="C16" s="42"/>
      <c r="D16" s="43"/>
      <c r="E16" s="43"/>
      <c r="F16" s="43"/>
      <c r="G16" s="43"/>
      <c r="H16" s="43"/>
      <c r="I16" s="43"/>
      <c r="J16" s="43"/>
      <c r="K16" s="42"/>
    </row>
    <row r="17" spans="1:11">
      <c r="A17" s="32"/>
      <c r="B17" s="32" t="s">
        <v>74</v>
      </c>
      <c r="C17" s="32"/>
      <c r="D17" s="33">
        <v>6</v>
      </c>
      <c r="E17" s="33">
        <v>0.9</v>
      </c>
      <c r="F17" s="33">
        <v>0.6</v>
      </c>
      <c r="G17" s="33">
        <v>0.1</v>
      </c>
      <c r="H17" s="33">
        <v>0</v>
      </c>
      <c r="I17" s="33">
        <f>D17*E17*F17*G17+H17</f>
        <v>0.32400000000000007</v>
      </c>
      <c r="J17" s="44"/>
      <c r="K17" s="32"/>
    </row>
    <row r="18" spans="1:11">
      <c r="A18" s="32"/>
      <c r="B18" s="32" t="s">
        <v>75</v>
      </c>
      <c r="C18" s="32"/>
      <c r="D18" s="33">
        <v>2</v>
      </c>
      <c r="E18" s="33">
        <v>2.9</v>
      </c>
      <c r="F18" s="33">
        <v>0.5</v>
      </c>
      <c r="G18" s="33">
        <v>0.1</v>
      </c>
      <c r="H18" s="33">
        <v>0</v>
      </c>
      <c r="I18" s="33">
        <f>D18*E18*F18*G18+H18</f>
        <v>0.28999999999999998</v>
      </c>
      <c r="J18" s="44"/>
      <c r="K18" s="32"/>
    </row>
    <row r="19" spans="1:11">
      <c r="A19" s="32"/>
      <c r="B19" s="32" t="s">
        <v>76</v>
      </c>
      <c r="C19" s="32"/>
      <c r="D19" s="33">
        <v>4</v>
      </c>
      <c r="E19" s="33">
        <v>1.43</v>
      </c>
      <c r="F19" s="33">
        <v>0.5</v>
      </c>
      <c r="G19" s="33">
        <v>0.1</v>
      </c>
      <c r="H19" s="33">
        <v>0</v>
      </c>
      <c r="I19" s="33">
        <f>D19*E19*F19*G19+H19</f>
        <v>0.28599999999999998</v>
      </c>
      <c r="J19" s="44"/>
      <c r="K19" s="32"/>
    </row>
    <row r="20" spans="1:11">
      <c r="A20" s="32"/>
      <c r="B20" s="32" t="s">
        <v>77</v>
      </c>
      <c r="C20" s="32"/>
      <c r="D20" s="33">
        <v>1</v>
      </c>
      <c r="E20" s="33">
        <v>2.9</v>
      </c>
      <c r="F20" s="33">
        <v>0.3</v>
      </c>
      <c r="G20" s="33">
        <v>0.1</v>
      </c>
      <c r="H20" s="33">
        <v>0</v>
      </c>
      <c r="I20" s="33">
        <f>D20*E20*F20*G20+H20</f>
        <v>8.7000000000000008E-2</v>
      </c>
      <c r="J20" s="44"/>
      <c r="K20" s="32"/>
    </row>
    <row r="21" spans="1:11" ht="15" customHeight="1">
      <c r="A21" s="45"/>
      <c r="B21" s="45" t="s">
        <v>78</v>
      </c>
      <c r="C21" s="45" t="s">
        <v>79</v>
      </c>
      <c r="D21" s="46"/>
      <c r="E21" s="46"/>
      <c r="F21" s="46"/>
      <c r="G21" s="46"/>
      <c r="H21" s="46"/>
      <c r="I21" s="46"/>
      <c r="J21" s="47">
        <f>ROUNDUP(SUM(I17:I20),0)</f>
        <v>1</v>
      </c>
      <c r="K21" s="45" t="s">
        <v>72</v>
      </c>
    </row>
    <row r="22" spans="1:11" ht="15" customHeight="1">
      <c r="A22" s="42">
        <v>5</v>
      </c>
      <c r="B22" s="42" t="s">
        <v>82</v>
      </c>
      <c r="C22" s="42"/>
      <c r="D22" s="43"/>
      <c r="E22" s="43"/>
      <c r="F22" s="43"/>
      <c r="G22" s="43"/>
      <c r="H22" s="43"/>
      <c r="I22" s="43"/>
      <c r="J22" s="43"/>
      <c r="K22" s="42"/>
    </row>
    <row r="23" spans="1:11">
      <c r="A23" s="32"/>
      <c r="B23" s="32" t="s">
        <v>83</v>
      </c>
      <c r="C23" s="32"/>
      <c r="D23" s="33">
        <v>1</v>
      </c>
      <c r="E23" s="33">
        <v>16.100000000000001</v>
      </c>
      <c r="F23" s="33">
        <v>0.4</v>
      </c>
      <c r="G23" s="33">
        <v>0.6</v>
      </c>
      <c r="H23" s="33">
        <v>0</v>
      </c>
      <c r="I23" s="33">
        <f>D23*E23*F23*G23+H23</f>
        <v>3.8640000000000008</v>
      </c>
      <c r="J23" s="44"/>
      <c r="K23" s="32"/>
    </row>
    <row r="24" spans="1:11">
      <c r="A24" s="32"/>
      <c r="B24" s="32" t="s">
        <v>84</v>
      </c>
      <c r="C24" s="32"/>
      <c r="D24" s="33">
        <v>1</v>
      </c>
      <c r="E24" s="33">
        <v>4.05</v>
      </c>
      <c r="F24" s="33">
        <v>0.3</v>
      </c>
      <c r="G24" s="33">
        <v>0.6</v>
      </c>
      <c r="H24" s="33">
        <v>0</v>
      </c>
      <c r="I24" s="33">
        <f>D24*E24*F24*G24+H24</f>
        <v>0.72899999999999987</v>
      </c>
      <c r="J24" s="44"/>
      <c r="K24" s="32"/>
    </row>
    <row r="25" spans="1:11">
      <c r="A25" s="32"/>
      <c r="B25" s="32" t="s">
        <v>85</v>
      </c>
      <c r="C25" s="32"/>
      <c r="D25" s="33">
        <v>4</v>
      </c>
      <c r="E25" s="33">
        <v>1.55</v>
      </c>
      <c r="F25" s="33">
        <v>0.2</v>
      </c>
      <c r="G25" s="33">
        <v>0.4</v>
      </c>
      <c r="H25" s="33">
        <v>0</v>
      </c>
      <c r="I25" s="33">
        <f>D25*E25*F25*G25+H25</f>
        <v>0.49600000000000011</v>
      </c>
      <c r="J25" s="44"/>
      <c r="K25" s="32"/>
    </row>
    <row r="26" spans="1:11" ht="15" customHeight="1">
      <c r="A26" s="45"/>
      <c r="B26" s="45" t="s">
        <v>78</v>
      </c>
      <c r="C26" s="45" t="s">
        <v>79</v>
      </c>
      <c r="D26" s="46"/>
      <c r="E26" s="46"/>
      <c r="F26" s="46"/>
      <c r="G26" s="46"/>
      <c r="H26" s="46"/>
      <c r="I26" s="46"/>
      <c r="J26" s="47">
        <f>ROUNDUP(SUM(I23:I25),0)</f>
        <v>6</v>
      </c>
      <c r="K26" s="45" t="s">
        <v>72</v>
      </c>
    </row>
    <row r="27" spans="1:11" ht="15" customHeight="1">
      <c r="A27" s="42">
        <v>6</v>
      </c>
      <c r="B27" s="42" t="s">
        <v>86</v>
      </c>
      <c r="C27" s="42"/>
      <c r="D27" s="43"/>
      <c r="E27" s="43"/>
      <c r="F27" s="43"/>
      <c r="G27" s="43"/>
      <c r="H27" s="43"/>
      <c r="I27" s="43"/>
      <c r="J27" s="43"/>
      <c r="K27" s="42"/>
    </row>
    <row r="28" spans="1:11">
      <c r="A28" s="32"/>
      <c r="B28" s="32" t="s">
        <v>87</v>
      </c>
      <c r="C28" s="32"/>
      <c r="D28" s="33">
        <v>1</v>
      </c>
      <c r="E28" s="33">
        <v>16.100000000000001</v>
      </c>
      <c r="F28" s="33">
        <v>0.2</v>
      </c>
      <c r="G28" s="44"/>
      <c r="H28" s="33">
        <v>0</v>
      </c>
      <c r="I28" s="33">
        <f>D28*E28*F28+H28</f>
        <v>3.2200000000000006</v>
      </c>
      <c r="J28" s="44"/>
      <c r="K28" s="32"/>
    </row>
    <row r="29" spans="1:11">
      <c r="A29" s="32"/>
      <c r="B29" s="32" t="s">
        <v>88</v>
      </c>
      <c r="C29" s="32"/>
      <c r="D29" s="33">
        <v>1</v>
      </c>
      <c r="E29" s="33">
        <v>4.05</v>
      </c>
      <c r="F29" s="33">
        <v>0.2</v>
      </c>
      <c r="G29" s="44"/>
      <c r="H29" s="33">
        <v>0</v>
      </c>
      <c r="I29" s="33">
        <f>D29*E29*F29+H29</f>
        <v>0.81</v>
      </c>
      <c r="J29" s="44"/>
      <c r="K29" s="32"/>
    </row>
    <row r="30" spans="1:11">
      <c r="A30" s="32"/>
      <c r="B30" s="32" t="s">
        <v>89</v>
      </c>
      <c r="C30" s="32"/>
      <c r="D30" s="33">
        <v>4</v>
      </c>
      <c r="E30" s="33">
        <v>1.55</v>
      </c>
      <c r="F30" s="33">
        <v>0.1</v>
      </c>
      <c r="G30" s="44"/>
      <c r="H30" s="33">
        <v>0</v>
      </c>
      <c r="I30" s="33">
        <f>D30*E30*F30+H30</f>
        <v>0.62000000000000011</v>
      </c>
      <c r="J30" s="44"/>
      <c r="K30" s="32"/>
    </row>
    <row r="31" spans="1:11" ht="15" customHeight="1">
      <c r="A31" s="45"/>
      <c r="B31" s="45" t="s">
        <v>90</v>
      </c>
      <c r="C31" s="45" t="s">
        <v>6</v>
      </c>
      <c r="D31" s="46"/>
      <c r="E31" s="46"/>
      <c r="F31" s="46"/>
      <c r="G31" s="46"/>
      <c r="H31" s="46"/>
      <c r="I31" s="46"/>
      <c r="J31" s="47">
        <f>ROUNDUP(SUM(I28:I30),0)</f>
        <v>5</v>
      </c>
      <c r="K31" s="45" t="s">
        <v>72</v>
      </c>
    </row>
    <row r="32" spans="1:11" ht="15" customHeight="1">
      <c r="A32" s="42">
        <v>7</v>
      </c>
      <c r="B32" s="42" t="s">
        <v>91</v>
      </c>
      <c r="C32" s="42"/>
      <c r="D32" s="43"/>
      <c r="E32" s="43"/>
      <c r="F32" s="43"/>
      <c r="G32" s="43"/>
      <c r="H32" s="43"/>
      <c r="I32" s="43"/>
      <c r="J32" s="43"/>
      <c r="K32" s="42"/>
    </row>
    <row r="33" spans="1:11">
      <c r="A33" s="32"/>
      <c r="B33" s="32" t="s">
        <v>92</v>
      </c>
      <c r="C33" s="32"/>
      <c r="D33" s="33">
        <v>1</v>
      </c>
      <c r="E33" s="33">
        <v>8</v>
      </c>
      <c r="F33" s="44"/>
      <c r="G33" s="44"/>
      <c r="H33" s="33">
        <v>0</v>
      </c>
      <c r="I33" s="33">
        <f>D33*E33+H33</f>
        <v>8</v>
      </c>
      <c r="J33" s="44"/>
      <c r="K33" s="32"/>
    </row>
    <row r="34" spans="1:11" ht="15" customHeight="1">
      <c r="A34" s="45"/>
      <c r="B34" s="45" t="s">
        <v>93</v>
      </c>
      <c r="C34" s="45" t="s">
        <v>8</v>
      </c>
      <c r="D34" s="46"/>
      <c r="E34" s="46"/>
      <c r="F34" s="46"/>
      <c r="G34" s="46"/>
      <c r="H34" s="46"/>
      <c r="I34" s="46"/>
      <c r="J34" s="47">
        <f>ROUNDUP(SUM(I33:I33),0)</f>
        <v>8</v>
      </c>
      <c r="K34" s="45" t="s">
        <v>72</v>
      </c>
    </row>
    <row r="35" spans="1:11" ht="15" customHeight="1">
      <c r="A35" s="42">
        <v>8</v>
      </c>
      <c r="B35" s="42" t="s">
        <v>94</v>
      </c>
      <c r="C35" s="42"/>
      <c r="D35" s="43"/>
      <c r="E35" s="43"/>
      <c r="F35" s="43"/>
      <c r="G35" s="43"/>
      <c r="H35" s="43"/>
      <c r="I35" s="43"/>
      <c r="J35" s="43"/>
      <c r="K35" s="42"/>
    </row>
    <row r="36" spans="1:11">
      <c r="A36" s="32"/>
      <c r="B36" s="32" t="s">
        <v>95</v>
      </c>
      <c r="C36" s="32"/>
      <c r="D36" s="33">
        <v>2</v>
      </c>
      <c r="E36" s="44"/>
      <c r="F36" s="44"/>
      <c r="G36" s="44"/>
      <c r="H36" s="33">
        <v>0</v>
      </c>
      <c r="I36" s="33">
        <f>D36+H36</f>
        <v>2</v>
      </c>
      <c r="J36" s="44"/>
      <c r="K36" s="32"/>
    </row>
    <row r="37" spans="1:11" ht="15" customHeight="1">
      <c r="A37" s="45"/>
      <c r="B37" s="45" t="s">
        <v>96</v>
      </c>
      <c r="C37" s="45" t="s">
        <v>20</v>
      </c>
      <c r="D37" s="46"/>
      <c r="E37" s="46"/>
      <c r="F37" s="46"/>
      <c r="G37" s="46"/>
      <c r="H37" s="46"/>
      <c r="I37" s="46"/>
      <c r="J37" s="47">
        <f>ROUNDUP(SUM(I36:I36),0)</f>
        <v>2</v>
      </c>
      <c r="K37" s="45" t="s">
        <v>72</v>
      </c>
    </row>
    <row r="38" spans="1:11" ht="15" customHeight="1">
      <c r="A38" s="42">
        <v>9</v>
      </c>
      <c r="B38" s="42" t="s">
        <v>97</v>
      </c>
      <c r="C38" s="42"/>
      <c r="D38" s="43"/>
      <c r="E38" s="43"/>
      <c r="F38" s="43"/>
      <c r="G38" s="43"/>
      <c r="H38" s="43"/>
      <c r="I38" s="43"/>
      <c r="J38" s="43"/>
      <c r="K38" s="42"/>
    </row>
    <row r="39" spans="1:11">
      <c r="A39" s="32"/>
      <c r="B39" s="32" t="s">
        <v>98</v>
      </c>
      <c r="C39" s="32"/>
      <c r="D39" s="33">
        <v>1</v>
      </c>
      <c r="E39" s="33">
        <v>4</v>
      </c>
      <c r="F39" s="33">
        <v>4.05</v>
      </c>
      <c r="G39" s="44"/>
      <c r="H39" s="33">
        <v>0</v>
      </c>
      <c r="I39" s="33">
        <f>D39*E39*F39+H39</f>
        <v>16.2</v>
      </c>
      <c r="J39" s="44"/>
      <c r="K39" s="32"/>
    </row>
    <row r="40" spans="1:11" ht="15" customHeight="1">
      <c r="A40" s="45"/>
      <c r="B40" s="45" t="s">
        <v>90</v>
      </c>
      <c r="C40" s="45" t="s">
        <v>6</v>
      </c>
      <c r="D40" s="46"/>
      <c r="E40" s="46"/>
      <c r="F40" s="46"/>
      <c r="G40" s="46"/>
      <c r="H40" s="46"/>
      <c r="I40" s="46"/>
      <c r="J40" s="47">
        <f>ROUNDUP(SUM(I39:I39),0)</f>
        <v>17</v>
      </c>
      <c r="K40" s="45" t="s">
        <v>72</v>
      </c>
    </row>
    <row r="41" spans="1:11" ht="15" customHeight="1">
      <c r="A41" s="42">
        <v>10</v>
      </c>
      <c r="B41" s="42" t="s">
        <v>99</v>
      </c>
      <c r="C41" s="42"/>
      <c r="D41" s="43"/>
      <c r="E41" s="43"/>
      <c r="F41" s="43"/>
      <c r="G41" s="43"/>
      <c r="H41" s="43"/>
      <c r="I41" s="43"/>
      <c r="J41" s="43"/>
      <c r="K41" s="42"/>
    </row>
    <row r="42" spans="1:11">
      <c r="A42" s="32"/>
      <c r="B42" s="32" t="s">
        <v>100</v>
      </c>
      <c r="C42" s="32"/>
      <c r="D42" s="33">
        <v>1</v>
      </c>
      <c r="E42" s="33">
        <v>4</v>
      </c>
      <c r="F42" s="33">
        <v>4.05</v>
      </c>
      <c r="G42" s="44"/>
      <c r="H42" s="33">
        <v>0</v>
      </c>
      <c r="I42" s="33">
        <f>D42*E42*F42+H42</f>
        <v>16.2</v>
      </c>
      <c r="J42" s="44"/>
      <c r="K42" s="32"/>
    </row>
    <row r="43" spans="1:11" ht="15" customHeight="1">
      <c r="A43" s="45"/>
      <c r="B43" s="45" t="s">
        <v>90</v>
      </c>
      <c r="C43" s="45" t="s">
        <v>6</v>
      </c>
      <c r="D43" s="46"/>
      <c r="E43" s="46"/>
      <c r="F43" s="46"/>
      <c r="G43" s="46"/>
      <c r="H43" s="46"/>
      <c r="I43" s="46"/>
      <c r="J43" s="47">
        <f>ROUNDUP(SUM(I42:I42),0)</f>
        <v>17</v>
      </c>
      <c r="K43" s="45" t="s">
        <v>72</v>
      </c>
    </row>
    <row r="44" spans="1:11" ht="15" customHeight="1">
      <c r="A44" s="42">
        <v>11</v>
      </c>
      <c r="B44" s="42" t="s">
        <v>101</v>
      </c>
      <c r="C44" s="42"/>
      <c r="D44" s="43"/>
      <c r="E44" s="43"/>
      <c r="F44" s="43"/>
      <c r="G44" s="43"/>
      <c r="H44" s="43"/>
      <c r="I44" s="43"/>
      <c r="J44" s="43"/>
      <c r="K44" s="42"/>
    </row>
    <row r="45" spans="1:11">
      <c r="A45" s="32"/>
      <c r="B45" s="32" t="s">
        <v>102</v>
      </c>
      <c r="C45" s="32"/>
      <c r="D45" s="33">
        <v>1</v>
      </c>
      <c r="E45" s="33">
        <v>16.100000000000001</v>
      </c>
      <c r="F45" s="33">
        <v>0.5</v>
      </c>
      <c r="G45" s="33">
        <v>0.25</v>
      </c>
      <c r="H45" s="33">
        <v>0</v>
      </c>
      <c r="I45" s="33">
        <f>D45*E45*F45*G45+H45</f>
        <v>2.0125000000000002</v>
      </c>
      <c r="J45" s="44"/>
      <c r="K45" s="32"/>
    </row>
    <row r="46" spans="1:11">
      <c r="A46" s="32"/>
      <c r="B46" s="32" t="s">
        <v>103</v>
      </c>
      <c r="C46" s="32"/>
      <c r="D46" s="33">
        <v>1</v>
      </c>
      <c r="E46" s="33">
        <v>4.05</v>
      </c>
      <c r="F46" s="33">
        <v>0.5</v>
      </c>
      <c r="G46" s="33">
        <v>0.25</v>
      </c>
      <c r="H46" s="33">
        <v>0</v>
      </c>
      <c r="I46" s="33">
        <f>D46*E46*F46*G46+H46</f>
        <v>0.50624999999999998</v>
      </c>
      <c r="J46" s="44"/>
      <c r="K46" s="32"/>
    </row>
    <row r="47" spans="1:11">
      <c r="A47" s="32"/>
      <c r="B47" s="32" t="s">
        <v>104</v>
      </c>
      <c r="C47" s="32"/>
      <c r="D47" s="33">
        <v>6</v>
      </c>
      <c r="E47" s="33">
        <v>0.8</v>
      </c>
      <c r="F47" s="33">
        <v>0.8</v>
      </c>
      <c r="G47" s="33">
        <v>0.25</v>
      </c>
      <c r="H47" s="33">
        <v>0</v>
      </c>
      <c r="I47" s="33">
        <f>D47*E47*F47*G47+H47</f>
        <v>0.96000000000000019</v>
      </c>
      <c r="J47" s="44"/>
      <c r="K47" s="32"/>
    </row>
    <row r="48" spans="1:11">
      <c r="A48" s="32"/>
      <c r="B48" s="32" t="s">
        <v>105</v>
      </c>
      <c r="C48" s="32"/>
      <c r="D48" s="33">
        <v>1</v>
      </c>
      <c r="E48" s="33">
        <v>16.100000000000001</v>
      </c>
      <c r="F48" s="33">
        <v>0.2</v>
      </c>
      <c r="G48" s="33">
        <v>0.4</v>
      </c>
      <c r="H48" s="33">
        <v>0</v>
      </c>
      <c r="I48" s="33">
        <f>D48*E48*F48*G48+H48</f>
        <v>1.2880000000000003</v>
      </c>
      <c r="J48" s="44"/>
      <c r="K48" s="32"/>
    </row>
    <row r="49" spans="1:11" ht="15" customHeight="1">
      <c r="A49" s="45"/>
      <c r="B49" s="45" t="s">
        <v>78</v>
      </c>
      <c r="C49" s="45" t="s">
        <v>79</v>
      </c>
      <c r="D49" s="46"/>
      <c r="E49" s="46"/>
      <c r="F49" s="46"/>
      <c r="G49" s="46"/>
      <c r="H49" s="46"/>
      <c r="I49" s="46"/>
      <c r="J49" s="47">
        <f>ROUNDUP(SUM(I45:I48),0)</f>
        <v>5</v>
      </c>
      <c r="K49" s="45" t="s">
        <v>72</v>
      </c>
    </row>
    <row r="50" spans="1:11" ht="15" customHeight="1">
      <c r="A50" s="42">
        <v>12</v>
      </c>
      <c r="B50" s="42" t="s">
        <v>106</v>
      </c>
      <c r="C50" s="42"/>
      <c r="D50" s="43"/>
      <c r="E50" s="43"/>
      <c r="F50" s="43"/>
      <c r="G50" s="43"/>
      <c r="H50" s="43"/>
      <c r="I50" s="43"/>
      <c r="J50" s="43"/>
      <c r="K50" s="42" t="s">
        <v>107</v>
      </c>
    </row>
    <row r="51" spans="1:11">
      <c r="A51" s="32"/>
      <c r="B51" s="32" t="s">
        <v>108</v>
      </c>
      <c r="C51" s="32"/>
      <c r="D51" s="33">
        <v>1</v>
      </c>
      <c r="E51" s="33">
        <v>580</v>
      </c>
      <c r="F51" s="44"/>
      <c r="G51" s="44"/>
      <c r="H51" s="33">
        <v>0</v>
      </c>
      <c r="I51" s="33">
        <f>D51*E51+H51</f>
        <v>580</v>
      </c>
      <c r="J51" s="44"/>
      <c r="K51" s="32"/>
    </row>
    <row r="52" spans="1:11" ht="15" customHeight="1">
      <c r="A52" s="45"/>
      <c r="B52" s="45" t="s">
        <v>109</v>
      </c>
      <c r="C52" s="45" t="s">
        <v>110</v>
      </c>
      <c r="D52" s="46"/>
      <c r="E52" s="46"/>
      <c r="F52" s="46"/>
      <c r="G52" s="46"/>
      <c r="H52" s="46"/>
      <c r="I52" s="46"/>
      <c r="J52" s="47">
        <f>ROUND(SUM(I51:I51),0)</f>
        <v>580</v>
      </c>
      <c r="K52" s="45" t="s">
        <v>72</v>
      </c>
    </row>
    <row r="53" spans="1:11" ht="15" customHeight="1">
      <c r="A53" s="42">
        <v>13</v>
      </c>
      <c r="B53" s="42" t="s">
        <v>111</v>
      </c>
      <c r="C53" s="42"/>
      <c r="D53" s="43"/>
      <c r="E53" s="43"/>
      <c r="F53" s="43"/>
      <c r="G53" s="43"/>
      <c r="H53" s="43"/>
      <c r="I53" s="43"/>
      <c r="J53" s="43"/>
      <c r="K53" s="42"/>
    </row>
    <row r="54" spans="1:11">
      <c r="A54" s="32"/>
      <c r="B54" s="32" t="s">
        <v>112</v>
      </c>
      <c r="C54" s="32"/>
      <c r="D54" s="33">
        <v>6</v>
      </c>
      <c r="E54" s="33">
        <v>0.25</v>
      </c>
      <c r="F54" s="33">
        <v>0.25</v>
      </c>
      <c r="G54" s="33">
        <v>2.8</v>
      </c>
      <c r="H54" s="33">
        <v>0</v>
      </c>
      <c r="I54" s="33">
        <f>D54*E54*F54*G54+H54</f>
        <v>1.0499999999999998</v>
      </c>
      <c r="J54" s="44"/>
      <c r="K54" s="32"/>
    </row>
    <row r="55" spans="1:11">
      <c r="A55" s="32"/>
      <c r="B55" s="32" t="s">
        <v>113</v>
      </c>
      <c r="C55" s="32"/>
      <c r="D55" s="33">
        <v>1</v>
      </c>
      <c r="E55" s="33">
        <v>16.100000000000001</v>
      </c>
      <c r="F55" s="33">
        <v>0.2</v>
      </c>
      <c r="G55" s="33">
        <v>0.25</v>
      </c>
      <c r="H55" s="33">
        <v>0</v>
      </c>
      <c r="I55" s="33">
        <f>D55*E55*F55*G55+H55</f>
        <v>0.80500000000000016</v>
      </c>
      <c r="J55" s="44"/>
      <c r="K55" s="32"/>
    </row>
    <row r="56" spans="1:11">
      <c r="A56" s="32"/>
      <c r="B56" s="32" t="s">
        <v>114</v>
      </c>
      <c r="C56" s="32"/>
      <c r="D56" s="33">
        <v>2</v>
      </c>
      <c r="E56" s="33">
        <v>1.2</v>
      </c>
      <c r="F56" s="33">
        <v>0.2</v>
      </c>
      <c r="G56" s="33">
        <v>0.25</v>
      </c>
      <c r="H56" s="33">
        <v>0</v>
      </c>
      <c r="I56" s="33">
        <f>D56*E56*F56*G56+H56</f>
        <v>0.12</v>
      </c>
      <c r="J56" s="44"/>
      <c r="K56" s="32"/>
    </row>
    <row r="57" spans="1:11" ht="15" customHeight="1">
      <c r="A57" s="45"/>
      <c r="B57" s="45" t="s">
        <v>78</v>
      </c>
      <c r="C57" s="45" t="s">
        <v>79</v>
      </c>
      <c r="D57" s="46"/>
      <c r="E57" s="46"/>
      <c r="F57" s="46"/>
      <c r="G57" s="46"/>
      <c r="H57" s="46"/>
      <c r="I57" s="46"/>
      <c r="J57" s="47">
        <f>ROUNDUP(SUM(I54:I56),0)</f>
        <v>2</v>
      </c>
      <c r="K57" s="45" t="s">
        <v>72</v>
      </c>
    </row>
    <row r="58" spans="1:11" ht="15" customHeight="1">
      <c r="A58" s="42">
        <v>14</v>
      </c>
      <c r="B58" s="42" t="s">
        <v>115</v>
      </c>
      <c r="C58" s="42"/>
      <c r="D58" s="43"/>
      <c r="E58" s="43"/>
      <c r="F58" s="43"/>
      <c r="G58" s="43"/>
      <c r="H58" s="43"/>
      <c r="I58" s="43"/>
      <c r="J58" s="43"/>
      <c r="K58" s="42" t="s">
        <v>107</v>
      </c>
    </row>
    <row r="59" spans="1:11">
      <c r="A59" s="32"/>
      <c r="B59" s="32" t="s">
        <v>116</v>
      </c>
      <c r="C59" s="32"/>
      <c r="D59" s="33">
        <v>1</v>
      </c>
      <c r="E59" s="33">
        <v>240</v>
      </c>
      <c r="F59" s="44"/>
      <c r="G59" s="44"/>
      <c r="H59" s="33">
        <v>0</v>
      </c>
      <c r="I59" s="33">
        <f>D59*E59+H59</f>
        <v>240</v>
      </c>
      <c r="J59" s="44"/>
      <c r="K59" s="32"/>
    </row>
    <row r="60" spans="1:11" ht="15" customHeight="1">
      <c r="A60" s="45"/>
      <c r="B60" s="45" t="s">
        <v>109</v>
      </c>
      <c r="C60" s="45" t="s">
        <v>110</v>
      </c>
      <c r="D60" s="46"/>
      <c r="E60" s="46"/>
      <c r="F60" s="46"/>
      <c r="G60" s="46"/>
      <c r="H60" s="46"/>
      <c r="I60" s="46"/>
      <c r="J60" s="47">
        <f>ROUND(SUM(I59:I59),0)</f>
        <v>240</v>
      </c>
      <c r="K60" s="45" t="s">
        <v>72</v>
      </c>
    </row>
    <row r="61" spans="1:11" ht="15" customHeight="1">
      <c r="A61" s="42">
        <v>15</v>
      </c>
      <c r="B61" s="42" t="s">
        <v>117</v>
      </c>
      <c r="C61" s="42"/>
      <c r="D61" s="43"/>
      <c r="E61" s="43"/>
      <c r="F61" s="43"/>
      <c r="G61" s="43"/>
      <c r="H61" s="43"/>
      <c r="I61" s="43"/>
      <c r="J61" s="43"/>
      <c r="K61" s="42"/>
    </row>
    <row r="62" spans="1:11">
      <c r="A62" s="32"/>
      <c r="B62" s="32" t="s">
        <v>118</v>
      </c>
      <c r="C62" s="32"/>
      <c r="D62" s="33">
        <v>1</v>
      </c>
      <c r="E62" s="33">
        <v>4</v>
      </c>
      <c r="F62" s="33">
        <v>4.05</v>
      </c>
      <c r="G62" s="44"/>
      <c r="H62" s="33">
        <v>0</v>
      </c>
      <c r="I62" s="33">
        <f>D62*E62*F62+H62</f>
        <v>16.2</v>
      </c>
      <c r="J62" s="44"/>
      <c r="K62" s="32"/>
    </row>
    <row r="63" spans="1:11" ht="15" customHeight="1">
      <c r="A63" s="45"/>
      <c r="B63" s="45" t="s">
        <v>90</v>
      </c>
      <c r="C63" s="45" t="s">
        <v>6</v>
      </c>
      <c r="D63" s="46"/>
      <c r="E63" s="46"/>
      <c r="F63" s="46"/>
      <c r="G63" s="46"/>
      <c r="H63" s="46"/>
      <c r="I63" s="46"/>
      <c r="J63" s="47">
        <f>ROUNDUP(SUM(I62:I62),0)</f>
        <v>17</v>
      </c>
      <c r="K63" s="45" t="s">
        <v>72</v>
      </c>
    </row>
    <row r="64" spans="1:11" ht="15" customHeight="1">
      <c r="A64" s="42">
        <v>16</v>
      </c>
      <c r="B64" s="42" t="s">
        <v>119</v>
      </c>
      <c r="C64" s="42"/>
      <c r="D64" s="43"/>
      <c r="E64" s="43"/>
      <c r="F64" s="43"/>
      <c r="G64" s="43"/>
      <c r="H64" s="43"/>
      <c r="I64" s="43"/>
      <c r="J64" s="43"/>
      <c r="K64" s="42"/>
    </row>
    <row r="65" spans="1:11">
      <c r="A65" s="32"/>
      <c r="B65" s="32" t="s">
        <v>120</v>
      </c>
      <c r="C65" s="32"/>
      <c r="D65" s="33">
        <v>1</v>
      </c>
      <c r="E65" s="33">
        <v>4.05</v>
      </c>
      <c r="F65" s="44"/>
      <c r="G65" s="33">
        <v>2.8</v>
      </c>
      <c r="H65" s="33">
        <v>0</v>
      </c>
      <c r="I65" s="33">
        <f>D65*E65*G65+H65</f>
        <v>11.339999999999998</v>
      </c>
      <c r="J65" s="44"/>
      <c r="K65" s="32"/>
    </row>
    <row r="66" spans="1:11">
      <c r="A66" s="32"/>
      <c r="B66" s="32" t="s">
        <v>121</v>
      </c>
      <c r="C66" s="32"/>
      <c r="D66" s="33">
        <v>4</v>
      </c>
      <c r="E66" s="33">
        <v>1.55</v>
      </c>
      <c r="F66" s="44"/>
      <c r="G66" s="33">
        <v>2.1</v>
      </c>
      <c r="H66" s="33">
        <v>0</v>
      </c>
      <c r="I66" s="33">
        <f>D66*E66*G66+H66</f>
        <v>13.020000000000001</v>
      </c>
      <c r="J66" s="44"/>
      <c r="K66" s="32"/>
    </row>
    <row r="67" spans="1:11" ht="15" customHeight="1">
      <c r="A67" s="45"/>
      <c r="B67" s="45" t="s">
        <v>90</v>
      </c>
      <c r="C67" s="45" t="s">
        <v>6</v>
      </c>
      <c r="D67" s="46"/>
      <c r="E67" s="46"/>
      <c r="F67" s="46"/>
      <c r="G67" s="46"/>
      <c r="H67" s="46"/>
      <c r="I67" s="46"/>
      <c r="J67" s="47">
        <f>ROUNDUP(SUM(I65:I66),0)</f>
        <v>25</v>
      </c>
      <c r="K67" s="45" t="s">
        <v>72</v>
      </c>
    </row>
    <row r="68" spans="1:11" ht="15" customHeight="1">
      <c r="A68" s="42">
        <v>17</v>
      </c>
      <c r="B68" s="42" t="s">
        <v>122</v>
      </c>
      <c r="C68" s="42"/>
      <c r="D68" s="43"/>
      <c r="E68" s="43"/>
      <c r="F68" s="43"/>
      <c r="G68" s="43"/>
      <c r="H68" s="43"/>
      <c r="I68" s="43"/>
      <c r="J68" s="43"/>
      <c r="K68" s="42"/>
    </row>
    <row r="69" spans="1:11">
      <c r="A69" s="32"/>
      <c r="B69" s="32" t="s">
        <v>123</v>
      </c>
      <c r="C69" s="32"/>
      <c r="D69" s="33">
        <v>1</v>
      </c>
      <c r="E69" s="33">
        <v>16.100000000000001</v>
      </c>
      <c r="F69" s="44"/>
      <c r="G69" s="33">
        <v>2.8</v>
      </c>
      <c r="H69" s="33">
        <v>0</v>
      </c>
      <c r="I69" s="33">
        <f>D69*E69*G69+H69</f>
        <v>45.08</v>
      </c>
      <c r="J69" s="44"/>
      <c r="K69" s="32"/>
    </row>
    <row r="70" spans="1:11">
      <c r="A70" s="32"/>
      <c r="B70" s="32" t="s">
        <v>124</v>
      </c>
      <c r="C70" s="32"/>
      <c r="D70" s="33">
        <v>-2</v>
      </c>
      <c r="E70" s="33">
        <v>0.9</v>
      </c>
      <c r="F70" s="44"/>
      <c r="G70" s="33">
        <v>2.1</v>
      </c>
      <c r="H70" s="33">
        <v>0</v>
      </c>
      <c r="I70" s="33">
        <f>D70*E70*G70+H70</f>
        <v>-3.7800000000000002</v>
      </c>
      <c r="J70" s="44"/>
      <c r="K70" s="32"/>
    </row>
    <row r="71" spans="1:11" ht="15" customHeight="1">
      <c r="A71" s="45"/>
      <c r="B71" s="45" t="s">
        <v>90</v>
      </c>
      <c r="C71" s="45" t="s">
        <v>6</v>
      </c>
      <c r="D71" s="46"/>
      <c r="E71" s="46"/>
      <c r="F71" s="46"/>
      <c r="G71" s="46"/>
      <c r="H71" s="46"/>
      <c r="I71" s="46"/>
      <c r="J71" s="47">
        <f>ROUNDUP(SUM(I69:I70),0)</f>
        <v>42</v>
      </c>
      <c r="K71" s="45" t="s">
        <v>72</v>
      </c>
    </row>
    <row r="72" spans="1:11" ht="15" customHeight="1">
      <c r="A72" s="42">
        <v>18</v>
      </c>
      <c r="B72" s="42" t="s">
        <v>125</v>
      </c>
      <c r="C72" s="42"/>
      <c r="D72" s="43"/>
      <c r="E72" s="43"/>
      <c r="F72" s="43"/>
      <c r="G72" s="43"/>
      <c r="H72" s="43"/>
      <c r="I72" s="43"/>
      <c r="J72" s="43"/>
      <c r="K72" s="42"/>
    </row>
    <row r="73" spans="1:11">
      <c r="A73" s="32"/>
      <c r="B73" s="32" t="s">
        <v>126</v>
      </c>
      <c r="C73" s="32"/>
      <c r="D73" s="33">
        <v>1</v>
      </c>
      <c r="E73" s="33">
        <v>16.100000000000001</v>
      </c>
      <c r="F73" s="44"/>
      <c r="G73" s="33">
        <v>2.8</v>
      </c>
      <c r="H73" s="33">
        <v>0</v>
      </c>
      <c r="I73" s="33">
        <f>D73*E73*G73+H73</f>
        <v>45.08</v>
      </c>
      <c r="J73" s="44"/>
      <c r="K73" s="32"/>
    </row>
    <row r="74" spans="1:11">
      <c r="A74" s="32"/>
      <c r="B74" s="32" t="s">
        <v>127</v>
      </c>
      <c r="C74" s="32"/>
      <c r="D74" s="33">
        <v>2</v>
      </c>
      <c r="E74" s="33">
        <v>4.05</v>
      </c>
      <c r="F74" s="44"/>
      <c r="G74" s="33">
        <v>2.8</v>
      </c>
      <c r="H74" s="33">
        <v>0</v>
      </c>
      <c r="I74" s="33">
        <f>D74*E74*G74+H74</f>
        <v>22.679999999999996</v>
      </c>
      <c r="J74" s="44"/>
      <c r="K74" s="32"/>
    </row>
    <row r="75" spans="1:11">
      <c r="A75" s="32"/>
      <c r="B75" s="32" t="s">
        <v>128</v>
      </c>
      <c r="C75" s="32"/>
      <c r="D75" s="33">
        <v>8</v>
      </c>
      <c r="E75" s="33">
        <v>1.55</v>
      </c>
      <c r="F75" s="44"/>
      <c r="G75" s="33">
        <v>2.1</v>
      </c>
      <c r="H75" s="33">
        <v>0</v>
      </c>
      <c r="I75" s="33">
        <f>D75*E75*G75+H75</f>
        <v>26.040000000000003</v>
      </c>
      <c r="J75" s="44"/>
      <c r="K75" s="32"/>
    </row>
    <row r="76" spans="1:11">
      <c r="A76" s="32"/>
      <c r="B76" s="32" t="s">
        <v>124</v>
      </c>
      <c r="C76" s="32"/>
      <c r="D76" s="33">
        <v>-2</v>
      </c>
      <c r="E76" s="33">
        <v>0.9</v>
      </c>
      <c r="F76" s="44"/>
      <c r="G76" s="33">
        <v>2.1</v>
      </c>
      <c r="H76" s="33">
        <v>0</v>
      </c>
      <c r="I76" s="33">
        <f>D76*E76*G76+H76</f>
        <v>-3.7800000000000002</v>
      </c>
      <c r="J76" s="44"/>
      <c r="K76" s="32"/>
    </row>
    <row r="77" spans="1:11">
      <c r="A77" s="32"/>
      <c r="B77" s="32" t="s">
        <v>129</v>
      </c>
      <c r="C77" s="32"/>
      <c r="D77" s="33">
        <v>-4</v>
      </c>
      <c r="E77" s="33">
        <v>0.7</v>
      </c>
      <c r="F77" s="44"/>
      <c r="G77" s="33">
        <v>1.9</v>
      </c>
      <c r="H77" s="33">
        <v>0</v>
      </c>
      <c r="I77" s="33">
        <f>D77*E77*G77+H77</f>
        <v>-5.3199999999999994</v>
      </c>
      <c r="J77" s="44"/>
      <c r="K77" s="32"/>
    </row>
    <row r="78" spans="1:11" ht="15" customHeight="1">
      <c r="A78" s="45"/>
      <c r="B78" s="45" t="s">
        <v>90</v>
      </c>
      <c r="C78" s="45" t="s">
        <v>6</v>
      </c>
      <c r="D78" s="46"/>
      <c r="E78" s="46"/>
      <c r="F78" s="46"/>
      <c r="G78" s="46"/>
      <c r="H78" s="46"/>
      <c r="I78" s="46"/>
      <c r="J78" s="47">
        <f>ROUNDUP(SUM(I73:I77),0)</f>
        <v>85</v>
      </c>
      <c r="K78" s="45" t="s">
        <v>72</v>
      </c>
    </row>
    <row r="79" spans="1:11" ht="15" customHeight="1">
      <c r="A79" s="42">
        <v>19</v>
      </c>
      <c r="B79" s="42" t="s">
        <v>130</v>
      </c>
      <c r="C79" s="42"/>
      <c r="D79" s="43"/>
      <c r="E79" s="43"/>
      <c r="F79" s="43"/>
      <c r="G79" s="43"/>
      <c r="H79" s="43"/>
      <c r="I79" s="43"/>
      <c r="J79" s="43"/>
      <c r="K79" s="42"/>
    </row>
    <row r="80" spans="1:11">
      <c r="A80" s="32"/>
      <c r="B80" s="32" t="s">
        <v>131</v>
      </c>
      <c r="C80" s="32"/>
      <c r="D80" s="33">
        <v>1</v>
      </c>
      <c r="E80" s="33">
        <v>16.100000000000001</v>
      </c>
      <c r="F80" s="44"/>
      <c r="G80" s="33">
        <v>2.8</v>
      </c>
      <c r="H80" s="33">
        <v>0</v>
      </c>
      <c r="I80" s="33">
        <f>D80*E80*G80+H80</f>
        <v>45.08</v>
      </c>
      <c r="J80" s="44"/>
      <c r="K80" s="32"/>
    </row>
    <row r="81" spans="1:11">
      <c r="A81" s="32"/>
      <c r="B81" s="32" t="s">
        <v>124</v>
      </c>
      <c r="C81" s="32"/>
      <c r="D81" s="33">
        <v>-2</v>
      </c>
      <c r="E81" s="33">
        <v>0.9</v>
      </c>
      <c r="F81" s="44"/>
      <c r="G81" s="33">
        <v>2.1</v>
      </c>
      <c r="H81" s="33">
        <v>0</v>
      </c>
      <c r="I81" s="33">
        <f>D81*E81*G81+H81</f>
        <v>-3.7800000000000002</v>
      </c>
      <c r="J81" s="44"/>
      <c r="K81" s="32"/>
    </row>
    <row r="82" spans="1:11" ht="15" customHeight="1">
      <c r="A82" s="45"/>
      <c r="B82" s="45" t="s">
        <v>90</v>
      </c>
      <c r="C82" s="45" t="s">
        <v>6</v>
      </c>
      <c r="D82" s="46"/>
      <c r="E82" s="46"/>
      <c r="F82" s="46"/>
      <c r="G82" s="46"/>
      <c r="H82" s="46"/>
      <c r="I82" s="46"/>
      <c r="J82" s="47">
        <f>ROUNDUP(SUM(I80:I81),0)</f>
        <v>42</v>
      </c>
      <c r="K82" s="45" t="s">
        <v>72</v>
      </c>
    </row>
    <row r="83" spans="1:11" ht="15" customHeight="1">
      <c r="A83" s="42">
        <v>20</v>
      </c>
      <c r="B83" s="42" t="s">
        <v>132</v>
      </c>
      <c r="C83" s="42"/>
      <c r="D83" s="43"/>
      <c r="E83" s="43"/>
      <c r="F83" s="43"/>
      <c r="G83" s="43"/>
      <c r="H83" s="43"/>
      <c r="I83" s="43"/>
      <c r="J83" s="43"/>
      <c r="K83" s="42"/>
    </row>
    <row r="84" spans="1:11">
      <c r="A84" s="32"/>
      <c r="B84" s="32" t="s">
        <v>133</v>
      </c>
      <c r="C84" s="32"/>
      <c r="D84" s="33">
        <v>1</v>
      </c>
      <c r="E84" s="33">
        <v>16.100000000000001</v>
      </c>
      <c r="F84" s="44"/>
      <c r="G84" s="44"/>
      <c r="H84" s="33">
        <v>0</v>
      </c>
      <c r="I84" s="33">
        <f>D84*E84+H84</f>
        <v>16.100000000000001</v>
      </c>
      <c r="J84" s="44"/>
      <c r="K84" s="32"/>
    </row>
    <row r="85" spans="1:11">
      <c r="A85" s="32"/>
      <c r="B85" s="32" t="s">
        <v>134</v>
      </c>
      <c r="C85" s="32"/>
      <c r="D85" s="33">
        <v>1</v>
      </c>
      <c r="E85" s="33">
        <v>4.05</v>
      </c>
      <c r="F85" s="44"/>
      <c r="G85" s="44"/>
      <c r="H85" s="33">
        <v>0</v>
      </c>
      <c r="I85" s="33">
        <f>D85*E85+H85</f>
        <v>4.05</v>
      </c>
      <c r="J85" s="44"/>
      <c r="K85" s="32"/>
    </row>
    <row r="86" spans="1:11" ht="15" customHeight="1">
      <c r="A86" s="45"/>
      <c r="B86" s="45" t="s">
        <v>93</v>
      </c>
      <c r="C86" s="45" t="s">
        <v>8</v>
      </c>
      <c r="D86" s="46"/>
      <c r="E86" s="46"/>
      <c r="F86" s="46"/>
      <c r="G86" s="46"/>
      <c r="H86" s="46"/>
      <c r="I86" s="46"/>
      <c r="J86" s="47">
        <f>ROUNDUP(SUM(I84:I85),0)</f>
        <v>21</v>
      </c>
      <c r="K86" s="45" t="s">
        <v>72</v>
      </c>
    </row>
    <row r="87" spans="1:11" ht="15" customHeight="1">
      <c r="A87" s="42">
        <v>21</v>
      </c>
      <c r="B87" s="42" t="s">
        <v>135</v>
      </c>
      <c r="C87" s="42"/>
      <c r="D87" s="43"/>
      <c r="E87" s="43"/>
      <c r="F87" s="43"/>
      <c r="G87" s="43"/>
      <c r="H87" s="43"/>
      <c r="I87" s="43"/>
      <c r="J87" s="43"/>
      <c r="K87" s="42"/>
    </row>
    <row r="88" spans="1:11">
      <c r="A88" s="32"/>
      <c r="B88" s="32" t="s">
        <v>136</v>
      </c>
      <c r="C88" s="32"/>
      <c r="D88" s="33">
        <v>1</v>
      </c>
      <c r="E88" s="33">
        <v>16.100000000000001</v>
      </c>
      <c r="F88" s="33">
        <v>1</v>
      </c>
      <c r="G88" s="44"/>
      <c r="H88" s="33">
        <v>0</v>
      </c>
      <c r="I88" s="33">
        <f>D88*E88*F88+H88</f>
        <v>16.100000000000001</v>
      </c>
      <c r="J88" s="44"/>
      <c r="K88" s="32"/>
    </row>
    <row r="89" spans="1:11" ht="15" customHeight="1">
      <c r="A89" s="45"/>
      <c r="B89" s="45" t="s">
        <v>90</v>
      </c>
      <c r="C89" s="45" t="s">
        <v>6</v>
      </c>
      <c r="D89" s="46"/>
      <c r="E89" s="46"/>
      <c r="F89" s="46"/>
      <c r="G89" s="46"/>
      <c r="H89" s="46"/>
      <c r="I89" s="46"/>
      <c r="J89" s="47">
        <f>ROUNDUP(SUM(I88:I88),0)</f>
        <v>17</v>
      </c>
      <c r="K89" s="45" t="s">
        <v>72</v>
      </c>
    </row>
    <row r="90" spans="1:11" ht="15" customHeight="1">
      <c r="A90" s="42">
        <v>22</v>
      </c>
      <c r="B90" s="42" t="s">
        <v>137</v>
      </c>
      <c r="C90" s="42"/>
      <c r="D90" s="43"/>
      <c r="E90" s="43"/>
      <c r="F90" s="43"/>
      <c r="G90" s="43"/>
      <c r="H90" s="43"/>
      <c r="I90" s="43"/>
      <c r="J90" s="43"/>
      <c r="K90" s="42"/>
    </row>
    <row r="91" spans="1:11">
      <c r="A91" s="32"/>
      <c r="B91" s="32" t="s">
        <v>138</v>
      </c>
      <c r="C91" s="32"/>
      <c r="D91" s="33">
        <v>1</v>
      </c>
      <c r="E91" s="33">
        <v>4</v>
      </c>
      <c r="F91" s="33">
        <v>4.05</v>
      </c>
      <c r="G91" s="44"/>
      <c r="H91" s="33">
        <v>0</v>
      </c>
      <c r="I91" s="33">
        <f>D91*E91*F91+H91</f>
        <v>16.2</v>
      </c>
      <c r="J91" s="44"/>
      <c r="K91" s="32"/>
    </row>
    <row r="92" spans="1:11" ht="15" customHeight="1">
      <c r="A92" s="45"/>
      <c r="B92" s="45" t="s">
        <v>90</v>
      </c>
      <c r="C92" s="45" t="s">
        <v>6</v>
      </c>
      <c r="D92" s="46"/>
      <c r="E92" s="46"/>
      <c r="F92" s="46"/>
      <c r="G92" s="46"/>
      <c r="H92" s="46"/>
      <c r="I92" s="46"/>
      <c r="J92" s="47">
        <f>ROUNDUP(SUM(I91:I91),0)</f>
        <v>17</v>
      </c>
      <c r="K92" s="45" t="s">
        <v>72</v>
      </c>
    </row>
    <row r="93" spans="1:11" ht="15" customHeight="1">
      <c r="A93" s="42">
        <v>23</v>
      </c>
      <c r="B93" s="42" t="s">
        <v>139</v>
      </c>
      <c r="C93" s="42"/>
      <c r="D93" s="43"/>
      <c r="E93" s="43"/>
      <c r="F93" s="43"/>
      <c r="G93" s="43"/>
      <c r="H93" s="43"/>
      <c r="I93" s="43"/>
      <c r="J93" s="43"/>
      <c r="K93" s="42"/>
    </row>
    <row r="94" spans="1:11">
      <c r="A94" s="32"/>
      <c r="B94" s="32" t="s">
        <v>140</v>
      </c>
      <c r="C94" s="32"/>
      <c r="D94" s="33">
        <v>1</v>
      </c>
      <c r="E94" s="33">
        <v>16.100000000000001</v>
      </c>
      <c r="F94" s="44"/>
      <c r="G94" s="44"/>
      <c r="H94" s="33">
        <v>0</v>
      </c>
      <c r="I94" s="33">
        <f>D94*E94+H94</f>
        <v>16.100000000000001</v>
      </c>
      <c r="J94" s="44"/>
      <c r="K94" s="32"/>
    </row>
    <row r="95" spans="1:11" ht="15" customHeight="1">
      <c r="A95" s="45"/>
      <c r="B95" s="45" t="s">
        <v>93</v>
      </c>
      <c r="C95" s="45" t="s">
        <v>8</v>
      </c>
      <c r="D95" s="46"/>
      <c r="E95" s="46"/>
      <c r="F95" s="46"/>
      <c r="G95" s="46"/>
      <c r="H95" s="46"/>
      <c r="I95" s="46"/>
      <c r="J95" s="47">
        <f>ROUNDUP(SUM(I94:I94),0)</f>
        <v>17</v>
      </c>
      <c r="K95" s="45" t="s">
        <v>72</v>
      </c>
    </row>
    <row r="96" spans="1:11" ht="15" customHeight="1">
      <c r="A96" s="42">
        <v>24</v>
      </c>
      <c r="B96" s="42" t="s">
        <v>141</v>
      </c>
      <c r="C96" s="42"/>
      <c r="D96" s="43"/>
      <c r="E96" s="43"/>
      <c r="F96" s="43"/>
      <c r="G96" s="43"/>
      <c r="H96" s="43"/>
      <c r="I96" s="43"/>
      <c r="J96" s="43"/>
      <c r="K96" s="42"/>
    </row>
    <row r="97" spans="1:11">
      <c r="A97" s="32"/>
      <c r="B97" s="32" t="s">
        <v>138</v>
      </c>
      <c r="C97" s="32"/>
      <c r="D97" s="33">
        <v>1</v>
      </c>
      <c r="E97" s="33">
        <v>4</v>
      </c>
      <c r="F97" s="33">
        <v>4.05</v>
      </c>
      <c r="G97" s="44"/>
      <c r="H97" s="33">
        <v>0</v>
      </c>
      <c r="I97" s="33">
        <f>D97*E97*F97+H97</f>
        <v>16.2</v>
      </c>
      <c r="J97" s="44"/>
      <c r="K97" s="32"/>
    </row>
    <row r="98" spans="1:11" ht="15" customHeight="1">
      <c r="A98" s="45"/>
      <c r="B98" s="45" t="s">
        <v>90</v>
      </c>
      <c r="C98" s="45" t="s">
        <v>6</v>
      </c>
      <c r="D98" s="46"/>
      <c r="E98" s="46"/>
      <c r="F98" s="46"/>
      <c r="G98" s="46"/>
      <c r="H98" s="46"/>
      <c r="I98" s="46"/>
      <c r="J98" s="47">
        <f>ROUNDUP(SUM(I97:I97),0)</f>
        <v>17</v>
      </c>
      <c r="K98" s="45" t="s">
        <v>72</v>
      </c>
    </row>
    <row r="99" spans="1:11" ht="15" customHeight="1">
      <c r="A99" s="42">
        <v>25</v>
      </c>
      <c r="B99" s="42" t="s">
        <v>142</v>
      </c>
      <c r="C99" s="42"/>
      <c r="D99" s="43"/>
      <c r="E99" s="43"/>
      <c r="F99" s="43"/>
      <c r="G99" s="43"/>
      <c r="H99" s="43"/>
      <c r="I99" s="43"/>
      <c r="J99" s="43"/>
      <c r="K99" s="42"/>
    </row>
    <row r="100" spans="1:11">
      <c r="A100" s="32"/>
      <c r="B100" s="32" t="s">
        <v>143</v>
      </c>
      <c r="C100" s="32"/>
      <c r="D100" s="33">
        <v>1</v>
      </c>
      <c r="E100" s="33">
        <v>16.100000000000001</v>
      </c>
      <c r="F100" s="44"/>
      <c r="G100" s="44"/>
      <c r="H100" s="33">
        <v>0</v>
      </c>
      <c r="I100" s="33">
        <f>D100*E100+H100</f>
        <v>16.100000000000001</v>
      </c>
      <c r="J100" s="44"/>
      <c r="K100" s="32"/>
    </row>
    <row r="101" spans="1:11" ht="15" customHeight="1">
      <c r="A101" s="45"/>
      <c r="B101" s="45" t="s">
        <v>93</v>
      </c>
      <c r="C101" s="45" t="s">
        <v>8</v>
      </c>
      <c r="D101" s="46"/>
      <c r="E101" s="46"/>
      <c r="F101" s="46"/>
      <c r="G101" s="46"/>
      <c r="H101" s="46"/>
      <c r="I101" s="46"/>
      <c r="J101" s="47">
        <f>ROUNDUP(SUM(I100:I100),0)</f>
        <v>17</v>
      </c>
      <c r="K101" s="45" t="s">
        <v>72</v>
      </c>
    </row>
    <row r="102" spans="1:11" ht="15" customHeight="1">
      <c r="A102" s="42">
        <v>26</v>
      </c>
      <c r="B102" s="42" t="s">
        <v>144</v>
      </c>
      <c r="C102" s="42"/>
      <c r="D102" s="43"/>
      <c r="E102" s="43"/>
      <c r="F102" s="43"/>
      <c r="G102" s="43"/>
      <c r="H102" s="43"/>
      <c r="I102" s="43"/>
      <c r="J102" s="43"/>
      <c r="K102" s="42"/>
    </row>
    <row r="103" spans="1:11">
      <c r="A103" s="32"/>
      <c r="B103" s="32" t="s">
        <v>145</v>
      </c>
      <c r="C103" s="32"/>
      <c r="D103" s="33">
        <v>1</v>
      </c>
      <c r="E103" s="33">
        <v>16.100000000000001</v>
      </c>
      <c r="F103" s="44"/>
      <c r="G103" s="44"/>
      <c r="H103" s="33">
        <v>0</v>
      </c>
      <c r="I103" s="33">
        <f>D103*E103+H103</f>
        <v>16.100000000000001</v>
      </c>
      <c r="J103" s="44"/>
      <c r="K103" s="32"/>
    </row>
    <row r="104" spans="1:11" ht="15" customHeight="1">
      <c r="A104" s="45"/>
      <c r="B104" s="45" t="s">
        <v>93</v>
      </c>
      <c r="C104" s="45" t="s">
        <v>8</v>
      </c>
      <c r="D104" s="46"/>
      <c r="E104" s="46"/>
      <c r="F104" s="46"/>
      <c r="G104" s="46"/>
      <c r="H104" s="46"/>
      <c r="I104" s="46"/>
      <c r="J104" s="47">
        <f>ROUNDUP(SUM(I103:I103),0)</f>
        <v>17</v>
      </c>
      <c r="K104" s="45" t="s">
        <v>72</v>
      </c>
    </row>
    <row r="105" spans="1:11" ht="15" customHeight="1">
      <c r="A105" s="42">
        <v>27</v>
      </c>
      <c r="B105" s="42" t="s">
        <v>146</v>
      </c>
      <c r="C105" s="42"/>
      <c r="D105" s="43"/>
      <c r="E105" s="43"/>
      <c r="F105" s="43"/>
      <c r="G105" s="43"/>
      <c r="H105" s="43"/>
      <c r="I105" s="43"/>
      <c r="J105" s="43"/>
      <c r="K105" s="42"/>
    </row>
    <row r="106" spans="1:11">
      <c r="A106" s="32"/>
      <c r="B106" s="32" t="s">
        <v>147</v>
      </c>
      <c r="C106" s="32"/>
      <c r="D106" s="33">
        <v>1</v>
      </c>
      <c r="E106" s="33">
        <v>4</v>
      </c>
      <c r="F106" s="33">
        <v>4.05</v>
      </c>
      <c r="G106" s="44"/>
      <c r="H106" s="33">
        <v>0</v>
      </c>
      <c r="I106" s="33">
        <f>D106*E106*F106+H106</f>
        <v>16.2</v>
      </c>
      <c r="J106" s="44"/>
      <c r="K106" s="32"/>
    </row>
    <row r="107" spans="1:11" ht="15" customHeight="1">
      <c r="A107" s="45"/>
      <c r="B107" s="45" t="s">
        <v>90</v>
      </c>
      <c r="C107" s="45" t="s">
        <v>6</v>
      </c>
      <c r="D107" s="46"/>
      <c r="E107" s="46"/>
      <c r="F107" s="46"/>
      <c r="G107" s="46"/>
      <c r="H107" s="46"/>
      <c r="I107" s="46"/>
      <c r="J107" s="47">
        <f>ROUNDUP(SUM(I106:I106),0)</f>
        <v>17</v>
      </c>
      <c r="K107" s="45" t="s">
        <v>72</v>
      </c>
    </row>
    <row r="108" spans="1:11" ht="15" customHeight="1">
      <c r="A108" s="42">
        <v>28</v>
      </c>
      <c r="B108" s="42" t="s">
        <v>148</v>
      </c>
      <c r="C108" s="42"/>
      <c r="D108" s="43"/>
      <c r="E108" s="43"/>
      <c r="F108" s="43"/>
      <c r="G108" s="43"/>
      <c r="H108" s="43"/>
      <c r="I108" s="43"/>
      <c r="J108" s="43"/>
      <c r="K108" s="42"/>
    </row>
    <row r="109" spans="1:11">
      <c r="A109" s="32"/>
      <c r="B109" s="32" t="s">
        <v>149</v>
      </c>
      <c r="C109" s="32"/>
      <c r="D109" s="33">
        <v>2</v>
      </c>
      <c r="E109" s="44"/>
      <c r="F109" s="44"/>
      <c r="G109" s="44"/>
      <c r="H109" s="33">
        <v>0</v>
      </c>
      <c r="I109" s="33">
        <f>D109+H109</f>
        <v>2</v>
      </c>
      <c r="J109" s="44"/>
      <c r="K109" s="32"/>
    </row>
    <row r="110" spans="1:11" ht="15" customHeight="1">
      <c r="A110" s="45"/>
      <c r="B110" s="45" t="s">
        <v>96</v>
      </c>
      <c r="C110" s="45" t="s">
        <v>20</v>
      </c>
      <c r="D110" s="46"/>
      <c r="E110" s="46"/>
      <c r="F110" s="46"/>
      <c r="G110" s="46"/>
      <c r="H110" s="46"/>
      <c r="I110" s="46"/>
      <c r="J110" s="47">
        <f>ROUND(SUM(I109:I109),0)</f>
        <v>2</v>
      </c>
      <c r="K110" s="45" t="s">
        <v>72</v>
      </c>
    </row>
    <row r="111" spans="1:11" ht="15" customHeight="1">
      <c r="A111" s="42">
        <v>29</v>
      </c>
      <c r="B111" s="42" t="s">
        <v>150</v>
      </c>
      <c r="C111" s="42"/>
      <c r="D111" s="43"/>
      <c r="E111" s="43"/>
      <c r="F111" s="43"/>
      <c r="G111" s="43"/>
      <c r="H111" s="43"/>
      <c r="I111" s="43"/>
      <c r="J111" s="43"/>
      <c r="K111" s="42"/>
    </row>
    <row r="112" spans="1:11">
      <c r="A112" s="32"/>
      <c r="B112" s="32" t="s">
        <v>151</v>
      </c>
      <c r="C112" s="32"/>
      <c r="D112" s="33">
        <v>1</v>
      </c>
      <c r="E112" s="33">
        <v>4</v>
      </c>
      <c r="F112" s="33">
        <v>4.05</v>
      </c>
      <c r="G112" s="44"/>
      <c r="H112" s="33">
        <v>0</v>
      </c>
      <c r="I112" s="33">
        <f>D112*E112*F112+H112</f>
        <v>16.2</v>
      </c>
      <c r="J112" s="44"/>
      <c r="K112" s="32"/>
    </row>
    <row r="113" spans="1:11" ht="15" customHeight="1">
      <c r="A113" s="45"/>
      <c r="B113" s="45" t="s">
        <v>90</v>
      </c>
      <c r="C113" s="45" t="s">
        <v>6</v>
      </c>
      <c r="D113" s="46"/>
      <c r="E113" s="46"/>
      <c r="F113" s="46"/>
      <c r="G113" s="46"/>
      <c r="H113" s="46"/>
      <c r="I113" s="46"/>
      <c r="J113" s="47">
        <f>ROUNDUP(SUM(I112:I112),0)</f>
        <v>17</v>
      </c>
      <c r="K113" s="45" t="s">
        <v>72</v>
      </c>
    </row>
    <row r="114" spans="1:11" ht="15" customHeight="1">
      <c r="A114" s="42">
        <v>30</v>
      </c>
      <c r="B114" s="42" t="s">
        <v>152</v>
      </c>
      <c r="C114" s="42"/>
      <c r="D114" s="43"/>
      <c r="E114" s="43"/>
      <c r="F114" s="43"/>
      <c r="G114" s="43"/>
      <c r="H114" s="43"/>
      <c r="I114" s="43"/>
      <c r="J114" s="43"/>
      <c r="K114" s="42"/>
    </row>
    <row r="115" spans="1:11">
      <c r="A115" s="32"/>
      <c r="B115" s="32" t="s">
        <v>153</v>
      </c>
      <c r="C115" s="32"/>
      <c r="D115" s="33">
        <v>1</v>
      </c>
      <c r="E115" s="33">
        <v>14.3</v>
      </c>
      <c r="F115" s="44"/>
      <c r="G115" s="44"/>
      <c r="H115" s="33">
        <v>0</v>
      </c>
      <c r="I115" s="33">
        <f>D115*E115+H115</f>
        <v>14.3</v>
      </c>
      <c r="J115" s="44"/>
      <c r="K115" s="32"/>
    </row>
    <row r="116" spans="1:11">
      <c r="A116" s="32"/>
      <c r="B116" s="32" t="s">
        <v>127</v>
      </c>
      <c r="C116" s="32"/>
      <c r="D116" s="33">
        <v>2</v>
      </c>
      <c r="E116" s="33">
        <v>4.05</v>
      </c>
      <c r="F116" s="44"/>
      <c r="G116" s="44"/>
      <c r="H116" s="33">
        <v>0</v>
      </c>
      <c r="I116" s="33">
        <f>D116*E116+H116</f>
        <v>8.1</v>
      </c>
      <c r="J116" s="44"/>
      <c r="K116" s="32"/>
    </row>
    <row r="117" spans="1:11">
      <c r="A117" s="32"/>
      <c r="B117" s="32" t="s">
        <v>154</v>
      </c>
      <c r="C117" s="32"/>
      <c r="D117" s="33">
        <v>8</v>
      </c>
      <c r="E117" s="33">
        <v>1.55</v>
      </c>
      <c r="F117" s="44"/>
      <c r="G117" s="44"/>
      <c r="H117" s="33">
        <v>0</v>
      </c>
      <c r="I117" s="33">
        <f>D117*E117+H117</f>
        <v>12.4</v>
      </c>
      <c r="J117" s="44"/>
      <c r="K117" s="32"/>
    </row>
    <row r="118" spans="1:11" ht="15" customHeight="1">
      <c r="A118" s="45"/>
      <c r="B118" s="45" t="s">
        <v>93</v>
      </c>
      <c r="C118" s="45" t="s">
        <v>8</v>
      </c>
      <c r="D118" s="46"/>
      <c r="E118" s="46"/>
      <c r="F118" s="46"/>
      <c r="G118" s="46"/>
      <c r="H118" s="46"/>
      <c r="I118" s="46"/>
      <c r="J118" s="47">
        <f>ROUNDUP(SUM(I115:I117),0)</f>
        <v>35</v>
      </c>
      <c r="K118" s="45" t="s">
        <v>72</v>
      </c>
    </row>
    <row r="119" spans="1:11" ht="15" customHeight="1">
      <c r="A119" s="42">
        <v>31</v>
      </c>
      <c r="B119" s="42" t="s">
        <v>155</v>
      </c>
      <c r="C119" s="42"/>
      <c r="D119" s="43"/>
      <c r="E119" s="43"/>
      <c r="F119" s="43"/>
      <c r="G119" s="43"/>
      <c r="H119" s="43"/>
      <c r="I119" s="43"/>
      <c r="J119" s="43"/>
      <c r="K119" s="42"/>
    </row>
    <row r="120" spans="1:11">
      <c r="A120" s="32"/>
      <c r="B120" s="32" t="s">
        <v>156</v>
      </c>
      <c r="C120" s="32"/>
      <c r="D120" s="33">
        <v>1</v>
      </c>
      <c r="E120" s="33">
        <v>14.3</v>
      </c>
      <c r="F120" s="44"/>
      <c r="G120" s="33">
        <v>1.5</v>
      </c>
      <c r="H120" s="33">
        <v>0</v>
      </c>
      <c r="I120" s="33">
        <f>D120*E120*G120+H120</f>
        <v>21.450000000000003</v>
      </c>
      <c r="J120" s="44"/>
      <c r="K120" s="32"/>
    </row>
    <row r="121" spans="1:11">
      <c r="A121" s="32"/>
      <c r="B121" s="32" t="s">
        <v>157</v>
      </c>
      <c r="C121" s="32"/>
      <c r="D121" s="33">
        <v>2</v>
      </c>
      <c r="E121" s="33">
        <v>4.05</v>
      </c>
      <c r="F121" s="44"/>
      <c r="G121" s="33">
        <v>1.5</v>
      </c>
      <c r="H121" s="33">
        <v>0</v>
      </c>
      <c r="I121" s="33">
        <f>D121*E121*G121+H121</f>
        <v>12.149999999999999</v>
      </c>
      <c r="J121" s="44"/>
      <c r="K121" s="32"/>
    </row>
    <row r="122" spans="1:11">
      <c r="A122" s="32"/>
      <c r="B122" s="32" t="s">
        <v>158</v>
      </c>
      <c r="C122" s="32"/>
      <c r="D122" s="33">
        <v>8</v>
      </c>
      <c r="E122" s="33">
        <v>1.55</v>
      </c>
      <c r="F122" s="44"/>
      <c r="G122" s="33">
        <v>1.5</v>
      </c>
      <c r="H122" s="33">
        <v>0</v>
      </c>
      <c r="I122" s="33">
        <f>D122*E122*G122+H122</f>
        <v>18.600000000000001</v>
      </c>
      <c r="J122" s="44"/>
      <c r="K122" s="32"/>
    </row>
    <row r="123" spans="1:11" ht="15" customHeight="1">
      <c r="A123" s="45"/>
      <c r="B123" s="45" t="s">
        <v>90</v>
      </c>
      <c r="C123" s="45" t="s">
        <v>6</v>
      </c>
      <c r="D123" s="46"/>
      <c r="E123" s="46"/>
      <c r="F123" s="46"/>
      <c r="G123" s="46"/>
      <c r="H123" s="46"/>
      <c r="I123" s="46"/>
      <c r="J123" s="47">
        <f>ROUNDUP(SUM(I120:I122),0)</f>
        <v>53</v>
      </c>
      <c r="K123" s="45" t="s">
        <v>72</v>
      </c>
    </row>
    <row r="124" spans="1:11" ht="15" customHeight="1">
      <c r="A124" s="42">
        <v>32</v>
      </c>
      <c r="B124" s="42" t="s">
        <v>159</v>
      </c>
      <c r="C124" s="42"/>
      <c r="D124" s="43"/>
      <c r="E124" s="43"/>
      <c r="F124" s="43"/>
      <c r="G124" s="43"/>
      <c r="H124" s="43"/>
      <c r="I124" s="43"/>
      <c r="J124" s="43"/>
      <c r="K124" s="42"/>
    </row>
    <row r="125" spans="1:11">
      <c r="A125" s="32"/>
      <c r="B125" s="32" t="s">
        <v>160</v>
      </c>
      <c r="C125" s="32"/>
      <c r="D125" s="33">
        <v>4</v>
      </c>
      <c r="E125" s="33">
        <v>0.7</v>
      </c>
      <c r="F125" s="44"/>
      <c r="G125" s="33">
        <v>1.9</v>
      </c>
      <c r="H125" s="33">
        <v>0</v>
      </c>
      <c r="I125" s="33">
        <f>D125*E125*G125+H125</f>
        <v>5.3199999999999994</v>
      </c>
      <c r="J125" s="44"/>
      <c r="K125" s="32"/>
    </row>
    <row r="126" spans="1:11" ht="15" customHeight="1">
      <c r="A126" s="45"/>
      <c r="B126" s="45" t="s">
        <v>90</v>
      </c>
      <c r="C126" s="45" t="s">
        <v>6</v>
      </c>
      <c r="D126" s="46"/>
      <c r="E126" s="46"/>
      <c r="F126" s="46"/>
      <c r="G126" s="46"/>
      <c r="H126" s="46"/>
      <c r="I126" s="46"/>
      <c r="J126" s="47">
        <f>ROUNDUP(SUM(I125:I125),0)</f>
        <v>6</v>
      </c>
      <c r="K126" s="45" t="s">
        <v>72</v>
      </c>
    </row>
    <row r="127" spans="1:11" ht="15" customHeight="1">
      <c r="A127" s="42">
        <v>33</v>
      </c>
      <c r="B127" s="42" t="s">
        <v>161</v>
      </c>
      <c r="C127" s="42"/>
      <c r="D127" s="43"/>
      <c r="E127" s="43"/>
      <c r="F127" s="43"/>
      <c r="G127" s="43"/>
      <c r="H127" s="43"/>
      <c r="I127" s="43"/>
      <c r="J127" s="43"/>
      <c r="K127" s="42"/>
    </row>
    <row r="128" spans="1:11">
      <c r="A128" s="32"/>
      <c r="B128" s="32" t="s">
        <v>162</v>
      </c>
      <c r="C128" s="32"/>
      <c r="D128" s="33">
        <v>2</v>
      </c>
      <c r="E128" s="33">
        <v>0.9</v>
      </c>
      <c r="F128" s="44"/>
      <c r="G128" s="33">
        <v>2.1</v>
      </c>
      <c r="H128" s="33">
        <v>0</v>
      </c>
      <c r="I128" s="33">
        <f>D128*E128*G128+H128</f>
        <v>3.7800000000000002</v>
      </c>
      <c r="J128" s="44"/>
      <c r="K128" s="32"/>
    </row>
    <row r="129" spans="1:11" ht="15" customHeight="1">
      <c r="A129" s="45"/>
      <c r="B129" s="45" t="s">
        <v>90</v>
      </c>
      <c r="C129" s="45" t="s">
        <v>6</v>
      </c>
      <c r="D129" s="46"/>
      <c r="E129" s="46"/>
      <c r="F129" s="46"/>
      <c r="G129" s="46"/>
      <c r="H129" s="46"/>
      <c r="I129" s="46"/>
      <c r="J129" s="47">
        <f>ROUNDUP(SUM(I128:I128),0)</f>
        <v>4</v>
      </c>
      <c r="K129" s="45" t="s">
        <v>72</v>
      </c>
    </row>
    <row r="130" spans="1:11" ht="15" customHeight="1">
      <c r="A130" s="42">
        <v>34</v>
      </c>
      <c r="B130" s="42" t="s">
        <v>163</v>
      </c>
      <c r="C130" s="42"/>
      <c r="D130" s="43"/>
      <c r="E130" s="43"/>
      <c r="F130" s="43"/>
      <c r="G130" s="43"/>
      <c r="H130" s="43"/>
      <c r="I130" s="43"/>
      <c r="J130" s="43"/>
      <c r="K130" s="42"/>
    </row>
    <row r="131" spans="1:11">
      <c r="A131" s="32"/>
      <c r="B131" s="32" t="s">
        <v>164</v>
      </c>
      <c r="C131" s="32"/>
      <c r="D131" s="33">
        <v>1</v>
      </c>
      <c r="E131" s="44"/>
      <c r="F131" s="44"/>
      <c r="G131" s="44"/>
      <c r="H131" s="33">
        <v>0</v>
      </c>
      <c r="I131" s="33">
        <f>D131+H131</f>
        <v>1</v>
      </c>
      <c r="J131" s="44"/>
      <c r="K131" s="32"/>
    </row>
    <row r="132" spans="1:11" ht="15" customHeight="1">
      <c r="A132" s="45"/>
      <c r="B132" s="45" t="s">
        <v>96</v>
      </c>
      <c r="C132" s="45" t="s">
        <v>20</v>
      </c>
      <c r="D132" s="46"/>
      <c r="E132" s="46"/>
      <c r="F132" s="46"/>
      <c r="G132" s="46"/>
      <c r="H132" s="46"/>
      <c r="I132" s="46"/>
      <c r="J132" s="47">
        <f>ROUND(SUM(I131:I131),0)</f>
        <v>1</v>
      </c>
      <c r="K132" s="45" t="s">
        <v>72</v>
      </c>
    </row>
    <row r="133" spans="1:11" ht="15" customHeight="1">
      <c r="A133" s="42">
        <v>35</v>
      </c>
      <c r="B133" s="42" t="s">
        <v>165</v>
      </c>
      <c r="C133" s="42"/>
      <c r="D133" s="43"/>
      <c r="E133" s="43"/>
      <c r="F133" s="43"/>
      <c r="G133" s="43"/>
      <c r="H133" s="43"/>
      <c r="I133" s="43"/>
      <c r="J133" s="43"/>
      <c r="K133" s="42"/>
    </row>
    <row r="134" spans="1:11">
      <c r="A134" s="32"/>
      <c r="B134" s="32" t="s">
        <v>166</v>
      </c>
      <c r="C134" s="32"/>
      <c r="D134" s="33">
        <v>1</v>
      </c>
      <c r="E134" s="33">
        <v>30</v>
      </c>
      <c r="F134" s="44"/>
      <c r="G134" s="44"/>
      <c r="H134" s="33">
        <v>0</v>
      </c>
      <c r="I134" s="33">
        <f>D134*E134+H134</f>
        <v>30</v>
      </c>
      <c r="J134" s="44"/>
      <c r="K134" s="32"/>
    </row>
    <row r="135" spans="1:11" ht="15" customHeight="1">
      <c r="A135" s="45"/>
      <c r="B135" s="45" t="s">
        <v>93</v>
      </c>
      <c r="C135" s="45" t="s">
        <v>8</v>
      </c>
      <c r="D135" s="46"/>
      <c r="E135" s="46"/>
      <c r="F135" s="46"/>
      <c r="G135" s="46"/>
      <c r="H135" s="46"/>
      <c r="I135" s="46"/>
      <c r="J135" s="47">
        <f>ROUND(SUM(I134:I134),2)</f>
        <v>30</v>
      </c>
      <c r="K135" s="45" t="s">
        <v>72</v>
      </c>
    </row>
    <row r="136" spans="1:11" ht="15" customHeight="1">
      <c r="A136" s="42">
        <v>36</v>
      </c>
      <c r="B136" s="42" t="s">
        <v>167</v>
      </c>
      <c r="C136" s="42"/>
      <c r="D136" s="43"/>
      <c r="E136" s="43"/>
      <c r="F136" s="43"/>
      <c r="G136" s="43"/>
      <c r="H136" s="43"/>
      <c r="I136" s="43"/>
      <c r="J136" s="43"/>
      <c r="K136" s="42"/>
    </row>
    <row r="137" spans="1:11">
      <c r="A137" s="32"/>
      <c r="B137" s="32" t="s">
        <v>168</v>
      </c>
      <c r="C137" s="32"/>
      <c r="D137" s="33">
        <v>1</v>
      </c>
      <c r="E137" s="44"/>
      <c r="F137" s="44"/>
      <c r="G137" s="44"/>
      <c r="H137" s="33">
        <v>0</v>
      </c>
      <c r="I137" s="33">
        <f>D137+H137</f>
        <v>1</v>
      </c>
      <c r="J137" s="44"/>
      <c r="K137" s="32"/>
    </row>
    <row r="138" spans="1:11" ht="15" customHeight="1">
      <c r="A138" s="45"/>
      <c r="B138" s="45" t="s">
        <v>96</v>
      </c>
      <c r="C138" s="45" t="s">
        <v>20</v>
      </c>
      <c r="D138" s="46"/>
      <c r="E138" s="46"/>
      <c r="F138" s="46"/>
      <c r="G138" s="46"/>
      <c r="H138" s="46"/>
      <c r="I138" s="46"/>
      <c r="J138" s="47">
        <f>ROUND(SUM(I137:I137),0)</f>
        <v>1</v>
      </c>
      <c r="K138" s="45" t="s">
        <v>72</v>
      </c>
    </row>
    <row r="139" spans="1:11" ht="15" customHeight="1">
      <c r="A139" s="42">
        <v>37</v>
      </c>
      <c r="B139" s="42" t="s">
        <v>169</v>
      </c>
      <c r="C139" s="42"/>
      <c r="D139" s="43"/>
      <c r="E139" s="43"/>
      <c r="F139" s="43"/>
      <c r="G139" s="43"/>
      <c r="H139" s="43"/>
      <c r="I139" s="43"/>
      <c r="J139" s="43"/>
      <c r="K139" s="42"/>
    </row>
    <row r="140" spans="1:11">
      <c r="A140" s="32"/>
      <c r="B140" s="32" t="s">
        <v>170</v>
      </c>
      <c r="C140" s="32"/>
      <c r="D140" s="33">
        <v>1</v>
      </c>
      <c r="E140" s="44"/>
      <c r="F140" s="44"/>
      <c r="G140" s="44"/>
      <c r="H140" s="33">
        <v>0</v>
      </c>
      <c r="I140" s="33">
        <f>D140+H140</f>
        <v>1</v>
      </c>
      <c r="J140" s="44"/>
      <c r="K140" s="32"/>
    </row>
    <row r="141" spans="1:11" ht="15" customHeight="1">
      <c r="A141" s="45"/>
      <c r="B141" s="45" t="s">
        <v>96</v>
      </c>
      <c r="C141" s="45" t="s">
        <v>20</v>
      </c>
      <c r="D141" s="46"/>
      <c r="E141" s="46"/>
      <c r="F141" s="46"/>
      <c r="G141" s="46"/>
      <c r="H141" s="46"/>
      <c r="I141" s="46"/>
      <c r="J141" s="47">
        <f>ROUND(SUM(I140:I140),0)</f>
        <v>1</v>
      </c>
      <c r="K141" s="45" t="s">
        <v>72</v>
      </c>
    </row>
    <row r="142" spans="1:11" ht="15" customHeight="1">
      <c r="A142" s="42">
        <v>38</v>
      </c>
      <c r="B142" s="42" t="s">
        <v>171</v>
      </c>
      <c r="C142" s="42"/>
      <c r="D142" s="43"/>
      <c r="E142" s="43"/>
      <c r="F142" s="43"/>
      <c r="G142" s="43"/>
      <c r="H142" s="43"/>
      <c r="I142" s="43"/>
      <c r="J142" s="43"/>
      <c r="K142" s="42"/>
    </row>
    <row r="143" spans="1:11">
      <c r="A143" s="32"/>
      <c r="B143" s="32" t="s">
        <v>172</v>
      </c>
      <c r="C143" s="32"/>
      <c r="D143" s="33">
        <v>4</v>
      </c>
      <c r="E143" s="44"/>
      <c r="F143" s="44"/>
      <c r="G143" s="44"/>
      <c r="H143" s="33">
        <v>0</v>
      </c>
      <c r="I143" s="33">
        <f>D143+H143</f>
        <v>4</v>
      </c>
      <c r="J143" s="44"/>
      <c r="K143" s="32"/>
    </row>
    <row r="144" spans="1:11" ht="15" customHeight="1">
      <c r="A144" s="45"/>
      <c r="B144" s="45" t="s">
        <v>96</v>
      </c>
      <c r="C144" s="45" t="s">
        <v>20</v>
      </c>
      <c r="D144" s="46"/>
      <c r="E144" s="46"/>
      <c r="F144" s="46"/>
      <c r="G144" s="46"/>
      <c r="H144" s="46"/>
      <c r="I144" s="46"/>
      <c r="J144" s="47">
        <f>ROUND(SUM(I143:I143),0)</f>
        <v>4</v>
      </c>
      <c r="K144" s="45" t="s">
        <v>72</v>
      </c>
    </row>
    <row r="145" spans="1:11" ht="15" customHeight="1">
      <c r="A145" s="42">
        <v>39</v>
      </c>
      <c r="B145" s="42" t="s">
        <v>173</v>
      </c>
      <c r="C145" s="42"/>
      <c r="D145" s="43"/>
      <c r="E145" s="43"/>
      <c r="F145" s="43"/>
      <c r="G145" s="43"/>
      <c r="H145" s="43"/>
      <c r="I145" s="43"/>
      <c r="J145" s="43"/>
      <c r="K145" s="42"/>
    </row>
    <row r="146" spans="1:11">
      <c r="A146" s="32"/>
      <c r="B146" s="32" t="s">
        <v>174</v>
      </c>
      <c r="C146" s="32"/>
      <c r="D146" s="33">
        <v>2</v>
      </c>
      <c r="E146" s="44"/>
      <c r="F146" s="44"/>
      <c r="G146" s="44"/>
      <c r="H146" s="33">
        <v>0</v>
      </c>
      <c r="I146" s="33">
        <f>D146+H146</f>
        <v>2</v>
      </c>
      <c r="J146" s="44"/>
      <c r="K146" s="32"/>
    </row>
    <row r="147" spans="1:11" ht="15" customHeight="1">
      <c r="A147" s="45"/>
      <c r="B147" s="45" t="s">
        <v>96</v>
      </c>
      <c r="C147" s="45" t="s">
        <v>20</v>
      </c>
      <c r="D147" s="46"/>
      <c r="E147" s="46"/>
      <c r="F147" s="46"/>
      <c r="G147" s="46"/>
      <c r="H147" s="46"/>
      <c r="I147" s="46"/>
      <c r="J147" s="47">
        <f>ROUND(SUM(I146:I146),0)</f>
        <v>2</v>
      </c>
      <c r="K147" s="45" t="s">
        <v>72</v>
      </c>
    </row>
    <row r="148" spans="1:11" ht="15" customHeight="1">
      <c r="A148" s="42">
        <v>40</v>
      </c>
      <c r="B148" s="42" t="s">
        <v>175</v>
      </c>
      <c r="C148" s="42"/>
      <c r="D148" s="43"/>
      <c r="E148" s="43"/>
      <c r="F148" s="43"/>
      <c r="G148" s="43"/>
      <c r="H148" s="43"/>
      <c r="I148" s="43"/>
      <c r="J148" s="43"/>
      <c r="K148" s="42"/>
    </row>
    <row r="149" spans="1:11">
      <c r="A149" s="32"/>
      <c r="B149" s="32" t="s">
        <v>176</v>
      </c>
      <c r="C149" s="32"/>
      <c r="D149" s="33">
        <v>2</v>
      </c>
      <c r="E149" s="44"/>
      <c r="F149" s="44"/>
      <c r="G149" s="44"/>
      <c r="H149" s="33">
        <v>0</v>
      </c>
      <c r="I149" s="33">
        <f>D149+H149</f>
        <v>2</v>
      </c>
      <c r="J149" s="44"/>
      <c r="K149" s="32"/>
    </row>
    <row r="150" spans="1:11" ht="15" customHeight="1">
      <c r="A150" s="45"/>
      <c r="B150" s="45" t="s">
        <v>96</v>
      </c>
      <c r="C150" s="45" t="s">
        <v>20</v>
      </c>
      <c r="D150" s="46"/>
      <c r="E150" s="46"/>
      <c r="F150" s="46"/>
      <c r="G150" s="46"/>
      <c r="H150" s="46"/>
      <c r="I150" s="46"/>
      <c r="J150" s="47">
        <f>ROUND(SUM(I149:I149),0)</f>
        <v>2</v>
      </c>
      <c r="K150" s="45" t="s">
        <v>72</v>
      </c>
    </row>
    <row r="151" spans="1:11" ht="15" customHeight="1">
      <c r="A151" s="42">
        <v>41</v>
      </c>
      <c r="B151" s="42" t="s">
        <v>177</v>
      </c>
      <c r="C151" s="42"/>
      <c r="D151" s="43"/>
      <c r="E151" s="43"/>
      <c r="F151" s="43"/>
      <c r="G151" s="43"/>
      <c r="H151" s="43"/>
      <c r="I151" s="43"/>
      <c r="J151" s="43"/>
      <c r="K151" s="42"/>
    </row>
    <row r="152" spans="1:11">
      <c r="A152" s="32"/>
      <c r="B152" s="32" t="s">
        <v>178</v>
      </c>
      <c r="C152" s="32"/>
      <c r="D152" s="33">
        <v>4</v>
      </c>
      <c r="E152" s="44"/>
      <c r="F152" s="44"/>
      <c r="G152" s="44"/>
      <c r="H152" s="33">
        <v>0</v>
      </c>
      <c r="I152" s="33">
        <f>D152+H152</f>
        <v>4</v>
      </c>
      <c r="J152" s="44"/>
      <c r="K152" s="32"/>
    </row>
    <row r="153" spans="1:11" ht="15" customHeight="1">
      <c r="A153" s="45"/>
      <c r="B153" s="45" t="s">
        <v>96</v>
      </c>
      <c r="C153" s="45" t="s">
        <v>20</v>
      </c>
      <c r="D153" s="46"/>
      <c r="E153" s="46"/>
      <c r="F153" s="46"/>
      <c r="G153" s="46"/>
      <c r="H153" s="46"/>
      <c r="I153" s="46"/>
      <c r="J153" s="47">
        <f>ROUND(SUM(I152:I152),0)</f>
        <v>4</v>
      </c>
      <c r="K153" s="45" t="s">
        <v>72</v>
      </c>
    </row>
    <row r="154" spans="1:11" ht="15" customHeight="1">
      <c r="A154" s="42">
        <v>42</v>
      </c>
      <c r="B154" s="42" t="s">
        <v>179</v>
      </c>
      <c r="C154" s="42"/>
      <c r="D154" s="43"/>
      <c r="E154" s="43"/>
      <c r="F154" s="43"/>
      <c r="G154" s="43"/>
      <c r="H154" s="43"/>
      <c r="I154" s="43"/>
      <c r="J154" s="43"/>
      <c r="K154" s="42"/>
    </row>
    <row r="155" spans="1:11">
      <c r="A155" s="32"/>
      <c r="B155" s="32" t="s">
        <v>180</v>
      </c>
      <c r="C155" s="32"/>
      <c r="D155" s="33">
        <v>2</v>
      </c>
      <c r="E155" s="44"/>
      <c r="F155" s="44"/>
      <c r="G155" s="44"/>
      <c r="H155" s="33">
        <v>0</v>
      </c>
      <c r="I155" s="33">
        <f>D155+H155</f>
        <v>2</v>
      </c>
      <c r="J155" s="44"/>
      <c r="K155" s="32"/>
    </row>
    <row r="156" spans="1:11" ht="15" customHeight="1">
      <c r="A156" s="45"/>
      <c r="B156" s="45" t="s">
        <v>96</v>
      </c>
      <c r="C156" s="45" t="s">
        <v>20</v>
      </c>
      <c r="D156" s="46"/>
      <c r="E156" s="46"/>
      <c r="F156" s="46"/>
      <c r="G156" s="46"/>
      <c r="H156" s="46"/>
      <c r="I156" s="46"/>
      <c r="J156" s="47">
        <f>ROUND(SUM(I155:I155),0)</f>
        <v>2</v>
      </c>
      <c r="K156" s="45" t="s">
        <v>72</v>
      </c>
    </row>
    <row r="157" spans="1:11" ht="15" customHeight="1">
      <c r="A157" s="42">
        <v>43</v>
      </c>
      <c r="B157" s="42" t="s">
        <v>181</v>
      </c>
      <c r="C157" s="42"/>
      <c r="D157" s="43"/>
      <c r="E157" s="43"/>
      <c r="F157" s="43"/>
      <c r="G157" s="43"/>
      <c r="H157" s="43"/>
      <c r="I157" s="43"/>
      <c r="J157" s="43"/>
      <c r="K157" s="42"/>
    </row>
    <row r="158" spans="1:11">
      <c r="A158" s="32"/>
      <c r="B158" s="32" t="s">
        <v>182</v>
      </c>
      <c r="C158" s="32"/>
      <c r="D158" s="33">
        <v>2</v>
      </c>
      <c r="E158" s="44"/>
      <c r="F158" s="44"/>
      <c r="G158" s="44"/>
      <c r="H158" s="33">
        <v>0</v>
      </c>
      <c r="I158" s="33">
        <f>D158+H158</f>
        <v>2</v>
      </c>
      <c r="J158" s="44"/>
      <c r="K158" s="32"/>
    </row>
    <row r="159" spans="1:11" ht="15" customHeight="1">
      <c r="A159" s="45"/>
      <c r="B159" s="45" t="s">
        <v>96</v>
      </c>
      <c r="C159" s="45" t="s">
        <v>20</v>
      </c>
      <c r="D159" s="46"/>
      <c r="E159" s="46"/>
      <c r="F159" s="46"/>
      <c r="G159" s="46"/>
      <c r="H159" s="46"/>
      <c r="I159" s="46"/>
      <c r="J159" s="47">
        <f>ROUND(SUM(I158:I158),0)</f>
        <v>2</v>
      </c>
      <c r="K159" s="45" t="s">
        <v>72</v>
      </c>
    </row>
    <row r="160" spans="1:11" ht="15" customHeight="1">
      <c r="A160" s="42">
        <v>44</v>
      </c>
      <c r="B160" s="42" t="s">
        <v>183</v>
      </c>
      <c r="C160" s="42"/>
      <c r="D160" s="43"/>
      <c r="E160" s="43"/>
      <c r="F160" s="43"/>
      <c r="G160" s="43"/>
      <c r="H160" s="43"/>
      <c r="I160" s="43"/>
      <c r="J160" s="43"/>
      <c r="K160" s="42"/>
    </row>
    <row r="161" spans="1:11">
      <c r="A161" s="32"/>
      <c r="B161" s="32" t="s">
        <v>184</v>
      </c>
      <c r="C161" s="32"/>
      <c r="D161" s="33">
        <v>1</v>
      </c>
      <c r="E161" s="33">
        <v>45</v>
      </c>
      <c r="F161" s="44"/>
      <c r="G161" s="44"/>
      <c r="H161" s="33">
        <v>0</v>
      </c>
      <c r="I161" s="33">
        <f>D161*E161+H161</f>
        <v>45</v>
      </c>
      <c r="J161" s="44"/>
      <c r="K161" s="32"/>
    </row>
    <row r="162" spans="1:11" ht="15" customHeight="1">
      <c r="A162" s="45"/>
      <c r="B162" s="45" t="s">
        <v>93</v>
      </c>
      <c r="C162" s="45" t="s">
        <v>8</v>
      </c>
      <c r="D162" s="46"/>
      <c r="E162" s="46"/>
      <c r="F162" s="46"/>
      <c r="G162" s="46"/>
      <c r="H162" s="46"/>
      <c r="I162" s="46"/>
      <c r="J162" s="47">
        <f>ROUND(SUM(I161:I161),2)</f>
        <v>45</v>
      </c>
      <c r="K162" s="45" t="s">
        <v>72</v>
      </c>
    </row>
    <row r="163" spans="1:11" ht="15" customHeight="1">
      <c r="A163" s="42">
        <v>45</v>
      </c>
      <c r="B163" s="42" t="s">
        <v>185</v>
      </c>
      <c r="C163" s="42"/>
      <c r="D163" s="43"/>
      <c r="E163" s="43"/>
      <c r="F163" s="43"/>
      <c r="G163" s="43"/>
      <c r="H163" s="43"/>
      <c r="I163" s="43"/>
      <c r="J163" s="43"/>
      <c r="K163" s="42"/>
    </row>
    <row r="164" spans="1:11">
      <c r="A164" s="32"/>
      <c r="B164" s="32" t="s">
        <v>186</v>
      </c>
      <c r="C164" s="32"/>
      <c r="D164" s="33">
        <v>1</v>
      </c>
      <c r="E164" s="33">
        <v>40</v>
      </c>
      <c r="F164" s="44"/>
      <c r="G164" s="44"/>
      <c r="H164" s="33">
        <v>0</v>
      </c>
      <c r="I164" s="33">
        <f>D164*E164+H164</f>
        <v>40</v>
      </c>
      <c r="J164" s="44"/>
      <c r="K164" s="32"/>
    </row>
    <row r="165" spans="1:11" ht="15" customHeight="1">
      <c r="A165" s="45"/>
      <c r="B165" s="45" t="s">
        <v>93</v>
      </c>
      <c r="C165" s="45" t="s">
        <v>8</v>
      </c>
      <c r="D165" s="46"/>
      <c r="E165" s="46"/>
      <c r="F165" s="46"/>
      <c r="G165" s="46"/>
      <c r="H165" s="46"/>
      <c r="I165" s="46"/>
      <c r="J165" s="47">
        <f>ROUND(SUM(I164:I164),2)</f>
        <v>40</v>
      </c>
      <c r="K165" s="45" t="s">
        <v>72</v>
      </c>
    </row>
    <row r="166" spans="1:11" ht="15" customHeight="1">
      <c r="A166" s="42">
        <v>46</v>
      </c>
      <c r="B166" s="42" t="s">
        <v>187</v>
      </c>
      <c r="C166" s="42"/>
      <c r="D166" s="43"/>
      <c r="E166" s="43"/>
      <c r="F166" s="43"/>
      <c r="G166" s="43"/>
      <c r="H166" s="43"/>
      <c r="I166" s="43"/>
      <c r="J166" s="43"/>
      <c r="K166" s="42"/>
    </row>
    <row r="167" spans="1:11">
      <c r="A167" s="32"/>
      <c r="B167" s="32" t="s">
        <v>188</v>
      </c>
      <c r="C167" s="32"/>
      <c r="D167" s="33">
        <v>4</v>
      </c>
      <c r="E167" s="44"/>
      <c r="F167" s="44"/>
      <c r="G167" s="44"/>
      <c r="H167" s="33">
        <v>0</v>
      </c>
      <c r="I167" s="33">
        <f>D167+H167</f>
        <v>4</v>
      </c>
      <c r="J167" s="44"/>
      <c r="K167" s="32"/>
    </row>
    <row r="168" spans="1:11" ht="15" customHeight="1">
      <c r="A168" s="45"/>
      <c r="B168" s="45" t="s">
        <v>96</v>
      </c>
      <c r="C168" s="45" t="s">
        <v>20</v>
      </c>
      <c r="D168" s="46"/>
      <c r="E168" s="46"/>
      <c r="F168" s="46"/>
      <c r="G168" s="46"/>
      <c r="H168" s="46"/>
      <c r="I168" s="46"/>
      <c r="J168" s="47">
        <f>ROUND(SUM(I167:I167),0)</f>
        <v>4</v>
      </c>
      <c r="K168" s="45" t="s">
        <v>72</v>
      </c>
    </row>
    <row r="169" spans="1:11" ht="15" customHeight="1">
      <c r="A169" s="42">
        <v>47</v>
      </c>
      <c r="B169" s="42" t="s">
        <v>189</v>
      </c>
      <c r="C169" s="42"/>
      <c r="D169" s="43"/>
      <c r="E169" s="43"/>
      <c r="F169" s="43"/>
      <c r="G169" s="43"/>
      <c r="H169" s="43"/>
      <c r="I169" s="43"/>
      <c r="J169" s="43"/>
      <c r="K169" s="42"/>
    </row>
    <row r="170" spans="1:11">
      <c r="A170" s="32"/>
      <c r="B170" s="32" t="s">
        <v>190</v>
      </c>
      <c r="C170" s="32"/>
      <c r="D170" s="33">
        <v>2</v>
      </c>
      <c r="E170" s="44"/>
      <c r="F170" s="44"/>
      <c r="G170" s="44"/>
      <c r="H170" s="33">
        <v>0</v>
      </c>
      <c r="I170" s="33">
        <f>D170+H170</f>
        <v>2</v>
      </c>
      <c r="J170" s="44"/>
      <c r="K170" s="32"/>
    </row>
    <row r="171" spans="1:11" ht="15" customHeight="1">
      <c r="A171" s="45"/>
      <c r="B171" s="45" t="s">
        <v>96</v>
      </c>
      <c r="C171" s="45" t="s">
        <v>20</v>
      </c>
      <c r="D171" s="46"/>
      <c r="E171" s="46"/>
      <c r="F171" s="46"/>
      <c r="G171" s="46"/>
      <c r="H171" s="46"/>
      <c r="I171" s="46"/>
      <c r="J171" s="47">
        <f>ROUND(SUM(I170:I170),0)</f>
        <v>2</v>
      </c>
      <c r="K171" s="45" t="s">
        <v>72</v>
      </c>
    </row>
    <row r="172" spans="1:11" ht="15" customHeight="1">
      <c r="A172" s="42">
        <v>48</v>
      </c>
      <c r="B172" s="42" t="s">
        <v>191</v>
      </c>
      <c r="C172" s="42"/>
      <c r="D172" s="43"/>
      <c r="E172" s="43"/>
      <c r="F172" s="43"/>
      <c r="G172" s="43"/>
      <c r="H172" s="43"/>
      <c r="I172" s="43"/>
      <c r="J172" s="43"/>
      <c r="K172" s="42"/>
    </row>
    <row r="173" spans="1:11">
      <c r="A173" s="32"/>
      <c r="B173" s="32" t="s">
        <v>192</v>
      </c>
      <c r="C173" s="32"/>
      <c r="D173" s="33">
        <v>4</v>
      </c>
      <c r="E173" s="44"/>
      <c r="F173" s="44"/>
      <c r="G173" s="44"/>
      <c r="H173" s="33">
        <v>0</v>
      </c>
      <c r="I173" s="33">
        <f>D173+H173</f>
        <v>4</v>
      </c>
      <c r="J173" s="44"/>
      <c r="K173" s="32"/>
    </row>
    <row r="174" spans="1:11" ht="15" customHeight="1">
      <c r="A174" s="45"/>
      <c r="B174" s="45" t="s">
        <v>96</v>
      </c>
      <c r="C174" s="45" t="s">
        <v>20</v>
      </c>
      <c r="D174" s="46"/>
      <c r="E174" s="46"/>
      <c r="F174" s="46"/>
      <c r="G174" s="46"/>
      <c r="H174" s="46"/>
      <c r="I174" s="46"/>
      <c r="J174" s="47">
        <f>ROUND(SUM(I173:I173),0)</f>
        <v>4</v>
      </c>
      <c r="K174" s="45" t="s">
        <v>72</v>
      </c>
    </row>
    <row r="175" spans="1:11" ht="15" customHeight="1">
      <c r="A175" s="42">
        <v>49</v>
      </c>
      <c r="B175" s="42" t="s">
        <v>193</v>
      </c>
      <c r="C175" s="42"/>
      <c r="D175" s="43"/>
      <c r="E175" s="43"/>
      <c r="F175" s="43"/>
      <c r="G175" s="43"/>
      <c r="H175" s="43"/>
      <c r="I175" s="43"/>
      <c r="J175" s="43"/>
      <c r="K175" s="42"/>
    </row>
    <row r="176" spans="1:11">
      <c r="A176" s="32"/>
      <c r="B176" s="32" t="s">
        <v>194</v>
      </c>
      <c r="C176" s="32"/>
      <c r="D176" s="33">
        <v>4</v>
      </c>
      <c r="E176" s="44"/>
      <c r="F176" s="44"/>
      <c r="G176" s="44"/>
      <c r="H176" s="33">
        <v>0</v>
      </c>
      <c r="I176" s="33">
        <f>D176+H176</f>
        <v>4</v>
      </c>
      <c r="J176" s="44"/>
      <c r="K176" s="32"/>
    </row>
    <row r="177" spans="1:11" ht="15" customHeight="1">
      <c r="A177" s="45"/>
      <c r="B177" s="45" t="s">
        <v>96</v>
      </c>
      <c r="C177" s="45" t="s">
        <v>20</v>
      </c>
      <c r="D177" s="46"/>
      <c r="E177" s="46"/>
      <c r="F177" s="46"/>
      <c r="G177" s="46"/>
      <c r="H177" s="46"/>
      <c r="I177" s="46"/>
      <c r="J177" s="47">
        <f>ROUND(SUM(I176:I176),0)</f>
        <v>4</v>
      </c>
      <c r="K177" s="45" t="s">
        <v>72</v>
      </c>
    </row>
    <row r="178" spans="1:11" ht="15" customHeight="1">
      <c r="A178" s="42">
        <v>50</v>
      </c>
      <c r="B178" s="42" t="s">
        <v>195</v>
      </c>
      <c r="C178" s="42"/>
      <c r="D178" s="43"/>
      <c r="E178" s="43"/>
      <c r="F178" s="43"/>
      <c r="G178" s="43"/>
      <c r="H178" s="43"/>
      <c r="I178" s="43"/>
      <c r="J178" s="43"/>
      <c r="K178" s="42"/>
    </row>
    <row r="179" spans="1:11">
      <c r="A179" s="32"/>
      <c r="B179" s="32" t="s">
        <v>196</v>
      </c>
      <c r="C179" s="32"/>
      <c r="D179" s="33">
        <v>4</v>
      </c>
      <c r="E179" s="44"/>
      <c r="F179" s="44"/>
      <c r="G179" s="44"/>
      <c r="H179" s="33">
        <v>0</v>
      </c>
      <c r="I179" s="33">
        <f>D179+H179</f>
        <v>4</v>
      </c>
      <c r="J179" s="44"/>
      <c r="K179" s="32"/>
    </row>
    <row r="180" spans="1:11" ht="15" customHeight="1">
      <c r="A180" s="45"/>
      <c r="B180" s="45" t="s">
        <v>96</v>
      </c>
      <c r="C180" s="45" t="s">
        <v>20</v>
      </c>
      <c r="D180" s="46"/>
      <c r="E180" s="46"/>
      <c r="F180" s="46"/>
      <c r="G180" s="46"/>
      <c r="H180" s="46"/>
      <c r="I180" s="46"/>
      <c r="J180" s="47">
        <f>ROUND(SUM(I179:I179),0)</f>
        <v>4</v>
      </c>
      <c r="K180" s="45" t="s">
        <v>72</v>
      </c>
    </row>
    <row r="181" spans="1:11" ht="15" customHeight="1">
      <c r="A181" s="42">
        <v>51</v>
      </c>
      <c r="B181" s="42" t="s">
        <v>197</v>
      </c>
      <c r="C181" s="42"/>
      <c r="D181" s="43"/>
      <c r="E181" s="43"/>
      <c r="F181" s="43"/>
      <c r="G181" s="43"/>
      <c r="H181" s="43"/>
      <c r="I181" s="43"/>
      <c r="J181" s="43"/>
      <c r="K181" s="42"/>
    </row>
    <row r="182" spans="1:11">
      <c r="A182" s="32"/>
      <c r="B182" s="32" t="s">
        <v>198</v>
      </c>
      <c r="C182" s="32"/>
      <c r="D182" s="33">
        <v>1</v>
      </c>
      <c r="E182" s="33">
        <v>16.100000000000001</v>
      </c>
      <c r="F182" s="44"/>
      <c r="G182" s="33">
        <v>2.8</v>
      </c>
      <c r="H182" s="33">
        <v>0</v>
      </c>
      <c r="I182" s="33">
        <f>D182*E182*G182+H182</f>
        <v>45.08</v>
      </c>
      <c r="J182" s="44"/>
      <c r="K182" s="32"/>
    </row>
    <row r="183" spans="1:11">
      <c r="A183" s="32"/>
      <c r="B183" s="32" t="s">
        <v>124</v>
      </c>
      <c r="C183" s="32"/>
      <c r="D183" s="33">
        <v>-2</v>
      </c>
      <c r="E183" s="33">
        <v>0.9</v>
      </c>
      <c r="F183" s="44"/>
      <c r="G183" s="33">
        <v>2.1</v>
      </c>
      <c r="H183" s="33">
        <v>0</v>
      </c>
      <c r="I183" s="33">
        <f>D183*E183*G183+H183</f>
        <v>-3.7800000000000002</v>
      </c>
      <c r="J183" s="44"/>
      <c r="K183" s="32"/>
    </row>
    <row r="184" spans="1:11" ht="15" customHeight="1">
      <c r="A184" s="45"/>
      <c r="B184" s="45" t="s">
        <v>90</v>
      </c>
      <c r="C184" s="45" t="s">
        <v>6</v>
      </c>
      <c r="D184" s="46"/>
      <c r="E184" s="46"/>
      <c r="F184" s="46"/>
      <c r="G184" s="46"/>
      <c r="H184" s="46"/>
      <c r="I184" s="46"/>
      <c r="J184" s="47">
        <f>ROUNDUP(SUM(I182:I183),0)</f>
        <v>42</v>
      </c>
      <c r="K184" s="45" t="s">
        <v>72</v>
      </c>
    </row>
    <row r="185" spans="1:11" ht="15" customHeight="1">
      <c r="A185" s="42">
        <v>52</v>
      </c>
      <c r="B185" s="42" t="s">
        <v>199</v>
      </c>
      <c r="C185" s="42"/>
      <c r="D185" s="43"/>
      <c r="E185" s="43"/>
      <c r="F185" s="43"/>
      <c r="G185" s="43"/>
      <c r="H185" s="43"/>
      <c r="I185" s="43"/>
      <c r="J185" s="43"/>
      <c r="K185" s="42"/>
    </row>
    <row r="186" spans="1:11">
      <c r="A186" s="32"/>
      <c r="B186" s="32" t="s">
        <v>200</v>
      </c>
      <c r="C186" s="32"/>
      <c r="D186" s="33">
        <v>1</v>
      </c>
      <c r="E186" s="33">
        <v>4</v>
      </c>
      <c r="F186" s="33">
        <v>4.05</v>
      </c>
      <c r="G186" s="44"/>
      <c r="H186" s="33">
        <v>0</v>
      </c>
      <c r="I186" s="33">
        <f>D186*E186*F186+H186</f>
        <v>16.2</v>
      </c>
      <c r="J186" s="44"/>
      <c r="K186" s="32"/>
    </row>
    <row r="187" spans="1:11" ht="15" customHeight="1">
      <c r="A187" s="45"/>
      <c r="B187" s="45" t="s">
        <v>90</v>
      </c>
      <c r="C187" s="45" t="s">
        <v>6</v>
      </c>
      <c r="D187" s="46"/>
      <c r="E187" s="46"/>
      <c r="F187" s="46"/>
      <c r="G187" s="46"/>
      <c r="H187" s="46"/>
      <c r="I187" s="46"/>
      <c r="J187" s="47">
        <f>ROUNDUP(SUM(I186:I186),0)</f>
        <v>17</v>
      </c>
      <c r="K187" s="45" t="s">
        <v>72</v>
      </c>
    </row>
    <row r="188" spans="1:11" ht="15" customHeight="1">
      <c r="A188" s="42">
        <v>53</v>
      </c>
      <c r="B188" s="42" t="s">
        <v>201</v>
      </c>
      <c r="C188" s="42"/>
      <c r="D188" s="43"/>
      <c r="E188" s="43"/>
      <c r="F188" s="43"/>
      <c r="G188" s="43"/>
      <c r="H188" s="43"/>
      <c r="I188" s="43"/>
      <c r="J188" s="43"/>
      <c r="K188" s="42"/>
    </row>
    <row r="189" spans="1:11">
      <c r="A189" s="32"/>
      <c r="B189" s="32" t="s">
        <v>202</v>
      </c>
      <c r="C189" s="32"/>
      <c r="D189" s="33">
        <v>1</v>
      </c>
      <c r="E189" s="33">
        <v>84.7</v>
      </c>
      <c r="F189" s="44"/>
      <c r="G189" s="44"/>
      <c r="H189" s="33">
        <v>0</v>
      </c>
      <c r="I189" s="33">
        <f>D189*E189+H189</f>
        <v>84.7</v>
      </c>
      <c r="J189" s="44"/>
      <c r="K189" s="32"/>
    </row>
    <row r="190" spans="1:11">
      <c r="A190" s="32"/>
      <c r="B190" s="32" t="s">
        <v>203</v>
      </c>
      <c r="C190" s="32"/>
      <c r="D190" s="33">
        <v>-1</v>
      </c>
      <c r="E190" s="33">
        <v>52.15</v>
      </c>
      <c r="F190" s="44"/>
      <c r="G190" s="44"/>
      <c r="H190" s="33">
        <v>0</v>
      </c>
      <c r="I190" s="33">
        <f>D190*E190+H190</f>
        <v>-52.15</v>
      </c>
      <c r="J190" s="44"/>
      <c r="K190" s="32"/>
    </row>
    <row r="191" spans="1:11" ht="15" customHeight="1">
      <c r="A191" s="45"/>
      <c r="B191" s="45" t="s">
        <v>90</v>
      </c>
      <c r="C191" s="45" t="s">
        <v>6</v>
      </c>
      <c r="D191" s="46"/>
      <c r="E191" s="46"/>
      <c r="F191" s="46"/>
      <c r="G191" s="46"/>
      <c r="H191" s="46"/>
      <c r="I191" s="46"/>
      <c r="J191" s="47">
        <f>ROUNDUP(SUM(I189:I190),0)</f>
        <v>33</v>
      </c>
      <c r="K191" s="45" t="s">
        <v>72</v>
      </c>
    </row>
    <row r="192" spans="1:11" ht="15" customHeight="1">
      <c r="A192" s="42">
        <v>54</v>
      </c>
      <c r="B192" s="42" t="s">
        <v>204</v>
      </c>
      <c r="C192" s="42"/>
      <c r="D192" s="43"/>
      <c r="E192" s="43"/>
      <c r="F192" s="43"/>
      <c r="G192" s="43"/>
      <c r="H192" s="43"/>
      <c r="I192" s="43"/>
      <c r="J192" s="43"/>
      <c r="K192" s="42"/>
    </row>
    <row r="193" spans="1:11">
      <c r="A193" s="32"/>
      <c r="B193" s="32" t="s">
        <v>205</v>
      </c>
      <c r="C193" s="32"/>
      <c r="D193" s="33">
        <v>2</v>
      </c>
      <c r="E193" s="33">
        <v>2.8</v>
      </c>
      <c r="F193" s="44"/>
      <c r="G193" s="33">
        <v>1.9</v>
      </c>
      <c r="H193" s="33">
        <v>0</v>
      </c>
      <c r="I193" s="33">
        <f>D193*E193*G193+H193</f>
        <v>10.639999999999999</v>
      </c>
      <c r="J193" s="44"/>
      <c r="K193" s="32"/>
    </row>
    <row r="194" spans="1:11" ht="15" customHeight="1">
      <c r="A194" s="45"/>
      <c r="B194" s="45" t="s">
        <v>90</v>
      </c>
      <c r="C194" s="45" t="s">
        <v>6</v>
      </c>
      <c r="D194" s="46"/>
      <c r="E194" s="46"/>
      <c r="F194" s="46"/>
      <c r="G194" s="46"/>
      <c r="H194" s="46"/>
      <c r="I194" s="46"/>
      <c r="J194" s="47">
        <f>ROUNDUP(SUM(I193:I193),0)</f>
        <v>11</v>
      </c>
      <c r="K194" s="45" t="s">
        <v>72</v>
      </c>
    </row>
    <row r="195" spans="1:11" ht="15" customHeight="1">
      <c r="A195" s="42">
        <v>55</v>
      </c>
      <c r="B195" s="42" t="s">
        <v>206</v>
      </c>
      <c r="C195" s="42"/>
      <c r="D195" s="43"/>
      <c r="E195" s="43"/>
      <c r="F195" s="43"/>
      <c r="G195" s="43"/>
      <c r="H195" s="43"/>
      <c r="I195" s="43"/>
      <c r="J195" s="43"/>
      <c r="K195" s="42"/>
    </row>
    <row r="196" spans="1:11">
      <c r="A196" s="32"/>
      <c r="B196" s="32" t="s">
        <v>207</v>
      </c>
      <c r="C196" s="32"/>
      <c r="D196" s="33">
        <v>2</v>
      </c>
      <c r="E196" s="33">
        <v>1.8</v>
      </c>
      <c r="F196" s="44"/>
      <c r="G196" s="33">
        <v>2.1</v>
      </c>
      <c r="H196" s="33">
        <v>0</v>
      </c>
      <c r="I196" s="33">
        <f>D196*E196*G196+H196</f>
        <v>7.5600000000000005</v>
      </c>
      <c r="J196" s="44"/>
      <c r="K196" s="32"/>
    </row>
    <row r="197" spans="1:11" ht="15" customHeight="1">
      <c r="A197" s="45"/>
      <c r="B197" s="45" t="s">
        <v>90</v>
      </c>
      <c r="C197" s="45" t="s">
        <v>6</v>
      </c>
      <c r="D197" s="46"/>
      <c r="E197" s="46"/>
      <c r="F197" s="46"/>
      <c r="G197" s="46"/>
      <c r="H197" s="46"/>
      <c r="I197" s="46"/>
      <c r="J197" s="47">
        <f>ROUNDUP(SUM(I196:I196),0)</f>
        <v>8</v>
      </c>
      <c r="K197" s="45" t="s">
        <v>72</v>
      </c>
    </row>
    <row r="198" spans="1:11" ht="15" customHeight="1">
      <c r="A198" s="42">
        <v>56</v>
      </c>
      <c r="B198" s="42" t="s">
        <v>208</v>
      </c>
      <c r="C198" s="42"/>
      <c r="D198" s="43"/>
      <c r="E198" s="43"/>
      <c r="F198" s="43"/>
      <c r="G198" s="43"/>
      <c r="H198" s="43"/>
      <c r="I198" s="43"/>
      <c r="J198" s="43"/>
      <c r="K198" s="42"/>
    </row>
    <row r="199" spans="1:11">
      <c r="A199" s="32"/>
      <c r="B199" s="32" t="s">
        <v>209</v>
      </c>
      <c r="C199" s="32"/>
      <c r="D199" s="33">
        <v>2</v>
      </c>
      <c r="E199" s="33">
        <v>0.6</v>
      </c>
      <c r="F199" s="44"/>
      <c r="G199" s="33">
        <v>0.8</v>
      </c>
      <c r="H199" s="33">
        <v>0</v>
      </c>
      <c r="I199" s="33">
        <f>D199*E199*G199+H199</f>
        <v>0.96</v>
      </c>
      <c r="J199" s="44"/>
      <c r="K199" s="32"/>
    </row>
    <row r="200" spans="1:11" ht="15" customHeight="1">
      <c r="A200" s="45"/>
      <c r="B200" s="45" t="s">
        <v>90</v>
      </c>
      <c r="C200" s="45" t="s">
        <v>6</v>
      </c>
      <c r="D200" s="46"/>
      <c r="E200" s="46"/>
      <c r="F200" s="46"/>
      <c r="G200" s="46"/>
      <c r="H200" s="46"/>
      <c r="I200" s="46"/>
      <c r="J200" s="47">
        <f>ROUNDUP(SUM(I199:I199),0)</f>
        <v>1</v>
      </c>
      <c r="K200" s="45" t="s">
        <v>72</v>
      </c>
    </row>
    <row r="201" spans="1:11" ht="15" customHeight="1">
      <c r="A201" s="42">
        <v>57</v>
      </c>
      <c r="B201" s="42" t="s">
        <v>210</v>
      </c>
      <c r="C201" s="42"/>
      <c r="D201" s="43"/>
      <c r="E201" s="43"/>
      <c r="F201" s="43"/>
      <c r="G201" s="43"/>
      <c r="H201" s="43"/>
      <c r="I201" s="43"/>
      <c r="J201" s="43"/>
      <c r="K201" s="42"/>
    </row>
    <row r="202" spans="1:11">
      <c r="A202" s="32"/>
      <c r="B202" s="32" t="s">
        <v>211</v>
      </c>
      <c r="C202" s="32"/>
      <c r="D202" s="33">
        <v>1</v>
      </c>
      <c r="E202" s="44"/>
      <c r="F202" s="44"/>
      <c r="G202" s="44"/>
      <c r="H202" s="33">
        <v>0</v>
      </c>
      <c r="I202" s="33">
        <f>D202+H202</f>
        <v>1</v>
      </c>
      <c r="J202" s="44"/>
      <c r="K202" s="32"/>
    </row>
    <row r="203" spans="1:11" ht="15" customHeight="1">
      <c r="A203" s="45"/>
      <c r="B203" s="45" t="s">
        <v>70</v>
      </c>
      <c r="C203" s="45" t="s">
        <v>71</v>
      </c>
      <c r="D203" s="46"/>
      <c r="E203" s="46"/>
      <c r="F203" s="46"/>
      <c r="G203" s="46"/>
      <c r="H203" s="46"/>
      <c r="I203" s="46"/>
      <c r="J203" s="47">
        <f>ROUND(SUM(I202:I202),0)</f>
        <v>1</v>
      </c>
      <c r="K203" s="45" t="s">
        <v>72</v>
      </c>
    </row>
    <row r="204" spans="1:11" ht="15" customHeight="1">
      <c r="A204" s="42">
        <v>58</v>
      </c>
      <c r="B204" s="42" t="s">
        <v>212</v>
      </c>
      <c r="C204" s="42"/>
      <c r="D204" s="43"/>
      <c r="E204" s="43"/>
      <c r="F204" s="43"/>
      <c r="G204" s="43"/>
      <c r="H204" s="43"/>
      <c r="I204" s="43"/>
      <c r="J204" s="43"/>
      <c r="K204" s="42"/>
    </row>
    <row r="205" spans="1:11">
      <c r="A205" s="32"/>
      <c r="B205" s="32" t="s">
        <v>213</v>
      </c>
      <c r="C205" s="32"/>
      <c r="D205" s="33">
        <v>1</v>
      </c>
      <c r="E205" s="44"/>
      <c r="F205" s="44"/>
      <c r="G205" s="44"/>
      <c r="H205" s="33">
        <v>0</v>
      </c>
      <c r="I205" s="33">
        <f>D205+H205</f>
        <v>1</v>
      </c>
      <c r="J205" s="44"/>
      <c r="K205" s="32"/>
    </row>
    <row r="206" spans="1:11" ht="15" customHeight="1">
      <c r="A206" s="45"/>
      <c r="B206" s="45" t="s">
        <v>70</v>
      </c>
      <c r="C206" s="45" t="s">
        <v>71</v>
      </c>
      <c r="D206" s="46"/>
      <c r="E206" s="46"/>
      <c r="F206" s="46"/>
      <c r="G206" s="46"/>
      <c r="H206" s="46"/>
      <c r="I206" s="46"/>
      <c r="J206" s="47">
        <f>ROUND(SUM(I205:I205),0)</f>
        <v>1</v>
      </c>
      <c r="K206" s="45" t="s">
        <v>72</v>
      </c>
    </row>
    <row r="207" spans="1:11" ht="15" customHeight="1">
      <c r="A207" s="42">
        <v>59</v>
      </c>
      <c r="B207" s="42" t="s">
        <v>214</v>
      </c>
      <c r="C207" s="42"/>
      <c r="D207" s="43"/>
      <c r="E207" s="43"/>
      <c r="F207" s="43"/>
      <c r="G207" s="43"/>
      <c r="H207" s="43"/>
      <c r="I207" s="43"/>
      <c r="J207" s="43"/>
      <c r="K207" s="42"/>
    </row>
    <row r="208" spans="1:11">
      <c r="A208" s="32"/>
      <c r="B208" s="32" t="s">
        <v>215</v>
      </c>
      <c r="C208" s="32"/>
      <c r="D208" s="33">
        <v>1</v>
      </c>
      <c r="E208" s="44"/>
      <c r="F208" s="44"/>
      <c r="G208" s="44"/>
      <c r="H208" s="33">
        <v>0</v>
      </c>
      <c r="I208" s="33">
        <f>D208+H208</f>
        <v>1</v>
      </c>
      <c r="J208" s="44"/>
      <c r="K208" s="32"/>
    </row>
    <row r="209" spans="1:11" ht="15" customHeight="1">
      <c r="A209" s="45"/>
      <c r="B209" s="45" t="s">
        <v>70</v>
      </c>
      <c r="C209" s="45" t="s">
        <v>71</v>
      </c>
      <c r="D209" s="46"/>
      <c r="E209" s="46"/>
      <c r="F209" s="46"/>
      <c r="G209" s="46"/>
      <c r="H209" s="46"/>
      <c r="I209" s="46"/>
      <c r="J209" s="47">
        <f>ROUND(SUM(I208:I208),0)</f>
        <v>1</v>
      </c>
      <c r="K209" s="45" t="s">
        <v>72</v>
      </c>
    </row>
    <row r="210" spans="1:11" ht="15" customHeight="1">
      <c r="A210" s="42">
        <v>60</v>
      </c>
      <c r="B210" s="42" t="s">
        <v>216</v>
      </c>
      <c r="C210" s="42"/>
      <c r="D210" s="43"/>
      <c r="E210" s="43"/>
      <c r="F210" s="43"/>
      <c r="G210" s="43"/>
      <c r="H210" s="43"/>
      <c r="I210" s="43"/>
      <c r="J210" s="43"/>
      <c r="K210" s="42"/>
    </row>
    <row r="211" spans="1:11">
      <c r="A211" s="32"/>
      <c r="B211" s="32" t="s">
        <v>217</v>
      </c>
      <c r="C211" s="32"/>
      <c r="D211" s="33">
        <v>2</v>
      </c>
      <c r="E211" s="33">
        <v>1</v>
      </c>
      <c r="F211" s="44"/>
      <c r="G211" s="33">
        <v>1</v>
      </c>
      <c r="H211" s="33">
        <v>0</v>
      </c>
      <c r="I211" s="33">
        <f>D211*E211*G211+H211</f>
        <v>2</v>
      </c>
      <c r="J211" s="44"/>
      <c r="K211" s="32"/>
    </row>
    <row r="212" spans="1:11" ht="15" customHeight="1">
      <c r="A212" s="45"/>
      <c r="B212" s="45" t="s">
        <v>90</v>
      </c>
      <c r="C212" s="45" t="s">
        <v>6</v>
      </c>
      <c r="D212" s="46"/>
      <c r="E212" s="46"/>
      <c r="F212" s="46"/>
      <c r="G212" s="46"/>
      <c r="H212" s="46"/>
      <c r="I212" s="46"/>
      <c r="J212" s="47">
        <f>ROUND(SUM(I211:I211),2)</f>
        <v>2</v>
      </c>
      <c r="K212" s="45" t="s">
        <v>72</v>
      </c>
    </row>
    <row r="213" spans="1:11">
      <c r="A213" s="48">
        <v>61</v>
      </c>
      <c r="B213" s="48" t="s">
        <v>219</v>
      </c>
      <c r="C213" s="48"/>
      <c r="D213" s="48"/>
      <c r="E213" s="48"/>
      <c r="F213" s="48"/>
      <c r="G213" s="48"/>
      <c r="H213" s="48"/>
      <c r="I213" s="48"/>
      <c r="J213" s="48"/>
      <c r="K213" s="32"/>
    </row>
    <row r="214" spans="1:11">
      <c r="A214" s="32"/>
      <c r="B214" s="32" t="s">
        <v>220</v>
      </c>
      <c r="C214" s="32"/>
      <c r="D214" s="33">
        <v>8</v>
      </c>
      <c r="E214" s="33">
        <v>1</v>
      </c>
      <c r="F214" s="33">
        <v>1</v>
      </c>
      <c r="G214" s="33">
        <v>0.6</v>
      </c>
      <c r="H214" s="33">
        <v>0</v>
      </c>
      <c r="I214" s="33">
        <f>D214*E214*F214*G214+H214</f>
        <v>4.8</v>
      </c>
      <c r="J214" s="32"/>
      <c r="K214" s="32"/>
    </row>
    <row r="215" spans="1:11">
      <c r="A215" s="49"/>
      <c r="B215" s="49" t="s">
        <v>221</v>
      </c>
      <c r="C215" s="49" t="s">
        <v>79</v>
      </c>
      <c r="D215" s="49"/>
      <c r="E215" s="49"/>
      <c r="F215" s="49"/>
      <c r="G215" s="49"/>
      <c r="H215" s="49"/>
      <c r="I215" s="49"/>
      <c r="J215" s="39">
        <f>ROUNDUP(SUM(I214:I214),0)</f>
        <v>5</v>
      </c>
      <c r="K215" s="32"/>
    </row>
    <row r="216" spans="1:11">
      <c r="A216" s="48">
        <v>62</v>
      </c>
      <c r="B216" s="48" t="s">
        <v>222</v>
      </c>
      <c r="C216" s="48"/>
      <c r="D216" s="48"/>
      <c r="E216" s="48"/>
      <c r="F216" s="48"/>
      <c r="G216" s="48"/>
      <c r="H216" s="48"/>
      <c r="I216" s="48"/>
      <c r="J216" s="48"/>
      <c r="K216" s="32"/>
    </row>
    <row r="217" spans="1:11">
      <c r="A217" s="32"/>
      <c r="B217" s="32" t="s">
        <v>223</v>
      </c>
      <c r="C217" s="32"/>
      <c r="D217" s="33">
        <v>8</v>
      </c>
      <c r="E217" s="33">
        <v>1</v>
      </c>
      <c r="F217" s="33">
        <v>1</v>
      </c>
      <c r="G217" s="33">
        <v>0.05</v>
      </c>
      <c r="H217" s="33">
        <v>0</v>
      </c>
      <c r="I217" s="33">
        <f>D217*E217*F217*G217+H217</f>
        <v>0.4</v>
      </c>
      <c r="J217" s="32"/>
      <c r="K217" s="32"/>
    </row>
    <row r="218" spans="1:11">
      <c r="A218" s="49"/>
      <c r="B218" s="49" t="s">
        <v>221</v>
      </c>
      <c r="C218" s="49" t="s">
        <v>79</v>
      </c>
      <c r="D218" s="49"/>
      <c r="E218" s="49"/>
      <c r="F218" s="49"/>
      <c r="G218" s="49"/>
      <c r="H218" s="49"/>
      <c r="I218" s="49"/>
      <c r="J218" s="39">
        <f>ROUNDUP(SUM(I217:I217),0)</f>
        <v>1</v>
      </c>
      <c r="K218" s="32"/>
    </row>
    <row r="219" spans="1:11">
      <c r="A219" s="48">
        <v>63</v>
      </c>
      <c r="B219" s="48" t="s">
        <v>224</v>
      </c>
      <c r="C219" s="48"/>
      <c r="D219" s="48"/>
      <c r="E219" s="48"/>
      <c r="F219" s="48"/>
      <c r="G219" s="48"/>
      <c r="H219" s="48"/>
      <c r="I219" s="48"/>
      <c r="J219" s="48"/>
      <c r="K219" s="32"/>
    </row>
    <row r="220" spans="1:11">
      <c r="A220" s="32"/>
      <c r="B220" s="32" t="s">
        <v>225</v>
      </c>
      <c r="C220" s="32"/>
      <c r="D220" s="33">
        <v>8</v>
      </c>
      <c r="E220" s="33">
        <v>0.8</v>
      </c>
      <c r="F220" s="33">
        <v>0.8</v>
      </c>
      <c r="G220" s="33">
        <v>0.3</v>
      </c>
      <c r="H220" s="33">
        <v>0</v>
      </c>
      <c r="I220" s="33">
        <f>D220*E220*F220*G220+H220</f>
        <v>1.5360000000000003</v>
      </c>
      <c r="J220" s="32"/>
      <c r="K220" s="32"/>
    </row>
    <row r="221" spans="1:11">
      <c r="A221" s="49"/>
      <c r="B221" s="49" t="s">
        <v>221</v>
      </c>
      <c r="C221" s="49" t="s">
        <v>79</v>
      </c>
      <c r="D221" s="49"/>
      <c r="E221" s="49"/>
      <c r="F221" s="49"/>
      <c r="G221" s="49"/>
      <c r="H221" s="49"/>
      <c r="I221" s="49"/>
      <c r="J221" s="39">
        <f>ROUNDUP(SUM(I220:I220),0)</f>
        <v>2</v>
      </c>
      <c r="K221" s="32"/>
    </row>
    <row r="222" spans="1:11">
      <c r="A222" s="48">
        <v>64</v>
      </c>
      <c r="B222" s="48" t="s">
        <v>226</v>
      </c>
      <c r="C222" s="48"/>
      <c r="D222" s="48"/>
      <c r="E222" s="48"/>
      <c r="F222" s="48"/>
      <c r="G222" s="48"/>
      <c r="H222" s="48"/>
      <c r="I222" s="48"/>
      <c r="J222" s="48"/>
      <c r="K222" s="32"/>
    </row>
    <row r="223" spans="1:11">
      <c r="A223" s="32"/>
      <c r="B223" s="32" t="s">
        <v>227</v>
      </c>
      <c r="C223" s="32"/>
      <c r="D223" s="33">
        <v>8</v>
      </c>
      <c r="E223" s="33">
        <v>0.25</v>
      </c>
      <c r="F223" s="33">
        <v>0.25</v>
      </c>
      <c r="G223" s="33">
        <v>3</v>
      </c>
      <c r="H223" s="33">
        <v>0</v>
      </c>
      <c r="I223" s="33">
        <f>D223*E223*F223*G223+H223</f>
        <v>1.5</v>
      </c>
      <c r="J223" s="32"/>
      <c r="K223" s="32"/>
    </row>
    <row r="224" spans="1:11">
      <c r="A224" s="49"/>
      <c r="B224" s="49" t="s">
        <v>221</v>
      </c>
      <c r="C224" s="49" t="s">
        <v>79</v>
      </c>
      <c r="D224" s="49"/>
      <c r="E224" s="49"/>
      <c r="F224" s="49"/>
      <c r="G224" s="49"/>
      <c r="H224" s="49"/>
      <c r="I224" s="49"/>
      <c r="J224" s="39">
        <f>ROUNDUP(SUM(I223:I223),0)</f>
        <v>2</v>
      </c>
      <c r="K224" s="32"/>
    </row>
    <row r="225" spans="1:11">
      <c r="A225" s="48">
        <v>65</v>
      </c>
      <c r="B225" s="48" t="s">
        <v>228</v>
      </c>
      <c r="C225" s="48"/>
      <c r="D225" s="48"/>
      <c r="E225" s="48"/>
      <c r="F225" s="48"/>
      <c r="G225" s="48"/>
      <c r="H225" s="48"/>
      <c r="I225" s="48"/>
      <c r="J225" s="48"/>
      <c r="K225" s="32"/>
    </row>
    <row r="226" spans="1:11">
      <c r="A226" s="32"/>
      <c r="B226" s="32" t="s">
        <v>229</v>
      </c>
      <c r="C226" s="32"/>
      <c r="D226" s="33">
        <v>1</v>
      </c>
      <c r="E226" s="33">
        <v>22</v>
      </c>
      <c r="F226" s="33">
        <v>0.25</v>
      </c>
      <c r="G226" s="33">
        <v>0.5</v>
      </c>
      <c r="H226" s="33">
        <v>0</v>
      </c>
      <c r="I226" s="33">
        <f>D226*E226*F226*G226+H226</f>
        <v>2.75</v>
      </c>
      <c r="J226" s="32"/>
      <c r="K226" s="32"/>
    </row>
    <row r="227" spans="1:11">
      <c r="A227" s="49"/>
      <c r="B227" s="49" t="s">
        <v>221</v>
      </c>
      <c r="C227" s="49" t="s">
        <v>79</v>
      </c>
      <c r="D227" s="49"/>
      <c r="E227" s="49"/>
      <c r="F227" s="49"/>
      <c r="G227" s="49"/>
      <c r="H227" s="49"/>
      <c r="I227" s="49"/>
      <c r="J227" s="39">
        <f>ROUNDUP(SUM(I226:I226),0)</f>
        <v>3</v>
      </c>
      <c r="K227" s="32"/>
    </row>
    <row r="228" spans="1:11">
      <c r="A228" s="48">
        <v>66</v>
      </c>
      <c r="B228" s="48" t="s">
        <v>230</v>
      </c>
      <c r="C228" s="48"/>
      <c r="D228" s="48"/>
      <c r="E228" s="48"/>
      <c r="F228" s="48"/>
      <c r="G228" s="48"/>
      <c r="H228" s="48"/>
      <c r="I228" s="48"/>
      <c r="J228" s="48"/>
      <c r="K228" s="32"/>
    </row>
    <row r="229" spans="1:11">
      <c r="A229" s="32"/>
      <c r="B229" s="32" t="s">
        <v>231</v>
      </c>
      <c r="C229" s="32"/>
      <c r="D229" s="33">
        <v>1</v>
      </c>
      <c r="E229" s="33">
        <v>5.63</v>
      </c>
      <c r="F229" s="33">
        <v>1.5</v>
      </c>
      <c r="G229" s="33">
        <v>0.15</v>
      </c>
      <c r="H229" s="33">
        <v>0</v>
      </c>
      <c r="I229" s="33">
        <f>D229*E229*F229*G229+H229</f>
        <v>1.26675</v>
      </c>
      <c r="J229" s="32"/>
      <c r="K229" s="32"/>
    </row>
    <row r="230" spans="1:11">
      <c r="A230" s="32"/>
      <c r="B230" s="32" t="s">
        <v>232</v>
      </c>
      <c r="C230" s="32"/>
      <c r="D230" s="33">
        <v>17</v>
      </c>
      <c r="E230" s="33">
        <v>0.28000000000000003</v>
      </c>
      <c r="F230" s="33">
        <v>1.5</v>
      </c>
      <c r="G230" s="33">
        <v>8.3500000000000005E-2</v>
      </c>
      <c r="H230" s="33">
        <v>0</v>
      </c>
      <c r="I230" s="33">
        <f>D230*E230*F230*G230+H230</f>
        <v>0.59619000000000011</v>
      </c>
      <c r="J230" s="32"/>
      <c r="K230" s="32"/>
    </row>
    <row r="231" spans="1:11">
      <c r="A231" s="32"/>
      <c r="B231" s="32" t="s">
        <v>233</v>
      </c>
      <c r="C231" s="32"/>
      <c r="D231" s="33">
        <v>2</v>
      </c>
      <c r="E231" s="33">
        <v>1.62</v>
      </c>
      <c r="F231" s="33">
        <v>1.5</v>
      </c>
      <c r="G231" s="33">
        <v>0.15</v>
      </c>
      <c r="H231" s="33">
        <v>0</v>
      </c>
      <c r="I231" s="33">
        <f>D231*E231*F231*G231+H231</f>
        <v>0.72899999999999998</v>
      </c>
      <c r="J231" s="32"/>
      <c r="K231" s="32"/>
    </row>
    <row r="232" spans="1:11">
      <c r="A232" s="49"/>
      <c r="B232" s="49" t="s">
        <v>221</v>
      </c>
      <c r="C232" s="49" t="s">
        <v>79</v>
      </c>
      <c r="D232" s="49"/>
      <c r="E232" s="49"/>
      <c r="F232" s="49"/>
      <c r="G232" s="49"/>
      <c r="H232" s="49"/>
      <c r="I232" s="49"/>
      <c r="J232" s="39">
        <f>ROUNDUP(SUM(I229:I231),0)</f>
        <v>3</v>
      </c>
      <c r="K232" s="32"/>
    </row>
    <row r="233" spans="1:11">
      <c r="A233" s="48">
        <v>67</v>
      </c>
      <c r="B233" s="48" t="s">
        <v>234</v>
      </c>
      <c r="C233" s="48"/>
      <c r="D233" s="48"/>
      <c r="E233" s="48"/>
      <c r="F233" s="48"/>
      <c r="G233" s="48"/>
      <c r="H233" s="48"/>
      <c r="I233" s="48"/>
      <c r="J233" s="48"/>
      <c r="K233" s="32"/>
    </row>
    <row r="234" spans="1:11">
      <c r="A234" s="32"/>
      <c r="B234" s="32" t="s">
        <v>235</v>
      </c>
      <c r="C234" s="32"/>
      <c r="D234" s="33">
        <v>8</v>
      </c>
      <c r="E234" s="33">
        <v>3.2</v>
      </c>
      <c r="F234" s="33">
        <v>0.3</v>
      </c>
      <c r="G234" s="33">
        <v>1</v>
      </c>
      <c r="H234" s="33">
        <v>0</v>
      </c>
      <c r="I234" s="33">
        <f>D234*E234*F234*G234+H234</f>
        <v>7.68</v>
      </c>
      <c r="J234" s="32"/>
      <c r="K234" s="32"/>
    </row>
    <row r="235" spans="1:11">
      <c r="A235" s="32"/>
      <c r="B235" s="32" t="s">
        <v>236</v>
      </c>
      <c r="C235" s="32"/>
      <c r="D235" s="33">
        <v>8</v>
      </c>
      <c r="E235" s="33">
        <v>1</v>
      </c>
      <c r="F235" s="33">
        <v>3</v>
      </c>
      <c r="G235" s="33">
        <v>1</v>
      </c>
      <c r="H235" s="33">
        <v>0</v>
      </c>
      <c r="I235" s="33">
        <f>D235*E235*F235*G235+H235</f>
        <v>24</v>
      </c>
      <c r="J235" s="32"/>
      <c r="K235" s="32"/>
    </row>
    <row r="236" spans="1:11">
      <c r="A236" s="32"/>
      <c r="B236" s="32" t="s">
        <v>237</v>
      </c>
      <c r="C236" s="32"/>
      <c r="D236" s="33">
        <v>1</v>
      </c>
      <c r="E236" s="33">
        <v>22</v>
      </c>
      <c r="F236" s="33">
        <v>1.25</v>
      </c>
      <c r="G236" s="33">
        <v>1</v>
      </c>
      <c r="H236" s="33">
        <v>0</v>
      </c>
      <c r="I236" s="33">
        <f>D236*E236*F236*G236+H236</f>
        <v>27.5</v>
      </c>
      <c r="J236" s="32"/>
      <c r="K236" s="32"/>
    </row>
    <row r="237" spans="1:11">
      <c r="A237" s="32"/>
      <c r="B237" s="32" t="s">
        <v>238</v>
      </c>
      <c r="C237" s="32"/>
      <c r="D237" s="33">
        <v>1</v>
      </c>
      <c r="E237" s="33">
        <v>20.22</v>
      </c>
      <c r="F237" s="33">
        <v>1</v>
      </c>
      <c r="G237" s="33">
        <v>1</v>
      </c>
      <c r="H237" s="33">
        <v>0</v>
      </c>
      <c r="I237" s="33">
        <f>D237*E237*F237*G237+H237</f>
        <v>20.22</v>
      </c>
      <c r="J237" s="32"/>
      <c r="K237" s="32"/>
    </row>
    <row r="238" spans="1:11">
      <c r="A238" s="49"/>
      <c r="B238" s="49" t="s">
        <v>239</v>
      </c>
      <c r="C238" s="49" t="s">
        <v>6</v>
      </c>
      <c r="D238" s="49"/>
      <c r="E238" s="49"/>
      <c r="F238" s="49"/>
      <c r="G238" s="49"/>
      <c r="H238" s="49"/>
      <c r="I238" s="49"/>
      <c r="J238" s="39">
        <f>ROUNDUP(SUM(I234:I237),0)</f>
        <v>80</v>
      </c>
      <c r="K238" s="32"/>
    </row>
    <row r="239" spans="1:11">
      <c r="A239" s="48">
        <v>68</v>
      </c>
      <c r="B239" s="48" t="s">
        <v>240</v>
      </c>
      <c r="C239" s="48"/>
      <c r="D239" s="48"/>
      <c r="E239" s="48"/>
      <c r="F239" s="48"/>
      <c r="G239" s="48"/>
      <c r="H239" s="48"/>
      <c r="I239" s="48"/>
      <c r="J239" s="48"/>
      <c r="K239" s="32"/>
    </row>
    <row r="240" spans="1:11">
      <c r="A240" s="32"/>
      <c r="B240" s="32" t="s">
        <v>241</v>
      </c>
      <c r="C240" s="32"/>
      <c r="D240" s="33">
        <v>1</v>
      </c>
      <c r="E240" s="33">
        <v>174.94</v>
      </c>
      <c r="F240" s="33">
        <v>1</v>
      </c>
      <c r="G240" s="33">
        <v>1</v>
      </c>
      <c r="H240" s="33">
        <v>0</v>
      </c>
      <c r="I240" s="33">
        <f>D240*E240*F240*G240+H240</f>
        <v>174.94</v>
      </c>
      <c r="J240" s="32"/>
      <c r="K240" s="32"/>
    </row>
    <row r="241" spans="1:11">
      <c r="A241" s="32"/>
      <c r="B241" s="32" t="s">
        <v>242</v>
      </c>
      <c r="C241" s="32"/>
      <c r="D241" s="33">
        <v>1</v>
      </c>
      <c r="E241" s="33">
        <v>635.05999999999995</v>
      </c>
      <c r="F241" s="33">
        <v>1</v>
      </c>
      <c r="G241" s="33">
        <v>1</v>
      </c>
      <c r="H241" s="33">
        <v>0</v>
      </c>
      <c r="I241" s="33">
        <f>D241*E241*F241*G241+H241</f>
        <v>635.05999999999995</v>
      </c>
      <c r="J241" s="32"/>
      <c r="K241" s="32"/>
    </row>
    <row r="242" spans="1:11">
      <c r="A242" s="49"/>
      <c r="B242" s="49" t="s">
        <v>243</v>
      </c>
      <c r="C242" s="49" t="s">
        <v>244</v>
      </c>
      <c r="D242" s="49"/>
      <c r="E242" s="49"/>
      <c r="F242" s="49"/>
      <c r="G242" s="49"/>
      <c r="H242" s="49"/>
      <c r="I242" s="49"/>
      <c r="J242" s="39">
        <f>ROUNDUP(SUM(I240:I241),0)</f>
        <v>810</v>
      </c>
      <c r="K242" s="32"/>
    </row>
    <row r="243" spans="1:11">
      <c r="A243" s="48">
        <v>69</v>
      </c>
      <c r="B243" s="48" t="s">
        <v>245</v>
      </c>
      <c r="C243" s="48"/>
      <c r="D243" s="48"/>
      <c r="E243" s="48"/>
      <c r="F243" s="48"/>
      <c r="G243" s="48"/>
      <c r="H243" s="48"/>
      <c r="I243" s="48"/>
      <c r="J243" s="48"/>
      <c r="K243" s="32"/>
    </row>
    <row r="244" spans="1:11">
      <c r="A244" s="32"/>
      <c r="B244" s="32" t="s">
        <v>246</v>
      </c>
      <c r="C244" s="32"/>
      <c r="D244" s="33">
        <v>1</v>
      </c>
      <c r="E244" s="33">
        <v>3</v>
      </c>
      <c r="F244" s="33">
        <v>1</v>
      </c>
      <c r="G244" s="33">
        <v>1</v>
      </c>
      <c r="H244" s="33">
        <v>0</v>
      </c>
      <c r="I244" s="33">
        <f>D244*E244*F244*G244+H244</f>
        <v>3</v>
      </c>
      <c r="J244" s="32"/>
      <c r="K244" s="32"/>
    </row>
    <row r="245" spans="1:11">
      <c r="A245" s="49"/>
      <c r="B245" s="49" t="s">
        <v>221</v>
      </c>
      <c r="C245" s="49" t="s">
        <v>79</v>
      </c>
      <c r="D245" s="49"/>
      <c r="E245" s="49"/>
      <c r="F245" s="49"/>
      <c r="G245" s="49"/>
      <c r="H245" s="49"/>
      <c r="I245" s="49"/>
      <c r="J245" s="39">
        <f>ROUNDUP(SUM(I244:I244),0)</f>
        <v>3</v>
      </c>
      <c r="K245" s="32"/>
    </row>
    <row r="246" spans="1:11" ht="27.6">
      <c r="A246" s="48">
        <v>70</v>
      </c>
      <c r="B246" s="48" t="s">
        <v>247</v>
      </c>
      <c r="C246" s="48"/>
      <c r="D246" s="48"/>
      <c r="E246" s="48"/>
      <c r="F246" s="48"/>
      <c r="G246" s="48"/>
      <c r="H246" s="48"/>
      <c r="I246" s="48"/>
      <c r="J246" s="48"/>
      <c r="K246" s="32"/>
    </row>
    <row r="247" spans="1:11">
      <c r="A247" s="32"/>
      <c r="B247" s="32" t="s">
        <v>248</v>
      </c>
      <c r="C247" s="32"/>
      <c r="D247" s="33">
        <v>17</v>
      </c>
      <c r="E247" s="33">
        <v>0.44700000000000012</v>
      </c>
      <c r="F247" s="33">
        <v>1.5</v>
      </c>
      <c r="G247" s="33">
        <v>1</v>
      </c>
      <c r="H247" s="33">
        <v>0</v>
      </c>
      <c r="I247" s="33">
        <f>D247*E247*F247*G247+H247</f>
        <v>11.398500000000002</v>
      </c>
      <c r="J247" s="32"/>
      <c r="K247" s="32"/>
    </row>
    <row r="248" spans="1:11">
      <c r="A248" s="32"/>
      <c r="B248" s="32" t="s">
        <v>249</v>
      </c>
      <c r="C248" s="32"/>
      <c r="D248" s="33">
        <v>2</v>
      </c>
      <c r="E248" s="33">
        <v>1.62</v>
      </c>
      <c r="F248" s="33">
        <v>1.5</v>
      </c>
      <c r="G248" s="33">
        <v>1</v>
      </c>
      <c r="H248" s="33">
        <v>0</v>
      </c>
      <c r="I248" s="33">
        <f>D248*E248*F248*G248+H248</f>
        <v>4.8600000000000003</v>
      </c>
      <c r="J248" s="32"/>
      <c r="K248" s="32"/>
    </row>
    <row r="249" spans="1:11">
      <c r="A249" s="49"/>
      <c r="B249" s="49" t="s">
        <v>239</v>
      </c>
      <c r="C249" s="49" t="s">
        <v>6</v>
      </c>
      <c r="D249" s="49"/>
      <c r="E249" s="49"/>
      <c r="F249" s="49"/>
      <c r="G249" s="49"/>
      <c r="H249" s="49"/>
      <c r="I249" s="49"/>
      <c r="J249" s="39">
        <f>ROUNDUP(SUM(I247:I248),0)</f>
        <v>17</v>
      </c>
      <c r="K249" s="32"/>
    </row>
    <row r="250" spans="1:11">
      <c r="A250" s="48">
        <v>71</v>
      </c>
      <c r="B250" s="48" t="s">
        <v>250</v>
      </c>
      <c r="C250" s="48"/>
      <c r="D250" s="48"/>
      <c r="E250" s="48"/>
      <c r="F250" s="48"/>
      <c r="G250" s="48"/>
      <c r="H250" s="48"/>
      <c r="I250" s="48"/>
      <c r="J250" s="48"/>
      <c r="K250" s="32"/>
    </row>
    <row r="251" spans="1:11">
      <c r="A251" s="32"/>
      <c r="B251" s="32" t="s">
        <v>251</v>
      </c>
      <c r="C251" s="32"/>
      <c r="D251" s="33">
        <v>17</v>
      </c>
      <c r="E251" s="33">
        <v>1.5</v>
      </c>
      <c r="F251" s="33">
        <v>1</v>
      </c>
      <c r="G251" s="33">
        <v>1</v>
      </c>
      <c r="H251" s="33">
        <v>0</v>
      </c>
      <c r="I251" s="33">
        <f>D251*E251*F251*G251+H251</f>
        <v>25.5</v>
      </c>
      <c r="J251" s="32"/>
      <c r="K251" s="32"/>
    </row>
    <row r="252" spans="1:11">
      <c r="A252" s="49"/>
      <c r="B252" s="49" t="s">
        <v>252</v>
      </c>
      <c r="C252" s="49" t="s">
        <v>8</v>
      </c>
      <c r="D252" s="49"/>
      <c r="E252" s="49"/>
      <c r="F252" s="49"/>
      <c r="G252" s="49"/>
      <c r="H252" s="49"/>
      <c r="I252" s="49"/>
      <c r="J252" s="39">
        <f>ROUNDUP(SUM(I251:I251),0)</f>
        <v>26</v>
      </c>
      <c r="K252" s="32"/>
    </row>
    <row r="253" spans="1:11">
      <c r="A253" s="48">
        <v>72</v>
      </c>
      <c r="B253" s="48" t="s">
        <v>253</v>
      </c>
      <c r="C253" s="48"/>
      <c r="D253" s="48"/>
      <c r="E253" s="48"/>
      <c r="F253" s="48"/>
      <c r="G253" s="48"/>
      <c r="H253" s="48"/>
      <c r="I253" s="48"/>
      <c r="J253" s="48"/>
      <c r="K253" s="32"/>
    </row>
    <row r="254" spans="1:11">
      <c r="A254" s="32"/>
      <c r="B254" s="32" t="s">
        <v>254</v>
      </c>
      <c r="C254" s="32"/>
      <c r="D254" s="33">
        <v>2</v>
      </c>
      <c r="E254" s="33">
        <v>8</v>
      </c>
      <c r="F254" s="33">
        <v>1</v>
      </c>
      <c r="G254" s="33">
        <v>1</v>
      </c>
      <c r="H254" s="33">
        <v>0</v>
      </c>
      <c r="I254" s="33">
        <f>D254*E254*F254*G254+H254</f>
        <v>16</v>
      </c>
      <c r="J254" s="32"/>
      <c r="K254" s="32"/>
    </row>
    <row r="255" spans="1:11">
      <c r="A255" s="49"/>
      <c r="B255" s="49" t="s">
        <v>252</v>
      </c>
      <c r="C255" s="49" t="s">
        <v>8</v>
      </c>
      <c r="D255" s="49"/>
      <c r="E255" s="49"/>
      <c r="F255" s="49"/>
      <c r="G255" s="49"/>
      <c r="H255" s="49"/>
      <c r="I255" s="49"/>
      <c r="J255" s="39">
        <f>ROUND(SUM(I254:I254),2)</f>
        <v>16</v>
      </c>
      <c r="K255" s="32"/>
    </row>
    <row r="256" spans="1:11">
      <c r="A256" s="48">
        <v>73</v>
      </c>
      <c r="B256" s="48" t="s">
        <v>255</v>
      </c>
      <c r="C256" s="48"/>
      <c r="D256" s="48"/>
      <c r="E256" s="48"/>
      <c r="F256" s="48"/>
      <c r="G256" s="48"/>
      <c r="H256" s="48"/>
      <c r="I256" s="48"/>
      <c r="J256" s="48"/>
      <c r="K256" s="32"/>
    </row>
    <row r="257" spans="1:11">
      <c r="A257" s="32"/>
      <c r="B257" s="32" t="s">
        <v>256</v>
      </c>
      <c r="C257" s="32"/>
      <c r="D257" s="33">
        <v>1</v>
      </c>
      <c r="E257" s="33">
        <v>5.63</v>
      </c>
      <c r="F257" s="33">
        <v>1.5</v>
      </c>
      <c r="G257" s="33">
        <v>1</v>
      </c>
      <c r="H257" s="33">
        <v>0</v>
      </c>
      <c r="I257" s="33">
        <f>D257*E257*F257*G257+H257</f>
        <v>8.4450000000000003</v>
      </c>
      <c r="J257" s="32"/>
      <c r="K257" s="32"/>
    </row>
    <row r="258" spans="1:11">
      <c r="A258" s="32"/>
      <c r="B258" s="32" t="s">
        <v>257</v>
      </c>
      <c r="C258" s="32"/>
      <c r="D258" s="33">
        <v>2</v>
      </c>
      <c r="E258" s="33">
        <v>1.62</v>
      </c>
      <c r="F258" s="33">
        <v>1.5</v>
      </c>
      <c r="G258" s="33">
        <v>1</v>
      </c>
      <c r="H258" s="33">
        <v>0</v>
      </c>
      <c r="I258" s="33">
        <f>D258*E258*F258*G258+H258</f>
        <v>4.8600000000000003</v>
      </c>
      <c r="J258" s="32"/>
      <c r="K258" s="32"/>
    </row>
    <row r="259" spans="1:11">
      <c r="A259" s="49"/>
      <c r="B259" s="49" t="s">
        <v>239</v>
      </c>
      <c r="C259" s="49" t="s">
        <v>6</v>
      </c>
      <c r="D259" s="49"/>
      <c r="E259" s="49"/>
      <c r="F259" s="49"/>
      <c r="G259" s="49"/>
      <c r="H259" s="49"/>
      <c r="I259" s="49"/>
      <c r="J259" s="39">
        <f>ROUNDUP(SUM(I257:I258),0)</f>
        <v>14</v>
      </c>
      <c r="K259" s="32"/>
    </row>
    <row r="260" spans="1:11" ht="27.6">
      <c r="A260" s="48">
        <v>74</v>
      </c>
      <c r="B260" s="48" t="s">
        <v>258</v>
      </c>
      <c r="C260" s="48"/>
      <c r="D260" s="48"/>
      <c r="E260" s="48"/>
      <c r="F260" s="48"/>
      <c r="G260" s="48"/>
      <c r="H260" s="48"/>
      <c r="I260" s="48"/>
      <c r="J260" s="48"/>
      <c r="K260" s="32"/>
    </row>
    <row r="261" spans="1:11">
      <c r="A261" s="32"/>
      <c r="B261" s="32" t="s">
        <v>259</v>
      </c>
      <c r="C261" s="32"/>
      <c r="D261" s="33">
        <v>1</v>
      </c>
      <c r="E261" s="32"/>
      <c r="F261" s="32"/>
      <c r="G261" s="32"/>
      <c r="H261" s="33">
        <v>0</v>
      </c>
      <c r="I261" s="33">
        <f>D261+H261</f>
        <v>1</v>
      </c>
      <c r="J261" s="32"/>
      <c r="K261" s="32"/>
    </row>
    <row r="262" spans="1:11">
      <c r="A262" s="49"/>
      <c r="B262" s="49" t="s">
        <v>218</v>
      </c>
      <c r="C262" s="49" t="s">
        <v>71</v>
      </c>
      <c r="D262" s="49"/>
      <c r="E262" s="49"/>
      <c r="F262" s="49"/>
      <c r="G262" s="49"/>
      <c r="H262" s="49"/>
      <c r="I262" s="49"/>
      <c r="J262" s="39">
        <f>ROUND(SUM(I261:I261),0)</f>
        <v>1</v>
      </c>
      <c r="K262" s="32"/>
    </row>
    <row r="263" spans="1:11" s="54" customFormat="1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53"/>
    </row>
    <row r="264" spans="1:11" s="54" customFormat="1" ht="41.4">
      <c r="A264" s="48">
        <v>75</v>
      </c>
      <c r="B264" s="48" t="s">
        <v>302</v>
      </c>
      <c r="C264" s="48"/>
      <c r="D264" s="48"/>
      <c r="E264" s="48"/>
      <c r="F264" s="48"/>
      <c r="G264" s="48"/>
      <c r="H264" s="48"/>
      <c r="I264" s="48"/>
      <c r="J264" s="48"/>
      <c r="K264" s="55"/>
    </row>
    <row r="265" spans="1:11" s="54" customFormat="1" ht="19.5" customHeight="1">
      <c r="A265" s="32"/>
      <c r="B265" s="32" t="s">
        <v>303</v>
      </c>
      <c r="C265" s="32"/>
      <c r="D265" s="32">
        <v>8</v>
      </c>
      <c r="E265" s="32"/>
      <c r="F265" s="32"/>
      <c r="G265" s="32"/>
      <c r="H265" s="32">
        <v>0</v>
      </c>
      <c r="I265" s="32">
        <f>+D265</f>
        <v>8</v>
      </c>
      <c r="J265" s="32"/>
      <c r="K265" s="32" t="s">
        <v>304</v>
      </c>
    </row>
    <row r="266" spans="1:11" s="54" customFormat="1">
      <c r="A266" s="49"/>
      <c r="B266" s="49" t="s">
        <v>305</v>
      </c>
      <c r="C266" s="49" t="s">
        <v>20</v>
      </c>
      <c r="D266" s="49"/>
      <c r="E266" s="49"/>
      <c r="F266" s="49"/>
      <c r="G266" s="49"/>
      <c r="H266" s="49"/>
      <c r="I266" s="49"/>
      <c r="J266" s="49">
        <f>+I265</f>
        <v>8</v>
      </c>
      <c r="K266" s="32"/>
    </row>
    <row r="267" spans="1:11" s="54" customFormat="1">
      <c r="A267" s="55">
        <v>76</v>
      </c>
      <c r="B267" s="55" t="s">
        <v>313</v>
      </c>
      <c r="C267" s="55"/>
      <c r="D267" s="55"/>
      <c r="E267" s="55"/>
      <c r="F267" s="55"/>
      <c r="G267" s="55"/>
      <c r="H267" s="55"/>
      <c r="I267" s="55"/>
      <c r="J267" s="55"/>
      <c r="K267" s="55"/>
    </row>
    <row r="268" spans="1:11" s="54" customFormat="1" ht="19.5" customHeight="1">
      <c r="A268" s="38"/>
      <c r="B268" s="58" t="s">
        <v>306</v>
      </c>
      <c r="C268" s="38"/>
      <c r="D268" s="58">
        <v>80</v>
      </c>
      <c r="E268" s="58"/>
      <c r="F268" s="58"/>
      <c r="G268" s="58"/>
      <c r="H268" s="58">
        <v>0</v>
      </c>
      <c r="I268" s="58">
        <f>+D268</f>
        <v>80</v>
      </c>
      <c r="J268" s="38"/>
      <c r="K268" s="32" t="s">
        <v>304</v>
      </c>
    </row>
    <row r="269" spans="1:11" s="54" customFormat="1">
      <c r="A269" s="49"/>
      <c r="B269" s="49" t="s">
        <v>252</v>
      </c>
      <c r="C269" s="56" t="s">
        <v>8</v>
      </c>
      <c r="D269" s="56"/>
      <c r="E269" s="56"/>
      <c r="F269" s="56"/>
      <c r="G269" s="56"/>
      <c r="H269" s="56"/>
      <c r="I269" s="56"/>
      <c r="J269" s="56">
        <f>+I268</f>
        <v>80</v>
      </c>
      <c r="K269" s="32"/>
    </row>
    <row r="270" spans="1:11" s="54" customFormat="1">
      <c r="A270" s="55">
        <v>77</v>
      </c>
      <c r="B270" s="55" t="s">
        <v>307</v>
      </c>
      <c r="C270" s="55"/>
      <c r="D270" s="55"/>
      <c r="E270" s="55"/>
      <c r="F270" s="55"/>
      <c r="G270" s="55"/>
      <c r="H270" s="55"/>
      <c r="I270" s="55"/>
      <c r="J270" s="55"/>
      <c r="K270" s="55"/>
    </row>
    <row r="271" spans="1:11" s="54" customFormat="1" ht="21" customHeight="1">
      <c r="A271" s="38"/>
      <c r="B271" s="58" t="s">
        <v>308</v>
      </c>
      <c r="C271" s="38"/>
      <c r="D271" s="58">
        <v>3</v>
      </c>
      <c r="E271" s="58"/>
      <c r="F271" s="58"/>
      <c r="G271" s="58"/>
      <c r="H271" s="58">
        <v>0</v>
      </c>
      <c r="I271" s="58">
        <f>+D271</f>
        <v>3</v>
      </c>
      <c r="J271" s="58"/>
      <c r="K271" s="32" t="s">
        <v>304</v>
      </c>
    </row>
    <row r="272" spans="1:11" s="54" customFormat="1">
      <c r="A272" s="49"/>
      <c r="B272" s="49" t="s">
        <v>305</v>
      </c>
      <c r="C272" s="56" t="s">
        <v>20</v>
      </c>
      <c r="D272" s="56"/>
      <c r="E272" s="56"/>
      <c r="F272" s="56"/>
      <c r="G272" s="56"/>
      <c r="H272" s="56"/>
      <c r="I272" s="56"/>
      <c r="J272" s="56">
        <f>+I271</f>
        <v>3</v>
      </c>
      <c r="K272" s="32"/>
    </row>
    <row r="273" spans="1:11" s="54" customFormat="1">
      <c r="A273" s="55">
        <v>78</v>
      </c>
      <c r="B273" s="55" t="s">
        <v>309</v>
      </c>
      <c r="C273" s="55"/>
      <c r="D273" s="55"/>
      <c r="E273" s="55"/>
      <c r="F273" s="55"/>
      <c r="G273" s="55"/>
      <c r="H273" s="55"/>
      <c r="I273" s="55"/>
      <c r="J273" s="55"/>
      <c r="K273" s="55"/>
    </row>
    <row r="274" spans="1:11" s="60" customFormat="1" ht="18" customHeight="1">
      <c r="A274" s="38"/>
      <c r="B274" s="58" t="s">
        <v>310</v>
      </c>
      <c r="C274" s="58"/>
      <c r="D274" s="58">
        <v>3</v>
      </c>
      <c r="E274" s="58"/>
      <c r="F274" s="58"/>
      <c r="G274" s="58"/>
      <c r="H274" s="58">
        <v>0</v>
      </c>
      <c r="I274" s="58">
        <f>+D274</f>
        <v>3</v>
      </c>
      <c r="J274" s="58"/>
      <c r="K274" s="59" t="s">
        <v>304</v>
      </c>
    </row>
    <row r="275" spans="1:11" s="54" customFormat="1">
      <c r="A275" s="49"/>
      <c r="B275" s="49" t="s">
        <v>305</v>
      </c>
      <c r="C275" s="56" t="s">
        <v>20</v>
      </c>
      <c r="D275" s="56"/>
      <c r="E275" s="56"/>
      <c r="F275" s="56"/>
      <c r="G275" s="56"/>
      <c r="H275" s="56"/>
      <c r="I275" s="56"/>
      <c r="J275" s="56">
        <f>+I274</f>
        <v>3</v>
      </c>
      <c r="K275" s="32"/>
    </row>
    <row r="276" spans="1:11" s="54" customFormat="1">
      <c r="A276" s="55">
        <v>79</v>
      </c>
      <c r="B276" s="55" t="s">
        <v>311</v>
      </c>
      <c r="C276" s="55"/>
      <c r="D276" s="55"/>
      <c r="E276" s="55"/>
      <c r="F276" s="55"/>
      <c r="G276" s="55"/>
      <c r="H276" s="55"/>
      <c r="I276" s="55"/>
      <c r="J276" s="55"/>
      <c r="K276" s="55"/>
    </row>
    <row r="277" spans="1:11" s="54" customFormat="1" ht="18" customHeight="1">
      <c r="A277" s="58"/>
      <c r="B277" s="58" t="s">
        <v>312</v>
      </c>
      <c r="C277" s="58"/>
      <c r="D277" s="58">
        <v>4</v>
      </c>
      <c r="E277" s="58"/>
      <c r="F277" s="58"/>
      <c r="G277" s="58"/>
      <c r="H277" s="58">
        <v>0</v>
      </c>
      <c r="I277" s="58">
        <f>+D277</f>
        <v>4</v>
      </c>
      <c r="J277" s="58"/>
      <c r="K277" s="32" t="s">
        <v>304</v>
      </c>
    </row>
    <row r="278" spans="1:11" s="54" customFormat="1">
      <c r="A278" s="56"/>
      <c r="B278" s="57" t="s">
        <v>305</v>
      </c>
      <c r="C278" s="56" t="s">
        <v>20</v>
      </c>
      <c r="D278" s="56"/>
      <c r="E278" s="56"/>
      <c r="F278" s="56"/>
      <c r="G278" s="56"/>
      <c r="H278" s="56"/>
      <c r="I278" s="56"/>
      <c r="J278" s="56">
        <f>+I277</f>
        <v>4</v>
      </c>
      <c r="K278" s="32"/>
    </row>
  </sheetData>
  <mergeCells count="3">
    <mergeCell ref="A2:K2"/>
    <mergeCell ref="A1:J1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tabSelected="1" view="pageBreakPreview" topLeftCell="A70" zoomScaleNormal="100" zoomScaleSheetLayoutView="100" workbookViewId="0">
      <selection activeCell="H7" sqref="H7"/>
    </sheetView>
  </sheetViews>
  <sheetFormatPr baseColWidth="10" defaultColWidth="9" defaultRowHeight="13.8"/>
  <cols>
    <col min="1" max="1" width="10" style="18" customWidth="1"/>
    <col min="2" max="2" width="50" bestFit="1" customWidth="1"/>
    <col min="3" max="3" width="10" style="66" customWidth="1"/>
    <col min="4" max="4" width="10" customWidth="1"/>
    <col min="5" max="8" width="12" customWidth="1"/>
    <col min="9" max="9" width="14" customWidth="1"/>
    <col min="10" max="10" width="16" customWidth="1"/>
    <col min="11" max="11" width="12" customWidth="1"/>
  </cols>
  <sheetData>
    <row r="1" spans="1:11" ht="85.5" customHeight="1">
      <c r="A1" s="72" t="s">
        <v>54</v>
      </c>
      <c r="B1" s="73"/>
      <c r="C1" s="73"/>
      <c r="D1" s="73"/>
      <c r="E1" s="73"/>
      <c r="F1" s="73"/>
      <c r="G1" s="19"/>
      <c r="H1" s="19"/>
      <c r="I1" s="19"/>
      <c r="J1" s="19"/>
      <c r="K1" s="23"/>
    </row>
    <row r="2" spans="1:11" ht="30" customHeight="1">
      <c r="A2" s="72" t="s">
        <v>55</v>
      </c>
      <c r="B2" s="73"/>
      <c r="C2" s="73"/>
      <c r="D2" s="73"/>
      <c r="E2" s="73"/>
      <c r="F2" s="73"/>
      <c r="G2" s="19"/>
      <c r="H2" s="19"/>
      <c r="I2" s="19"/>
      <c r="J2" s="19"/>
      <c r="K2" s="19"/>
    </row>
    <row r="3" spans="1:11" ht="15" customHeight="1">
      <c r="A3" s="76" t="s">
        <v>260</v>
      </c>
      <c r="B3" s="73"/>
      <c r="C3" s="73"/>
      <c r="D3" s="73"/>
      <c r="E3" s="73"/>
      <c r="F3" s="73"/>
      <c r="G3" s="23"/>
      <c r="H3" s="23"/>
      <c r="I3" s="23"/>
      <c r="J3" s="23"/>
      <c r="K3" s="23"/>
    </row>
    <row r="4" spans="1:11" s="69" customFormat="1" ht="15" customHeight="1">
      <c r="A4" s="77" t="s">
        <v>315</v>
      </c>
      <c r="B4" s="78"/>
      <c r="C4" s="78"/>
      <c r="D4" s="78"/>
      <c r="E4" s="78"/>
      <c r="F4" s="79"/>
      <c r="G4" s="30"/>
      <c r="H4" s="30"/>
      <c r="I4" s="30"/>
      <c r="J4" s="30"/>
      <c r="K4" s="30"/>
    </row>
    <row r="5" spans="1:11" s="69" customFormat="1" ht="15" customHeight="1">
      <c r="A5" s="77" t="s">
        <v>316</v>
      </c>
      <c r="B5" s="78"/>
      <c r="C5" s="78"/>
      <c r="D5" s="78"/>
      <c r="E5" s="78"/>
      <c r="F5" s="79"/>
      <c r="G5" s="30"/>
      <c r="H5" s="30"/>
      <c r="I5" s="30"/>
      <c r="J5" s="30"/>
      <c r="K5" s="30"/>
    </row>
    <row r="6" spans="1:11" s="18" customFormat="1" ht="32.25" customHeight="1">
      <c r="A6" s="68" t="s">
        <v>57</v>
      </c>
      <c r="B6" s="68" t="s">
        <v>58</v>
      </c>
      <c r="C6" s="68" t="s">
        <v>20</v>
      </c>
      <c r="D6" s="68" t="s">
        <v>261</v>
      </c>
      <c r="E6" s="68" t="s">
        <v>262</v>
      </c>
      <c r="F6" s="68" t="s">
        <v>263</v>
      </c>
      <c r="G6" s="23"/>
      <c r="H6" s="23"/>
      <c r="I6" s="23"/>
      <c r="J6" s="23"/>
      <c r="K6" s="23"/>
    </row>
    <row r="7" spans="1:11" s="50" customFormat="1">
      <c r="A7" s="61"/>
      <c r="B7" s="61" t="s">
        <v>301</v>
      </c>
      <c r="C7" s="61"/>
      <c r="D7" s="61"/>
      <c r="E7" s="61"/>
      <c r="F7" s="61"/>
      <c r="G7" s="30"/>
      <c r="H7" s="30"/>
      <c r="I7" s="30"/>
      <c r="J7" s="30"/>
      <c r="K7" s="30"/>
    </row>
    <row r="8" spans="1:11" s="20" customFormat="1" ht="27.6">
      <c r="A8" s="31">
        <v>1</v>
      </c>
      <c r="B8" s="32" t="s">
        <v>67</v>
      </c>
      <c r="C8" s="51" t="s">
        <v>71</v>
      </c>
      <c r="D8" s="33">
        <f>AVANT_METRE_DETAILLE!J7</f>
        <v>1</v>
      </c>
      <c r="E8" s="33"/>
      <c r="F8" s="33"/>
      <c r="G8" s="23"/>
      <c r="H8" s="23"/>
      <c r="I8" s="23"/>
      <c r="J8" s="23"/>
      <c r="K8" s="23"/>
    </row>
    <row r="9" spans="1:11" s="20" customFormat="1" ht="27.6">
      <c r="A9" s="31">
        <v>2</v>
      </c>
      <c r="B9" s="32" t="s">
        <v>73</v>
      </c>
      <c r="C9" s="51" t="s">
        <v>79</v>
      </c>
      <c r="D9" s="33">
        <f>AVANT_METRE_DETAILLE!J13</f>
        <v>14</v>
      </c>
      <c r="E9" s="33"/>
      <c r="F9" s="33"/>
      <c r="G9" s="23"/>
      <c r="H9" s="23"/>
      <c r="I9" s="23"/>
      <c r="J9" s="23"/>
      <c r="K9" s="23"/>
    </row>
    <row r="10" spans="1:11" s="20" customFormat="1">
      <c r="A10" s="31">
        <v>3</v>
      </c>
      <c r="B10" s="32" t="s">
        <v>80</v>
      </c>
      <c r="C10" s="51" t="s">
        <v>79</v>
      </c>
      <c r="D10" s="33">
        <f>AVANT_METRE_DETAILLE!J15</f>
        <v>14</v>
      </c>
      <c r="E10" s="33"/>
      <c r="F10" s="33"/>
      <c r="G10" s="23"/>
      <c r="H10" s="23"/>
      <c r="I10" s="23"/>
      <c r="J10" s="23"/>
      <c r="K10" s="23"/>
    </row>
    <row r="11" spans="1:11" s="20" customFormat="1">
      <c r="A11" s="31">
        <v>4</v>
      </c>
      <c r="B11" s="32" t="s">
        <v>264</v>
      </c>
      <c r="C11" s="51" t="s">
        <v>79</v>
      </c>
      <c r="D11" s="33">
        <f>AVANT_METRE_DETAILLE!J21</f>
        <v>1</v>
      </c>
      <c r="E11" s="33"/>
      <c r="F11" s="33"/>
      <c r="G11" s="23"/>
      <c r="H11" s="23"/>
      <c r="I11" s="23"/>
      <c r="J11" s="23"/>
      <c r="K11" s="23"/>
    </row>
    <row r="12" spans="1:11" s="20" customFormat="1">
      <c r="A12" s="31">
        <v>5</v>
      </c>
      <c r="B12" s="32" t="s">
        <v>82</v>
      </c>
      <c r="C12" s="51" t="s">
        <v>79</v>
      </c>
      <c r="D12" s="33">
        <f>AVANT_METRE_DETAILLE!J26</f>
        <v>6</v>
      </c>
      <c r="E12" s="33"/>
      <c r="F12" s="33"/>
      <c r="G12" s="23"/>
      <c r="H12" s="23"/>
      <c r="I12" s="23"/>
      <c r="J12" s="23"/>
      <c r="K12" s="23"/>
    </row>
    <row r="13" spans="1:11" s="20" customFormat="1">
      <c r="A13" s="31">
        <v>6</v>
      </c>
      <c r="B13" s="32" t="s">
        <v>86</v>
      </c>
      <c r="C13" s="51" t="s">
        <v>6</v>
      </c>
      <c r="D13" s="33">
        <f>AVANT_METRE_DETAILLE!J31</f>
        <v>5</v>
      </c>
      <c r="E13" s="33"/>
      <c r="F13" s="33"/>
      <c r="G13" s="23"/>
      <c r="H13" s="23"/>
      <c r="I13" s="23"/>
      <c r="J13" s="23"/>
      <c r="K13" s="23"/>
    </row>
    <row r="14" spans="1:11" s="20" customFormat="1">
      <c r="A14" s="31">
        <v>7</v>
      </c>
      <c r="B14" s="32" t="s">
        <v>91</v>
      </c>
      <c r="C14" s="51" t="s">
        <v>8</v>
      </c>
      <c r="D14" s="33">
        <f>AVANT_METRE_DETAILLE!J34</f>
        <v>8</v>
      </c>
      <c r="E14" s="33"/>
      <c r="F14" s="33"/>
      <c r="G14" s="23"/>
      <c r="H14" s="23"/>
      <c r="I14" s="23"/>
      <c r="J14" s="23"/>
      <c r="K14" s="23"/>
    </row>
    <row r="15" spans="1:11" s="20" customFormat="1">
      <c r="A15" s="31">
        <v>8</v>
      </c>
      <c r="B15" s="32" t="s">
        <v>94</v>
      </c>
      <c r="C15" s="51" t="s">
        <v>20</v>
      </c>
      <c r="D15" s="33">
        <f>AVANT_METRE_DETAILLE!J37</f>
        <v>2</v>
      </c>
      <c r="E15" s="33"/>
      <c r="F15" s="33"/>
      <c r="G15" s="23"/>
      <c r="H15" s="23"/>
      <c r="I15" s="23"/>
      <c r="J15" s="23"/>
      <c r="K15" s="23"/>
    </row>
    <row r="16" spans="1:11" s="20" customFormat="1">
      <c r="A16" s="31">
        <v>9</v>
      </c>
      <c r="B16" s="32" t="s">
        <v>97</v>
      </c>
      <c r="C16" s="51" t="s">
        <v>6</v>
      </c>
      <c r="D16" s="33">
        <f>AVANT_METRE_DETAILLE!J40</f>
        <v>17</v>
      </c>
      <c r="E16" s="33"/>
      <c r="F16" s="33"/>
      <c r="G16" s="23"/>
      <c r="H16" s="23"/>
      <c r="I16" s="23"/>
      <c r="J16" s="23"/>
      <c r="K16" s="23"/>
    </row>
    <row r="17" spans="1:11" s="20" customFormat="1">
      <c r="A17" s="31">
        <v>10</v>
      </c>
      <c r="B17" s="32" t="s">
        <v>99</v>
      </c>
      <c r="C17" s="51" t="s">
        <v>6</v>
      </c>
      <c r="D17" s="33">
        <f>AVANT_METRE_DETAILLE!J43</f>
        <v>17</v>
      </c>
      <c r="E17" s="33"/>
      <c r="F17" s="33"/>
      <c r="G17" s="23"/>
      <c r="H17" s="23"/>
      <c r="I17" s="23"/>
      <c r="J17" s="23"/>
      <c r="K17" s="23"/>
    </row>
    <row r="18" spans="1:11" s="20" customFormat="1">
      <c r="A18" s="31">
        <v>11</v>
      </c>
      <c r="B18" s="32" t="s">
        <v>101</v>
      </c>
      <c r="C18" s="51" t="s">
        <v>79</v>
      </c>
      <c r="D18" s="33">
        <f>AVANT_METRE_DETAILLE!J49</f>
        <v>5</v>
      </c>
      <c r="E18" s="33"/>
      <c r="F18" s="33"/>
      <c r="G18" s="23"/>
      <c r="H18" s="23"/>
      <c r="I18" s="23"/>
      <c r="J18" s="23"/>
      <c r="K18" s="23"/>
    </row>
    <row r="19" spans="1:11" s="20" customFormat="1">
      <c r="A19" s="31">
        <v>12</v>
      </c>
      <c r="B19" s="32" t="s">
        <v>106</v>
      </c>
      <c r="C19" s="51" t="s">
        <v>110</v>
      </c>
      <c r="D19" s="33">
        <f>AVANT_METRE_DETAILLE!J52</f>
        <v>580</v>
      </c>
      <c r="E19" s="33"/>
      <c r="F19" s="33"/>
      <c r="G19" s="23"/>
      <c r="H19" s="23"/>
      <c r="I19" s="23"/>
      <c r="J19" s="23"/>
      <c r="K19" s="23"/>
    </row>
    <row r="20" spans="1:11" s="20" customFormat="1">
      <c r="A20" s="31">
        <v>13</v>
      </c>
      <c r="B20" s="32" t="s">
        <v>111</v>
      </c>
      <c r="C20" s="51" t="s">
        <v>79</v>
      </c>
      <c r="D20" s="33">
        <f>AVANT_METRE_DETAILLE!J57</f>
        <v>2</v>
      </c>
      <c r="E20" s="33"/>
      <c r="F20" s="33"/>
      <c r="G20" s="23"/>
      <c r="H20" s="23"/>
      <c r="I20" s="23"/>
      <c r="J20" s="23"/>
      <c r="K20" s="23"/>
    </row>
    <row r="21" spans="1:11" s="20" customFormat="1">
      <c r="A21" s="31">
        <v>14</v>
      </c>
      <c r="B21" s="32" t="s">
        <v>115</v>
      </c>
      <c r="C21" s="51" t="s">
        <v>110</v>
      </c>
      <c r="D21" s="33">
        <f>AVANT_METRE_DETAILLE!J60</f>
        <v>240</v>
      </c>
      <c r="E21" s="33"/>
      <c r="F21" s="33"/>
      <c r="G21" s="23"/>
      <c r="H21" s="23"/>
      <c r="I21" s="23"/>
      <c r="J21" s="23"/>
      <c r="K21" s="23"/>
    </row>
    <row r="22" spans="1:11" s="20" customFormat="1">
      <c r="A22" s="31">
        <v>15</v>
      </c>
      <c r="B22" s="32" t="s">
        <v>117</v>
      </c>
      <c r="C22" s="51" t="s">
        <v>6</v>
      </c>
      <c r="D22" s="33">
        <f>AVANT_METRE_DETAILLE!J63</f>
        <v>17</v>
      </c>
      <c r="E22" s="33"/>
      <c r="F22" s="33"/>
      <c r="G22" s="23"/>
      <c r="H22" s="23"/>
      <c r="I22" s="23"/>
      <c r="J22" s="23"/>
      <c r="K22" s="23"/>
    </row>
    <row r="23" spans="1:11" s="20" customFormat="1">
      <c r="A23" s="31">
        <v>16</v>
      </c>
      <c r="B23" s="32" t="s">
        <v>119</v>
      </c>
      <c r="C23" s="51" t="s">
        <v>6</v>
      </c>
      <c r="D23" s="33">
        <f>AVANT_METRE_DETAILLE!J67</f>
        <v>25</v>
      </c>
      <c r="E23" s="33"/>
      <c r="F23" s="33"/>
      <c r="G23" s="23"/>
      <c r="H23" s="23"/>
      <c r="I23" s="23"/>
      <c r="J23" s="23"/>
      <c r="K23" s="23"/>
    </row>
    <row r="24" spans="1:11" s="20" customFormat="1">
      <c r="A24" s="31">
        <v>17</v>
      </c>
      <c r="B24" s="32" t="s">
        <v>122</v>
      </c>
      <c r="C24" s="51" t="s">
        <v>6</v>
      </c>
      <c r="D24" s="33">
        <f>AVANT_METRE_DETAILLE!J71</f>
        <v>42</v>
      </c>
      <c r="E24" s="33"/>
      <c r="F24" s="33"/>
      <c r="G24" s="23"/>
      <c r="H24" s="23"/>
      <c r="I24" s="23"/>
      <c r="J24" s="23"/>
      <c r="K24" s="23"/>
    </row>
    <row r="25" spans="1:11" s="20" customFormat="1">
      <c r="A25" s="31">
        <v>18</v>
      </c>
      <c r="B25" s="32" t="s">
        <v>125</v>
      </c>
      <c r="C25" s="51" t="s">
        <v>6</v>
      </c>
      <c r="D25" s="33">
        <f>AVANT_METRE_DETAILLE!J78</f>
        <v>85</v>
      </c>
      <c r="E25" s="33"/>
      <c r="F25" s="33"/>
      <c r="G25" s="23"/>
      <c r="H25" s="23"/>
      <c r="I25" s="23"/>
      <c r="J25" s="23"/>
      <c r="K25" s="23"/>
    </row>
    <row r="26" spans="1:11" s="20" customFormat="1">
      <c r="A26" s="31">
        <v>19</v>
      </c>
      <c r="B26" s="32" t="s">
        <v>130</v>
      </c>
      <c r="C26" s="51" t="s">
        <v>6</v>
      </c>
      <c r="D26" s="33">
        <f>AVANT_METRE_DETAILLE!J82</f>
        <v>42</v>
      </c>
      <c r="E26" s="33"/>
      <c r="F26" s="33"/>
      <c r="G26" s="23"/>
      <c r="H26" s="23"/>
      <c r="I26" s="23"/>
      <c r="J26" s="23"/>
      <c r="K26" s="23"/>
    </row>
    <row r="27" spans="1:11" s="20" customFormat="1">
      <c r="A27" s="31">
        <v>20</v>
      </c>
      <c r="B27" s="32" t="s">
        <v>132</v>
      </c>
      <c r="C27" s="51" t="s">
        <v>8</v>
      </c>
      <c r="D27" s="33">
        <f>AVANT_METRE_DETAILLE!J86</f>
        <v>21</v>
      </c>
      <c r="E27" s="33"/>
      <c r="F27" s="33"/>
      <c r="G27" s="23"/>
      <c r="H27" s="23"/>
      <c r="I27" s="23"/>
      <c r="J27" s="23"/>
      <c r="K27" s="23"/>
    </row>
    <row r="28" spans="1:11" s="20" customFormat="1">
      <c r="A28" s="31">
        <v>21</v>
      </c>
      <c r="B28" s="32" t="s">
        <v>135</v>
      </c>
      <c r="C28" s="51" t="s">
        <v>6</v>
      </c>
      <c r="D28" s="33">
        <f>AVANT_METRE_DETAILLE!J89</f>
        <v>17</v>
      </c>
      <c r="E28" s="33"/>
      <c r="F28" s="33"/>
      <c r="G28" s="23"/>
      <c r="H28" s="23"/>
      <c r="I28" s="23"/>
      <c r="J28" s="23"/>
      <c r="K28" s="23"/>
    </row>
    <row r="29" spans="1:11" s="20" customFormat="1">
      <c r="A29" s="31">
        <v>22</v>
      </c>
      <c r="B29" s="32" t="s">
        <v>137</v>
      </c>
      <c r="C29" s="51" t="s">
        <v>6</v>
      </c>
      <c r="D29" s="33">
        <f>AVANT_METRE_DETAILLE!J92</f>
        <v>17</v>
      </c>
      <c r="E29" s="33"/>
      <c r="F29" s="33"/>
      <c r="G29" s="23"/>
      <c r="H29" s="23"/>
      <c r="I29" s="23"/>
      <c r="J29" s="23"/>
      <c r="K29" s="23"/>
    </row>
    <row r="30" spans="1:11" s="20" customFormat="1">
      <c r="A30" s="31">
        <v>23</v>
      </c>
      <c r="B30" s="32" t="s">
        <v>139</v>
      </c>
      <c r="C30" s="51" t="s">
        <v>8</v>
      </c>
      <c r="D30" s="33">
        <f>AVANT_METRE_DETAILLE!J95</f>
        <v>17</v>
      </c>
      <c r="E30" s="33"/>
      <c r="F30" s="33"/>
      <c r="G30" s="23"/>
      <c r="H30" s="23"/>
      <c r="I30" s="23"/>
      <c r="J30" s="23"/>
      <c r="K30" s="23"/>
    </row>
    <row r="31" spans="1:11" s="20" customFormat="1">
      <c r="A31" s="31">
        <v>24</v>
      </c>
      <c r="B31" s="32" t="s">
        <v>141</v>
      </c>
      <c r="C31" s="51" t="s">
        <v>6</v>
      </c>
      <c r="D31" s="33">
        <f>AVANT_METRE_DETAILLE!J98</f>
        <v>17</v>
      </c>
      <c r="E31" s="33"/>
      <c r="F31" s="33"/>
      <c r="G31" s="23"/>
      <c r="H31" s="23"/>
      <c r="I31" s="23"/>
      <c r="J31" s="23"/>
      <c r="K31" s="23"/>
    </row>
    <row r="32" spans="1:11" s="20" customFormat="1">
      <c r="A32" s="31">
        <v>25</v>
      </c>
      <c r="B32" s="32" t="s">
        <v>142</v>
      </c>
      <c r="C32" s="51" t="s">
        <v>8</v>
      </c>
      <c r="D32" s="33">
        <f>AVANT_METRE_DETAILLE!J101</f>
        <v>17</v>
      </c>
      <c r="E32" s="33"/>
      <c r="F32" s="33"/>
      <c r="G32" s="23"/>
      <c r="H32" s="23"/>
      <c r="I32" s="23"/>
      <c r="J32" s="23"/>
      <c r="K32" s="23"/>
    </row>
    <row r="33" spans="1:11" s="20" customFormat="1">
      <c r="A33" s="31">
        <v>26</v>
      </c>
      <c r="B33" s="32" t="s">
        <v>144</v>
      </c>
      <c r="C33" s="51" t="s">
        <v>8</v>
      </c>
      <c r="D33" s="33">
        <f>AVANT_METRE_DETAILLE!J104</f>
        <v>17</v>
      </c>
      <c r="E33" s="33"/>
      <c r="F33" s="33"/>
      <c r="G33" s="23"/>
      <c r="H33" s="23"/>
      <c r="I33" s="23"/>
      <c r="J33" s="23"/>
      <c r="K33" s="23"/>
    </row>
    <row r="34" spans="1:11" s="20" customFormat="1">
      <c r="A34" s="31">
        <v>27</v>
      </c>
      <c r="B34" s="32" t="s">
        <v>146</v>
      </c>
      <c r="C34" s="51" t="s">
        <v>6</v>
      </c>
      <c r="D34" s="33">
        <f>AVANT_METRE_DETAILLE!J107</f>
        <v>17</v>
      </c>
      <c r="E34" s="33"/>
      <c r="F34" s="33"/>
      <c r="G34" s="23"/>
      <c r="H34" s="23"/>
      <c r="I34" s="23"/>
      <c r="J34" s="23"/>
      <c r="K34" s="23"/>
    </row>
    <row r="35" spans="1:11" s="20" customFormat="1">
      <c r="A35" s="31">
        <v>28</v>
      </c>
      <c r="B35" s="32" t="s">
        <v>148</v>
      </c>
      <c r="C35" s="51" t="s">
        <v>20</v>
      </c>
      <c r="D35" s="33">
        <f>AVANT_METRE_DETAILLE!J110</f>
        <v>2</v>
      </c>
      <c r="E35" s="33"/>
      <c r="F35" s="33"/>
      <c r="G35" s="23"/>
      <c r="H35" s="23"/>
      <c r="I35" s="23"/>
      <c r="J35" s="23"/>
      <c r="K35" s="23"/>
    </row>
    <row r="36" spans="1:11" s="20" customFormat="1">
      <c r="A36" s="31">
        <v>29</v>
      </c>
      <c r="B36" s="32" t="s">
        <v>150</v>
      </c>
      <c r="C36" s="51" t="s">
        <v>6</v>
      </c>
      <c r="D36" s="33">
        <f>AVANT_METRE_DETAILLE!J113</f>
        <v>17</v>
      </c>
      <c r="E36" s="33"/>
      <c r="F36" s="33"/>
      <c r="G36" s="23"/>
      <c r="H36" s="23"/>
      <c r="I36" s="23"/>
      <c r="J36" s="23"/>
      <c r="K36" s="23"/>
    </row>
    <row r="37" spans="1:11" s="20" customFormat="1">
      <c r="A37" s="31">
        <v>30</v>
      </c>
      <c r="B37" s="32" t="s">
        <v>152</v>
      </c>
      <c r="C37" s="51" t="s">
        <v>8</v>
      </c>
      <c r="D37" s="33">
        <f>AVANT_METRE_DETAILLE!J118</f>
        <v>35</v>
      </c>
      <c r="E37" s="33"/>
      <c r="F37" s="33"/>
      <c r="G37" s="23"/>
      <c r="H37" s="23"/>
      <c r="I37" s="23"/>
      <c r="J37" s="23"/>
      <c r="K37" s="23"/>
    </row>
    <row r="38" spans="1:11" s="20" customFormat="1">
      <c r="A38" s="31">
        <v>31</v>
      </c>
      <c r="B38" s="32" t="s">
        <v>155</v>
      </c>
      <c r="C38" s="51" t="s">
        <v>6</v>
      </c>
      <c r="D38" s="33">
        <f>AVANT_METRE_DETAILLE!J123</f>
        <v>53</v>
      </c>
      <c r="E38" s="33"/>
      <c r="F38" s="33"/>
      <c r="G38" s="23"/>
      <c r="H38" s="23"/>
      <c r="I38" s="23"/>
      <c r="J38" s="23"/>
      <c r="K38" s="23"/>
    </row>
    <row r="39" spans="1:11" s="20" customFormat="1">
      <c r="A39" s="31">
        <v>32</v>
      </c>
      <c r="B39" s="32" t="s">
        <v>159</v>
      </c>
      <c r="C39" s="51" t="s">
        <v>6</v>
      </c>
      <c r="D39" s="33">
        <f>AVANT_METRE_DETAILLE!J126</f>
        <v>6</v>
      </c>
      <c r="E39" s="33"/>
      <c r="F39" s="33"/>
      <c r="G39" s="23"/>
      <c r="H39" s="23"/>
      <c r="I39" s="23"/>
      <c r="J39" s="23"/>
      <c r="K39" s="23"/>
    </row>
    <row r="40" spans="1:11" s="20" customFormat="1">
      <c r="A40" s="31">
        <v>33</v>
      </c>
      <c r="B40" s="32" t="s">
        <v>161</v>
      </c>
      <c r="C40" s="51" t="s">
        <v>6</v>
      </c>
      <c r="D40" s="33">
        <f>AVANT_METRE_DETAILLE!J129</f>
        <v>4</v>
      </c>
      <c r="E40" s="33"/>
      <c r="F40" s="33"/>
      <c r="G40" s="23"/>
      <c r="H40" s="23"/>
      <c r="I40" s="23"/>
      <c r="J40" s="23"/>
      <c r="K40" s="23"/>
    </row>
    <row r="41" spans="1:11" s="20" customFormat="1" ht="27.6">
      <c r="A41" s="31">
        <v>34</v>
      </c>
      <c r="B41" s="32" t="s">
        <v>163</v>
      </c>
      <c r="C41" s="51" t="s">
        <v>20</v>
      </c>
      <c r="D41" s="33">
        <f>AVANT_METRE_DETAILLE!J132</f>
        <v>1</v>
      </c>
      <c r="E41" s="33"/>
      <c r="F41" s="33"/>
      <c r="G41" s="23"/>
      <c r="H41" s="23"/>
      <c r="I41" s="23"/>
      <c r="J41" s="23"/>
      <c r="K41" s="23"/>
    </row>
    <row r="42" spans="1:11" s="20" customFormat="1">
      <c r="A42" s="31">
        <v>35</v>
      </c>
      <c r="B42" s="32" t="s">
        <v>165</v>
      </c>
      <c r="C42" s="51" t="s">
        <v>8</v>
      </c>
      <c r="D42" s="33">
        <f>AVANT_METRE_DETAILLE!J135</f>
        <v>30</v>
      </c>
      <c r="E42" s="33"/>
      <c r="F42" s="33"/>
      <c r="G42" s="23"/>
      <c r="H42" s="23"/>
      <c r="I42" s="23"/>
      <c r="J42" s="23"/>
      <c r="K42" s="23"/>
    </row>
    <row r="43" spans="1:11" s="20" customFormat="1">
      <c r="A43" s="31">
        <v>36</v>
      </c>
      <c r="B43" s="32" t="s">
        <v>167</v>
      </c>
      <c r="C43" s="51" t="s">
        <v>20</v>
      </c>
      <c r="D43" s="33">
        <f>AVANT_METRE_DETAILLE!J138</f>
        <v>1</v>
      </c>
      <c r="E43" s="33"/>
      <c r="F43" s="33"/>
      <c r="G43" s="23"/>
      <c r="H43" s="23"/>
      <c r="I43" s="23"/>
      <c r="J43" s="23"/>
      <c r="K43" s="23"/>
    </row>
    <row r="44" spans="1:11" s="20" customFormat="1">
      <c r="A44" s="31">
        <v>37</v>
      </c>
      <c r="B44" s="32" t="s">
        <v>169</v>
      </c>
      <c r="C44" s="51" t="s">
        <v>20</v>
      </c>
      <c r="D44" s="33">
        <f>AVANT_METRE_DETAILLE!J141</f>
        <v>1</v>
      </c>
      <c r="E44" s="33"/>
      <c r="F44" s="33"/>
      <c r="G44" s="23"/>
      <c r="H44" s="23"/>
      <c r="I44" s="23"/>
      <c r="J44" s="23"/>
      <c r="K44" s="23"/>
    </row>
    <row r="45" spans="1:11" s="20" customFormat="1">
      <c r="A45" s="31">
        <v>38</v>
      </c>
      <c r="B45" s="32" t="s">
        <v>171</v>
      </c>
      <c r="C45" s="51" t="s">
        <v>20</v>
      </c>
      <c r="D45" s="33">
        <f>AVANT_METRE_DETAILLE!J144</f>
        <v>4</v>
      </c>
      <c r="E45" s="33"/>
      <c r="F45" s="33"/>
      <c r="G45" s="23"/>
      <c r="H45" s="23"/>
      <c r="I45" s="23"/>
      <c r="J45" s="23"/>
      <c r="K45" s="23"/>
    </row>
    <row r="46" spans="1:11" s="20" customFormat="1">
      <c r="A46" s="31">
        <v>39</v>
      </c>
      <c r="B46" s="32" t="s">
        <v>173</v>
      </c>
      <c r="C46" s="51" t="s">
        <v>20</v>
      </c>
      <c r="D46" s="33">
        <f>AVANT_METRE_DETAILLE!J147</f>
        <v>2</v>
      </c>
      <c r="E46" s="33"/>
      <c r="F46" s="33"/>
      <c r="G46" s="23"/>
      <c r="H46" s="23"/>
      <c r="I46" s="23"/>
      <c r="J46" s="23"/>
      <c r="K46" s="23"/>
    </row>
    <row r="47" spans="1:11" s="20" customFormat="1">
      <c r="A47" s="31">
        <v>40</v>
      </c>
      <c r="B47" s="32" t="s">
        <v>175</v>
      </c>
      <c r="C47" s="51" t="s">
        <v>20</v>
      </c>
      <c r="D47" s="33">
        <f>AVANT_METRE_DETAILLE!J150</f>
        <v>2</v>
      </c>
      <c r="E47" s="33"/>
      <c r="F47" s="33"/>
      <c r="G47" s="23"/>
      <c r="H47" s="23"/>
      <c r="I47" s="23"/>
      <c r="J47" s="23"/>
      <c r="K47" s="23"/>
    </row>
    <row r="48" spans="1:11" s="20" customFormat="1">
      <c r="A48" s="31">
        <v>41</v>
      </c>
      <c r="B48" s="32" t="s">
        <v>177</v>
      </c>
      <c r="C48" s="51" t="s">
        <v>20</v>
      </c>
      <c r="D48" s="33">
        <f>AVANT_METRE_DETAILLE!J153</f>
        <v>4</v>
      </c>
      <c r="E48" s="33"/>
      <c r="F48" s="33"/>
      <c r="G48" s="23"/>
      <c r="H48" s="23"/>
      <c r="I48" s="23"/>
      <c r="J48" s="23"/>
      <c r="K48" s="23"/>
    </row>
    <row r="49" spans="1:11" s="20" customFormat="1">
      <c r="A49" s="31">
        <v>42</v>
      </c>
      <c r="B49" s="32" t="s">
        <v>179</v>
      </c>
      <c r="C49" s="51" t="s">
        <v>20</v>
      </c>
      <c r="D49" s="33">
        <f>AVANT_METRE_DETAILLE!J156</f>
        <v>2</v>
      </c>
      <c r="E49" s="33"/>
      <c r="F49" s="33"/>
      <c r="G49" s="23"/>
      <c r="H49" s="23"/>
      <c r="I49" s="23"/>
      <c r="J49" s="23"/>
      <c r="K49" s="23"/>
    </row>
    <row r="50" spans="1:11" s="20" customFormat="1">
      <c r="A50" s="31">
        <v>43</v>
      </c>
      <c r="B50" s="32" t="s">
        <v>181</v>
      </c>
      <c r="C50" s="51" t="s">
        <v>20</v>
      </c>
      <c r="D50" s="33">
        <f>AVANT_METRE_DETAILLE!J159</f>
        <v>2</v>
      </c>
      <c r="E50" s="33"/>
      <c r="F50" s="33"/>
      <c r="G50" s="23"/>
      <c r="H50" s="23"/>
      <c r="I50" s="23"/>
      <c r="J50" s="23"/>
      <c r="K50" s="23"/>
    </row>
    <row r="51" spans="1:11" s="20" customFormat="1">
      <c r="A51" s="31">
        <v>44</v>
      </c>
      <c r="B51" s="32" t="s">
        <v>183</v>
      </c>
      <c r="C51" s="51" t="s">
        <v>8</v>
      </c>
      <c r="D51" s="33">
        <f>AVANT_METRE_DETAILLE!J162</f>
        <v>45</v>
      </c>
      <c r="E51" s="33"/>
      <c r="F51" s="33"/>
      <c r="G51" s="23"/>
      <c r="H51" s="23"/>
      <c r="I51" s="23"/>
      <c r="J51" s="23"/>
      <c r="K51" s="23"/>
    </row>
    <row r="52" spans="1:11" s="20" customFormat="1">
      <c r="A52" s="31">
        <v>45</v>
      </c>
      <c r="B52" s="32" t="s">
        <v>185</v>
      </c>
      <c r="C52" s="51" t="s">
        <v>8</v>
      </c>
      <c r="D52" s="33">
        <f>AVANT_METRE_DETAILLE!J165</f>
        <v>40</v>
      </c>
      <c r="E52" s="33"/>
      <c r="F52" s="33"/>
      <c r="G52" s="23"/>
      <c r="H52" s="23"/>
      <c r="I52" s="23"/>
      <c r="J52" s="23"/>
      <c r="K52" s="23"/>
    </row>
    <row r="53" spans="1:11" s="20" customFormat="1">
      <c r="A53" s="31">
        <v>46</v>
      </c>
      <c r="B53" s="32" t="s">
        <v>187</v>
      </c>
      <c r="C53" s="51" t="s">
        <v>20</v>
      </c>
      <c r="D53" s="33">
        <f>AVANT_METRE_DETAILLE!J168</f>
        <v>4</v>
      </c>
      <c r="E53" s="33"/>
      <c r="F53" s="33"/>
      <c r="G53" s="23"/>
      <c r="H53" s="23"/>
      <c r="I53" s="23"/>
      <c r="J53" s="23"/>
      <c r="K53" s="23"/>
    </row>
    <row r="54" spans="1:11" s="20" customFormat="1">
      <c r="A54" s="31">
        <v>47</v>
      </c>
      <c r="B54" s="32" t="s">
        <v>189</v>
      </c>
      <c r="C54" s="51" t="s">
        <v>20</v>
      </c>
      <c r="D54" s="33">
        <f>AVANT_METRE_DETAILLE!J171</f>
        <v>2</v>
      </c>
      <c r="E54" s="33"/>
      <c r="F54" s="33"/>
      <c r="G54" s="23"/>
      <c r="H54" s="23"/>
      <c r="I54" s="23"/>
      <c r="J54" s="23"/>
      <c r="K54" s="23"/>
    </row>
    <row r="55" spans="1:11" s="20" customFormat="1">
      <c r="A55" s="31">
        <v>48</v>
      </c>
      <c r="B55" s="32" t="s">
        <v>191</v>
      </c>
      <c r="C55" s="51" t="s">
        <v>20</v>
      </c>
      <c r="D55" s="33">
        <f>AVANT_METRE_DETAILLE!J174</f>
        <v>4</v>
      </c>
      <c r="E55" s="33"/>
      <c r="F55" s="33"/>
      <c r="G55" s="23"/>
      <c r="H55" s="23"/>
      <c r="I55" s="23"/>
      <c r="J55" s="23"/>
      <c r="K55" s="23"/>
    </row>
    <row r="56" spans="1:11" s="20" customFormat="1">
      <c r="A56" s="31">
        <v>49</v>
      </c>
      <c r="B56" s="32" t="s">
        <v>193</v>
      </c>
      <c r="C56" s="51" t="s">
        <v>20</v>
      </c>
      <c r="D56" s="33">
        <f>AVANT_METRE_DETAILLE!J177</f>
        <v>4</v>
      </c>
      <c r="E56" s="33"/>
      <c r="F56" s="33"/>
      <c r="G56" s="23"/>
      <c r="H56" s="23"/>
      <c r="I56" s="23"/>
      <c r="J56" s="23"/>
      <c r="K56" s="23"/>
    </row>
    <row r="57" spans="1:11" s="20" customFormat="1">
      <c r="A57" s="31">
        <v>50</v>
      </c>
      <c r="B57" s="32" t="s">
        <v>195</v>
      </c>
      <c r="C57" s="51" t="s">
        <v>20</v>
      </c>
      <c r="D57" s="33">
        <f>AVANT_METRE_DETAILLE!J180</f>
        <v>4</v>
      </c>
      <c r="E57" s="33"/>
      <c r="F57" s="33"/>
      <c r="G57" s="23"/>
      <c r="H57" s="23"/>
      <c r="I57" s="23"/>
      <c r="J57" s="23"/>
      <c r="K57" s="23"/>
    </row>
    <row r="58" spans="1:11" s="20" customFormat="1">
      <c r="A58" s="31">
        <v>51</v>
      </c>
      <c r="B58" s="32" t="s">
        <v>197</v>
      </c>
      <c r="C58" s="51" t="s">
        <v>6</v>
      </c>
      <c r="D58" s="33">
        <f>AVANT_METRE_DETAILLE!J184</f>
        <v>42</v>
      </c>
      <c r="E58" s="33"/>
      <c r="F58" s="33"/>
      <c r="G58" s="23"/>
      <c r="H58" s="23"/>
      <c r="I58" s="23"/>
      <c r="J58" s="23"/>
      <c r="K58" s="23"/>
    </row>
    <row r="59" spans="1:11" s="20" customFormat="1">
      <c r="A59" s="31">
        <v>52</v>
      </c>
      <c r="B59" s="32" t="s">
        <v>199</v>
      </c>
      <c r="C59" s="51" t="s">
        <v>6</v>
      </c>
      <c r="D59" s="33">
        <f>AVANT_METRE_DETAILLE!J187</f>
        <v>17</v>
      </c>
      <c r="E59" s="33"/>
      <c r="F59" s="33"/>
      <c r="G59" s="23"/>
      <c r="H59" s="23"/>
      <c r="I59" s="23"/>
      <c r="J59" s="23"/>
      <c r="K59" s="23"/>
    </row>
    <row r="60" spans="1:11" s="20" customFormat="1" ht="27.6">
      <c r="A60" s="31">
        <v>53</v>
      </c>
      <c r="B60" s="32" t="s">
        <v>201</v>
      </c>
      <c r="C60" s="51" t="s">
        <v>6</v>
      </c>
      <c r="D60" s="33">
        <f>AVANT_METRE_DETAILLE!J191</f>
        <v>33</v>
      </c>
      <c r="E60" s="33"/>
      <c r="F60" s="33"/>
      <c r="G60" s="23"/>
      <c r="H60" s="23"/>
      <c r="I60" s="23"/>
      <c r="J60" s="23"/>
      <c r="K60" s="23"/>
    </row>
    <row r="61" spans="1:11" s="20" customFormat="1">
      <c r="A61" s="31">
        <v>54</v>
      </c>
      <c r="B61" s="32" t="s">
        <v>204</v>
      </c>
      <c r="C61" s="51" t="s">
        <v>6</v>
      </c>
      <c r="D61" s="33">
        <f>AVANT_METRE_DETAILLE!J194</f>
        <v>11</v>
      </c>
      <c r="E61" s="33"/>
      <c r="F61" s="33"/>
      <c r="G61" s="23"/>
      <c r="H61" s="23"/>
      <c r="I61" s="23"/>
      <c r="J61" s="23"/>
      <c r="K61" s="23"/>
    </row>
    <row r="62" spans="1:11" s="20" customFormat="1">
      <c r="A62" s="31">
        <v>55</v>
      </c>
      <c r="B62" s="32" t="s">
        <v>206</v>
      </c>
      <c r="C62" s="51" t="s">
        <v>6</v>
      </c>
      <c r="D62" s="33">
        <f>AVANT_METRE_DETAILLE!J197</f>
        <v>8</v>
      </c>
      <c r="E62" s="33"/>
      <c r="F62" s="33"/>
      <c r="G62" s="23"/>
      <c r="H62" s="23"/>
      <c r="I62" s="23"/>
      <c r="J62" s="23"/>
      <c r="K62" s="23"/>
    </row>
    <row r="63" spans="1:11" s="20" customFormat="1">
      <c r="A63" s="31">
        <v>56</v>
      </c>
      <c r="B63" s="32" t="s">
        <v>208</v>
      </c>
      <c r="C63" s="51" t="s">
        <v>6</v>
      </c>
      <c r="D63" s="33">
        <f>AVANT_METRE_DETAILLE!J200</f>
        <v>1</v>
      </c>
      <c r="E63" s="33"/>
      <c r="F63" s="33"/>
      <c r="G63" s="23"/>
      <c r="H63" s="23"/>
      <c r="I63" s="23"/>
      <c r="J63" s="23"/>
      <c r="K63" s="23"/>
    </row>
    <row r="64" spans="1:11" s="20" customFormat="1">
      <c r="A64" s="31">
        <v>57</v>
      </c>
      <c r="B64" s="32" t="s">
        <v>210</v>
      </c>
      <c r="C64" s="51" t="s">
        <v>71</v>
      </c>
      <c r="D64" s="33">
        <f>AVANT_METRE_DETAILLE!J203</f>
        <v>1</v>
      </c>
      <c r="E64" s="33"/>
      <c r="F64" s="33"/>
      <c r="G64" s="23"/>
      <c r="H64" s="23"/>
      <c r="I64" s="23"/>
      <c r="J64" s="23"/>
      <c r="K64" s="23"/>
    </row>
    <row r="65" spans="1:11" s="20" customFormat="1">
      <c r="A65" s="31">
        <v>58</v>
      </c>
      <c r="B65" s="32" t="s">
        <v>212</v>
      </c>
      <c r="C65" s="51" t="s">
        <v>71</v>
      </c>
      <c r="D65" s="33">
        <f>AVANT_METRE_DETAILLE!J206</f>
        <v>1</v>
      </c>
      <c r="E65" s="33"/>
      <c r="F65" s="33"/>
      <c r="G65" s="23"/>
      <c r="H65" s="23"/>
      <c r="I65" s="23"/>
      <c r="J65" s="23"/>
      <c r="K65" s="23"/>
    </row>
    <row r="66" spans="1:11" s="20" customFormat="1">
      <c r="A66" s="31">
        <v>59</v>
      </c>
      <c r="B66" s="32" t="s">
        <v>214</v>
      </c>
      <c r="C66" s="51" t="s">
        <v>71</v>
      </c>
      <c r="D66" s="33">
        <f>AVANT_METRE_DETAILLE!J209</f>
        <v>1</v>
      </c>
      <c r="E66" s="33"/>
      <c r="F66" s="33"/>
      <c r="G66" s="23"/>
      <c r="H66" s="23"/>
      <c r="I66" s="23"/>
      <c r="J66" s="23"/>
      <c r="K66" s="23"/>
    </row>
    <row r="67" spans="1:11" s="20" customFormat="1" ht="15" customHeight="1">
      <c r="A67" s="31">
        <v>60</v>
      </c>
      <c r="B67" s="32" t="s">
        <v>216</v>
      </c>
      <c r="C67" s="51" t="s">
        <v>6</v>
      </c>
      <c r="D67" s="33">
        <f>AVANT_METRE_DETAILLE!J212</f>
        <v>2</v>
      </c>
      <c r="E67" s="33"/>
      <c r="F67" s="33"/>
      <c r="G67" s="23"/>
      <c r="H67" s="23"/>
      <c r="I67" s="23"/>
      <c r="J67" s="23"/>
      <c r="K67" s="23"/>
    </row>
    <row r="68" spans="1:11" s="54" customFormat="1">
      <c r="A68" s="61"/>
      <c r="B68" s="61" t="s">
        <v>300</v>
      </c>
      <c r="C68" s="61"/>
      <c r="D68" s="65"/>
      <c r="E68" s="65"/>
      <c r="F68" s="62"/>
      <c r="G68" s="63"/>
      <c r="H68" s="63"/>
      <c r="I68" s="63"/>
      <c r="J68" s="63"/>
      <c r="K68" s="63"/>
    </row>
    <row r="69" spans="1:11" ht="15" customHeight="1">
      <c r="A69" s="34">
        <v>61</v>
      </c>
      <c r="B69" s="35" t="s">
        <v>219</v>
      </c>
      <c r="C69" s="34" t="s">
        <v>79</v>
      </c>
      <c r="D69" s="36">
        <f>AVANT_METRE_DETAILLE!J215</f>
        <v>5</v>
      </c>
      <c r="E69" s="67"/>
      <c r="F69" s="36"/>
      <c r="G69" s="23"/>
      <c r="H69" s="23"/>
      <c r="I69" s="23"/>
      <c r="J69" s="23"/>
      <c r="K69" s="23"/>
    </row>
    <row r="70" spans="1:11" ht="15" customHeight="1">
      <c r="A70" s="31">
        <v>62</v>
      </c>
      <c r="B70" s="32" t="s">
        <v>222</v>
      </c>
      <c r="C70" s="51" t="s">
        <v>79</v>
      </c>
      <c r="D70" s="33">
        <f>AVANT_METRE_DETAILLE!J218</f>
        <v>1</v>
      </c>
      <c r="E70" s="33"/>
      <c r="F70" s="33"/>
      <c r="G70" s="23"/>
      <c r="H70" s="23"/>
      <c r="I70" s="23"/>
      <c r="J70" s="23"/>
      <c r="K70" s="23"/>
    </row>
    <row r="71" spans="1:11">
      <c r="A71" s="34">
        <v>63</v>
      </c>
      <c r="B71" s="35" t="s">
        <v>224</v>
      </c>
      <c r="C71" s="34" t="s">
        <v>79</v>
      </c>
      <c r="D71" s="36">
        <f>AVANT_METRE_DETAILLE!J221</f>
        <v>2</v>
      </c>
      <c r="E71" s="67"/>
      <c r="F71" s="36"/>
      <c r="G71" s="23"/>
      <c r="H71" s="23"/>
      <c r="I71" s="23"/>
      <c r="J71" s="23"/>
      <c r="K71" s="23"/>
    </row>
    <row r="72" spans="1:11">
      <c r="A72" s="31">
        <v>64</v>
      </c>
      <c r="B72" s="32" t="s">
        <v>226</v>
      </c>
      <c r="C72" s="51" t="s">
        <v>79</v>
      </c>
      <c r="D72" s="33">
        <f>AVANT_METRE_DETAILLE!J224</f>
        <v>2</v>
      </c>
      <c r="E72" s="33"/>
      <c r="F72" s="33"/>
      <c r="G72" s="23"/>
      <c r="H72" s="23"/>
      <c r="I72" s="23"/>
      <c r="J72" s="23"/>
      <c r="K72" s="23"/>
    </row>
    <row r="73" spans="1:11">
      <c r="A73" s="34">
        <v>65</v>
      </c>
      <c r="B73" s="35" t="s">
        <v>228</v>
      </c>
      <c r="C73" s="34" t="s">
        <v>79</v>
      </c>
      <c r="D73" s="36">
        <f>AVANT_METRE_DETAILLE!J227</f>
        <v>3</v>
      </c>
      <c r="E73" s="67"/>
      <c r="F73" s="36"/>
      <c r="G73" s="23"/>
      <c r="H73" s="23"/>
      <c r="I73" s="23"/>
      <c r="J73" s="23"/>
      <c r="K73" s="23"/>
    </row>
    <row r="74" spans="1:11">
      <c r="A74" s="31">
        <v>66</v>
      </c>
      <c r="B74" s="32" t="s">
        <v>230</v>
      </c>
      <c r="C74" s="51" t="s">
        <v>79</v>
      </c>
      <c r="D74" s="33">
        <f>AVANT_METRE_DETAILLE!J232</f>
        <v>3</v>
      </c>
      <c r="E74" s="33"/>
      <c r="F74" s="33"/>
      <c r="G74" s="23"/>
      <c r="H74" s="23"/>
      <c r="I74" s="23"/>
      <c r="J74" s="23"/>
      <c r="K74" s="23"/>
    </row>
    <row r="75" spans="1:11">
      <c r="A75" s="34">
        <v>67</v>
      </c>
      <c r="B75" s="35" t="s">
        <v>234</v>
      </c>
      <c r="C75" s="34" t="s">
        <v>6</v>
      </c>
      <c r="D75" s="36">
        <f>AVANT_METRE_DETAILLE!J238</f>
        <v>80</v>
      </c>
      <c r="E75" s="67"/>
      <c r="F75" s="36"/>
      <c r="G75" s="23"/>
      <c r="H75" s="23"/>
      <c r="I75" s="23"/>
      <c r="J75" s="23"/>
      <c r="K75" s="23"/>
    </row>
    <row r="76" spans="1:11">
      <c r="A76" s="31">
        <v>68</v>
      </c>
      <c r="B76" s="32" t="s">
        <v>240</v>
      </c>
      <c r="C76" s="51" t="s">
        <v>244</v>
      </c>
      <c r="D76" s="33">
        <f>AVANT_METRE_DETAILLE!J242</f>
        <v>810</v>
      </c>
      <c r="E76" s="33"/>
      <c r="F76" s="33"/>
      <c r="G76" s="23"/>
      <c r="H76" s="23"/>
      <c r="I76" s="23"/>
      <c r="J76" s="23"/>
      <c r="K76" s="23"/>
    </row>
    <row r="77" spans="1:11">
      <c r="A77" s="34">
        <v>69</v>
      </c>
      <c r="B77" s="35" t="s">
        <v>245</v>
      </c>
      <c r="C77" s="34" t="s">
        <v>79</v>
      </c>
      <c r="D77" s="36">
        <f>AVANT_METRE_DETAILLE!J245</f>
        <v>3</v>
      </c>
      <c r="E77" s="67"/>
      <c r="F77" s="36"/>
      <c r="G77" s="23"/>
      <c r="H77" s="23"/>
      <c r="I77" s="23"/>
      <c r="J77" s="23"/>
      <c r="K77" s="23"/>
    </row>
    <row r="78" spans="1:11">
      <c r="A78" s="31">
        <v>70</v>
      </c>
      <c r="B78" s="32" t="s">
        <v>247</v>
      </c>
      <c r="C78" s="51" t="s">
        <v>6</v>
      </c>
      <c r="D78" s="33">
        <f>AVANT_METRE_DETAILLE!J249</f>
        <v>17</v>
      </c>
      <c r="E78" s="33"/>
      <c r="F78" s="33"/>
      <c r="G78" s="23"/>
      <c r="H78" s="23"/>
      <c r="I78" s="23"/>
      <c r="J78" s="23"/>
      <c r="K78" s="23"/>
    </row>
    <row r="79" spans="1:11">
      <c r="A79" s="34">
        <v>71</v>
      </c>
      <c r="B79" s="35" t="s">
        <v>250</v>
      </c>
      <c r="C79" s="34" t="s">
        <v>8</v>
      </c>
      <c r="D79" s="36">
        <f>AVANT_METRE_DETAILLE!J252</f>
        <v>26</v>
      </c>
      <c r="E79" s="67"/>
      <c r="F79" s="36"/>
      <c r="G79" s="23"/>
      <c r="H79" s="23"/>
      <c r="I79" s="23"/>
      <c r="J79" s="23"/>
      <c r="K79" s="23"/>
    </row>
    <row r="80" spans="1:11">
      <c r="A80" s="31">
        <v>72</v>
      </c>
      <c r="B80" s="32" t="s">
        <v>253</v>
      </c>
      <c r="C80" s="51" t="s">
        <v>8</v>
      </c>
      <c r="D80" s="33">
        <f>AVANT_METRE_DETAILLE!J255</f>
        <v>16</v>
      </c>
      <c r="E80" s="33"/>
      <c r="F80" s="33"/>
      <c r="G80" s="23"/>
      <c r="H80" s="23"/>
      <c r="I80" s="23"/>
      <c r="J80" s="23"/>
      <c r="K80" s="23"/>
    </row>
    <row r="81" spans="1:11">
      <c r="A81" s="34">
        <v>73</v>
      </c>
      <c r="B81" s="35" t="s">
        <v>255</v>
      </c>
      <c r="C81" s="34" t="s">
        <v>6</v>
      </c>
      <c r="D81" s="36">
        <f>AVANT_METRE_DETAILLE!J259</f>
        <v>14</v>
      </c>
      <c r="E81" s="67"/>
      <c r="F81" s="36"/>
      <c r="G81" s="23"/>
      <c r="H81" s="23"/>
      <c r="I81" s="23"/>
      <c r="J81" s="23"/>
      <c r="K81" s="23"/>
    </row>
    <row r="82" spans="1:11" ht="27.6">
      <c r="A82" s="31">
        <v>74</v>
      </c>
      <c r="B82" s="32" t="s">
        <v>258</v>
      </c>
      <c r="C82" s="51" t="s">
        <v>71</v>
      </c>
      <c r="D82" s="33">
        <f>AVANT_METRE_DETAILLE!J262</f>
        <v>1</v>
      </c>
      <c r="E82" s="33"/>
      <c r="F82" s="33"/>
      <c r="G82" s="23"/>
      <c r="H82" s="23"/>
      <c r="I82" s="23"/>
      <c r="J82" s="23"/>
      <c r="K82" s="23"/>
    </row>
    <row r="83" spans="1:11" s="54" customFormat="1">
      <c r="A83" s="61"/>
      <c r="B83" s="61" t="s">
        <v>314</v>
      </c>
      <c r="C83" s="61"/>
      <c r="D83" s="65"/>
      <c r="E83" s="65"/>
      <c r="F83" s="62"/>
      <c r="G83" s="63"/>
      <c r="H83" s="63"/>
      <c r="I83" s="63"/>
      <c r="J83" s="63"/>
      <c r="K83" s="63"/>
    </row>
    <row r="84" spans="1:11" s="54" customFormat="1">
      <c r="A84" s="34">
        <v>75</v>
      </c>
      <c r="B84" s="35" t="s">
        <v>307</v>
      </c>
      <c r="C84" s="34" t="s">
        <v>20</v>
      </c>
      <c r="D84" s="64">
        <f>+AVANT_METRE_DETAILLE!J272</f>
        <v>3</v>
      </c>
      <c r="E84" s="36"/>
      <c r="F84" s="36"/>
      <c r="G84" s="63"/>
      <c r="H84" s="63"/>
      <c r="I84" s="63"/>
      <c r="J84" s="63"/>
      <c r="K84" s="63"/>
    </row>
    <row r="85" spans="1:11" s="54" customFormat="1">
      <c r="A85" s="51">
        <v>76</v>
      </c>
      <c r="B85" s="32" t="s">
        <v>309</v>
      </c>
      <c r="C85" s="51" t="s">
        <v>20</v>
      </c>
      <c r="D85" s="44">
        <f>+AVANT_METRE_DETAILLE!J275</f>
        <v>3</v>
      </c>
      <c r="E85" s="33"/>
      <c r="F85" s="33"/>
      <c r="G85" s="63"/>
      <c r="H85" s="63"/>
      <c r="I85" s="63"/>
      <c r="J85" s="63"/>
      <c r="K85" s="63"/>
    </row>
    <row r="86" spans="1:11" s="54" customFormat="1">
      <c r="A86" s="34">
        <v>77</v>
      </c>
      <c r="B86" s="35" t="s">
        <v>311</v>
      </c>
      <c r="C86" s="34" t="s">
        <v>20</v>
      </c>
      <c r="D86" s="64">
        <f>+AVANT_METRE_DETAILLE!J278</f>
        <v>4</v>
      </c>
      <c r="E86" s="36"/>
      <c r="F86" s="36"/>
      <c r="G86" s="63"/>
      <c r="H86" s="63"/>
      <c r="I86" s="63"/>
      <c r="J86" s="63"/>
      <c r="K86" s="63"/>
    </row>
    <row r="87" spans="1:11">
      <c r="A87" s="37"/>
      <c r="B87" s="38"/>
      <c r="C87" s="37"/>
      <c r="D87" s="75" t="s">
        <v>265</v>
      </c>
      <c r="E87" s="75"/>
      <c r="F87" s="39"/>
      <c r="G87" s="23"/>
      <c r="H87" s="23"/>
      <c r="I87" s="23"/>
      <c r="J87" s="23"/>
      <c r="K87" s="23"/>
    </row>
    <row r="88" spans="1:11">
      <c r="A88" s="37"/>
      <c r="B88" s="38"/>
      <c r="C88" s="37"/>
      <c r="D88" s="75" t="s">
        <v>266</v>
      </c>
      <c r="E88" s="75"/>
      <c r="F88" s="39"/>
      <c r="G88" s="23"/>
      <c r="H88" s="23"/>
      <c r="I88" s="23"/>
      <c r="J88" s="23"/>
      <c r="K88" s="23"/>
    </row>
    <row r="89" spans="1:11">
      <c r="A89" s="37"/>
      <c r="B89" s="38"/>
      <c r="C89" s="37"/>
      <c r="D89" s="75" t="s">
        <v>267</v>
      </c>
      <c r="E89" s="75"/>
      <c r="F89" s="39"/>
      <c r="G89" s="23"/>
      <c r="H89" s="23"/>
      <c r="I89" s="23"/>
      <c r="J89" s="23"/>
      <c r="K89" s="23"/>
    </row>
    <row r="90" spans="1:11">
      <c r="A90" s="29"/>
      <c r="B90" s="23"/>
      <c r="C90" s="29"/>
      <c r="D90" s="23"/>
      <c r="E90" s="23"/>
      <c r="F90" s="23"/>
      <c r="G90" s="23"/>
      <c r="H90" s="23"/>
      <c r="I90" s="23"/>
      <c r="J90" s="23"/>
      <c r="K90" s="23"/>
    </row>
    <row r="91" spans="1:11">
      <c r="A91" s="29"/>
      <c r="B91" s="23"/>
      <c r="C91" s="29"/>
      <c r="D91" s="23"/>
      <c r="E91" s="23"/>
      <c r="F91" s="23"/>
      <c r="G91" s="23"/>
      <c r="H91" s="23"/>
      <c r="I91" s="23"/>
      <c r="J91" s="23"/>
      <c r="K91" s="23"/>
    </row>
    <row r="92" spans="1:11">
      <c r="A92" s="29"/>
      <c r="B92" s="23"/>
      <c r="C92" s="29"/>
      <c r="D92" s="23"/>
      <c r="E92" s="23"/>
      <c r="F92" s="25"/>
      <c r="G92" s="23"/>
      <c r="H92" s="23"/>
      <c r="I92" s="23"/>
      <c r="J92" s="23"/>
      <c r="K92" s="23"/>
    </row>
    <row r="93" spans="1:11">
      <c r="E93" s="52"/>
    </row>
  </sheetData>
  <mergeCells count="8">
    <mergeCell ref="D89:E89"/>
    <mergeCell ref="A2:F2"/>
    <mergeCell ref="A1:F1"/>
    <mergeCell ref="A3:F3"/>
    <mergeCell ref="D87:E87"/>
    <mergeCell ref="D88:E88"/>
    <mergeCell ref="A5:F5"/>
    <mergeCell ref="A4:F4"/>
  </mergeCells>
  <pageMargins left="0.7" right="0.7" top="0.75" bottom="0.75" header="0.3" footer="0.3"/>
  <pageSetup paperSize="9" scale="77" orientation="portrait" r:id="rId1"/>
  <rowBreaks count="1" manualBreakCount="1">
    <brk id="50" max="5" man="1"/>
  </rowBreak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B14" sqref="B14"/>
    </sheetView>
  </sheetViews>
  <sheetFormatPr baseColWidth="10" defaultColWidth="9" defaultRowHeight="13.8"/>
  <cols>
    <col min="1" max="1" width="30" customWidth="1"/>
    <col min="2" max="2" width="55" customWidth="1"/>
    <col min="3" max="3" width="10" customWidth="1"/>
  </cols>
  <sheetData>
    <row r="1" spans="1:11" ht="16.5" customHeight="1">
      <c r="A1" s="80" t="s">
        <v>268</v>
      </c>
      <c r="B1" s="71"/>
      <c r="C1" s="71"/>
      <c r="D1" s="71"/>
      <c r="E1" s="1"/>
      <c r="F1" s="1"/>
      <c r="G1" s="1"/>
      <c r="H1" s="1"/>
      <c r="I1" s="1"/>
      <c r="J1" s="1"/>
      <c r="K1" s="1"/>
    </row>
    <row r="2" spans="1:11">
      <c r="A2" s="5" t="s">
        <v>269</v>
      </c>
      <c r="B2" s="6" t="s">
        <v>270</v>
      </c>
      <c r="C2" s="6"/>
      <c r="D2" s="7"/>
    </row>
    <row r="3" spans="1:11">
      <c r="A3" s="5" t="s">
        <v>5</v>
      </c>
      <c r="B3" s="6">
        <v>16.2</v>
      </c>
      <c r="C3" s="6" t="s">
        <v>6</v>
      </c>
      <c r="D3" s="7"/>
    </row>
    <row r="4" spans="1:11">
      <c r="A4" s="5" t="s">
        <v>271</v>
      </c>
      <c r="B4" s="6">
        <v>4</v>
      </c>
      <c r="C4" s="6" t="s">
        <v>20</v>
      </c>
      <c r="D4" s="7"/>
    </row>
    <row r="5" spans="1:11">
      <c r="A5" s="5" t="s">
        <v>272</v>
      </c>
      <c r="B5" s="6">
        <v>4</v>
      </c>
      <c r="C5" s="6" t="s">
        <v>20</v>
      </c>
      <c r="D5" s="7"/>
    </row>
    <row r="6" spans="1:11">
      <c r="A6" s="5" t="s">
        <v>273</v>
      </c>
      <c r="B6" s="6">
        <v>2</v>
      </c>
      <c r="C6" s="6" t="s">
        <v>20</v>
      </c>
      <c r="D6" s="7"/>
    </row>
    <row r="7" spans="1:11">
      <c r="A7" s="5" t="s">
        <v>274</v>
      </c>
      <c r="B7" s="6">
        <v>4</v>
      </c>
      <c r="C7" s="6" t="s">
        <v>20</v>
      </c>
      <c r="D7" s="7"/>
    </row>
    <row r="8" spans="1:11">
      <c r="A8" s="5"/>
      <c r="B8" s="6"/>
      <c r="C8" s="6"/>
      <c r="D8" s="7"/>
    </row>
    <row r="9" spans="1:11" ht="15" customHeight="1">
      <c r="A9" s="16" t="s">
        <v>275</v>
      </c>
      <c r="B9" s="14">
        <f>ESTIMATION!F87</f>
        <v>0</v>
      </c>
      <c r="C9" s="17" t="s">
        <v>276</v>
      </c>
      <c r="D9" s="7"/>
    </row>
    <row r="10" spans="1:11" ht="15" customHeight="1">
      <c r="A10" s="16" t="s">
        <v>266</v>
      </c>
      <c r="B10" s="14">
        <f>ESTIMATION!F88</f>
        <v>0</v>
      </c>
      <c r="C10" s="17" t="s">
        <v>276</v>
      </c>
      <c r="D10" s="7"/>
    </row>
    <row r="11" spans="1:11" ht="15" customHeight="1">
      <c r="A11" s="16" t="s">
        <v>277</v>
      </c>
      <c r="B11" s="14">
        <f>ESTIMATION!F89</f>
        <v>0</v>
      </c>
      <c r="C11" s="17" t="s">
        <v>276</v>
      </c>
      <c r="D11" s="7"/>
    </row>
    <row r="12" spans="1:11">
      <c r="A12" s="5"/>
      <c r="B12" s="6"/>
      <c r="C12" s="6"/>
      <c r="D12" s="7"/>
    </row>
    <row r="13" spans="1:11">
      <c r="A13" s="5" t="s">
        <v>278</v>
      </c>
      <c r="B13" s="6" t="s">
        <v>279</v>
      </c>
      <c r="C13" s="6"/>
      <c r="D13" s="7"/>
    </row>
    <row r="14" spans="1:11">
      <c r="A14" s="8" t="s">
        <v>280</v>
      </c>
      <c r="B14" s="9" t="s">
        <v>281</v>
      </c>
      <c r="C14" s="9"/>
      <c r="D14" s="10"/>
    </row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/>
  </sheetViews>
  <sheetFormatPr baseColWidth="10" defaultColWidth="9" defaultRowHeight="13.8"/>
  <cols>
    <col min="1" max="1" width="100" customWidth="1"/>
  </cols>
  <sheetData>
    <row r="1" spans="1:11" ht="16.5" customHeight="1">
      <c r="A1" s="15" t="s">
        <v>282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 t="s">
        <v>283</v>
      </c>
    </row>
    <row r="3" spans="1:11">
      <c r="A3" s="1" t="s">
        <v>284</v>
      </c>
    </row>
    <row r="4" spans="1:11">
      <c r="A4" s="1" t="s">
        <v>285</v>
      </c>
    </row>
    <row r="5" spans="1:11" ht="28.5" customHeight="1">
      <c r="A5" s="1" t="s">
        <v>286</v>
      </c>
    </row>
    <row r="6" spans="1:11" ht="28.5" customHeight="1">
      <c r="A6" s="1" t="s">
        <v>287</v>
      </c>
    </row>
    <row r="7" spans="1:11">
      <c r="A7" s="1" t="s">
        <v>288</v>
      </c>
    </row>
    <row r="8" spans="1:11" ht="27.6">
      <c r="A8" s="1" t="s">
        <v>289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showGridLines="0" workbookViewId="0">
      <pane ySplit="3" topLeftCell="A4" activePane="bottomLeft" state="frozen"/>
      <selection pane="bottomLeft" activeCell="D6" sqref="D6"/>
    </sheetView>
  </sheetViews>
  <sheetFormatPr baseColWidth="10" defaultColWidth="9" defaultRowHeight="13.8"/>
  <cols>
    <col min="1" max="1" width="42" customWidth="1"/>
    <col min="2" max="4" width="18" customWidth="1"/>
    <col min="5" max="5" width="40" customWidth="1"/>
  </cols>
  <sheetData>
    <row r="1" spans="1:6" ht="17.399999999999999">
      <c r="A1" s="81" t="s">
        <v>290</v>
      </c>
      <c r="B1" s="71"/>
      <c r="C1" s="71"/>
      <c r="D1" s="71"/>
      <c r="E1" s="71"/>
      <c r="F1" s="71"/>
    </row>
    <row r="3" spans="1:6">
      <c r="A3" s="26" t="s">
        <v>291</v>
      </c>
      <c r="B3" s="26" t="s">
        <v>292</v>
      </c>
      <c r="C3" s="26" t="s">
        <v>266</v>
      </c>
      <c r="D3" s="26" t="s">
        <v>293</v>
      </c>
      <c r="E3" s="26" t="s">
        <v>278</v>
      </c>
    </row>
    <row r="4" spans="1:6">
      <c r="A4" s="22" t="s">
        <v>294</v>
      </c>
      <c r="B4" s="24">
        <f>SUM(ESTIMATION!F7:F68)</f>
        <v>0</v>
      </c>
      <c r="C4" s="24">
        <f>B4*20%</f>
        <v>0</v>
      </c>
      <c r="D4" s="24">
        <f>B4+C4</f>
        <v>0</v>
      </c>
      <c r="E4" s="22" t="s">
        <v>295</v>
      </c>
    </row>
    <row r="5" spans="1:6">
      <c r="A5" s="22" t="s">
        <v>296</v>
      </c>
      <c r="B5" s="24">
        <f>SUM(ESTIMATION!F69:F82)</f>
        <v>0</v>
      </c>
      <c r="C5" s="24">
        <f>B5*20%</f>
        <v>0</v>
      </c>
      <c r="D5" s="24">
        <f>B5+C5</f>
        <v>0</v>
      </c>
      <c r="E5" s="22" t="s">
        <v>297</v>
      </c>
    </row>
    <row r="6" spans="1:6">
      <c r="A6" s="27" t="s">
        <v>298</v>
      </c>
      <c r="B6" s="28">
        <f>SUM(B4:B5)</f>
        <v>0</v>
      </c>
      <c r="C6" s="28">
        <f>SUM(C4:C5)</f>
        <v>0</v>
      </c>
      <c r="D6" s="28">
        <f>SUM(D4:D5)</f>
        <v>0</v>
      </c>
      <c r="E6" s="27" t="s">
        <v>299</v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1</vt:i4>
      </vt:variant>
    </vt:vector>
  </HeadingPairs>
  <TitlesOfParts>
    <vt:vector size="7" baseType="lpstr">
      <vt:lpstr>HYPOTHESES</vt:lpstr>
      <vt:lpstr>AVANT_METRE_DETAILLE</vt:lpstr>
      <vt:lpstr>ESTIMATION</vt:lpstr>
      <vt:lpstr>RECAPITULATIF</vt:lpstr>
      <vt:lpstr>NOTES</vt:lpstr>
      <vt:lpstr>RECAP_GLOBAL</vt:lpstr>
      <vt:lpstr>ESTIMATION!Zone_d_impression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MSI</cp:lastModifiedBy>
  <cp:lastPrinted>2026-05-22T23:01:01Z</cp:lastPrinted>
  <dcterms:created xsi:type="dcterms:W3CDTF">2026-05-10T00:15:27Z</dcterms:created>
  <dcterms:modified xsi:type="dcterms:W3CDTF">2026-06-24T22:03:50Z</dcterms:modified>
</cp:coreProperties>
</file>