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mariam/Desktop/"/>
    </mc:Choice>
  </mc:AlternateContent>
  <xr:revisionPtr revIDLastSave="0" documentId="13_ncr:1_{B768FDA7-F300-BB4B-810B-E15F5875CAFB}" xr6:coauthVersionLast="47" xr6:coauthVersionMax="47" xr10:uidLastSave="{00000000-0000-0000-0000-000000000000}"/>
  <bookViews>
    <workbookView xWindow="0" yWindow="500" windowWidth="28800" windowHeight="15720" tabRatio="500" xr2:uid="{00000000-000D-0000-FFFF-FFFF00000000}"/>
  </bookViews>
  <sheets>
    <sheet name="Estimation ESSB" sheetId="1" r:id="rId1"/>
  </sheets>
  <definedNames>
    <definedName name="_xlnm.Print_Area" localSheetId="0">'Estimation ESSB'!$A$1:$F$207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3" i="1" l="1"/>
  <c r="F201" i="1"/>
  <c r="F199" i="1"/>
  <c r="F197" i="1"/>
  <c r="F196" i="1"/>
  <c r="F195" i="1"/>
  <c r="F194" i="1"/>
  <c r="F193" i="1"/>
  <c r="F192" i="1"/>
  <c r="F191" i="1"/>
  <c r="F190" i="1"/>
  <c r="F189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0" i="1"/>
  <c r="F129" i="1"/>
  <c r="F128" i="1"/>
  <c r="F127" i="1"/>
  <c r="F126" i="1"/>
  <c r="F125" i="1"/>
  <c r="F124" i="1"/>
  <c r="F123" i="1"/>
  <c r="F122" i="1"/>
  <c r="F121" i="1"/>
  <c r="F120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4" i="1"/>
  <c r="F103" i="1"/>
  <c r="B103" i="1"/>
  <c r="F102" i="1"/>
  <c r="B102" i="1"/>
  <c r="F101" i="1"/>
  <c r="F100" i="1"/>
  <c r="B100" i="1"/>
  <c r="F99" i="1"/>
  <c r="F98" i="1"/>
  <c r="F97" i="1"/>
  <c r="B97" i="1"/>
  <c r="F96" i="1"/>
  <c r="B96" i="1"/>
  <c r="F95" i="1"/>
  <c r="B95" i="1"/>
  <c r="F94" i="1"/>
  <c r="B94" i="1"/>
  <c r="F93" i="1"/>
  <c r="F92" i="1"/>
  <c r="F91" i="1"/>
  <c r="B91" i="1"/>
  <c r="F90" i="1"/>
  <c r="B90" i="1"/>
  <c r="F89" i="1"/>
  <c r="F88" i="1"/>
  <c r="B88" i="1"/>
  <c r="F87" i="1"/>
  <c r="F86" i="1"/>
  <c r="F85" i="1"/>
  <c r="B85" i="1"/>
  <c r="F83" i="1"/>
  <c r="B83" i="1"/>
  <c r="F82" i="1"/>
  <c r="F81" i="1"/>
  <c r="B81" i="1"/>
  <c r="F80" i="1"/>
  <c r="B80" i="1"/>
  <c r="F79" i="1"/>
  <c r="B79" i="1"/>
  <c r="F78" i="1"/>
  <c r="B78" i="1"/>
  <c r="F76" i="1"/>
  <c r="F75" i="1"/>
  <c r="B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A16" i="1"/>
  <c r="A17" i="1" s="1"/>
  <c r="A19" i="1" s="1"/>
  <c r="A20" i="1" s="1"/>
  <c r="A21" i="1" s="1"/>
  <c r="A23" i="1" s="1"/>
  <c r="A24" i="1" s="1"/>
  <c r="A26" i="1" s="1"/>
  <c r="A28" i="1" s="1"/>
  <c r="A29" i="1" s="1"/>
  <c r="A31" i="1" s="1"/>
  <c r="A32" i="1" s="1"/>
  <c r="A34" i="1" s="1"/>
  <c r="A35" i="1" s="1"/>
  <c r="A36" i="1" s="1"/>
  <c r="A37" i="1" s="1"/>
  <c r="A38" i="1" s="1"/>
  <c r="A40" i="1" s="1"/>
  <c r="A43" i="1" s="1"/>
  <c r="A44" i="1" s="1"/>
  <c r="A45" i="1" s="1"/>
  <c r="A46" i="1" s="1"/>
  <c r="A48" i="1" s="1"/>
  <c r="A49" i="1" s="1"/>
  <c r="A50" i="1" s="1"/>
  <c r="A51" i="1" s="1"/>
  <c r="A52" i="1" s="1"/>
  <c r="A53" i="1" s="1"/>
  <c r="A54" i="1" s="1"/>
  <c r="A57" i="1" s="1"/>
  <c r="A58" i="1" s="1"/>
  <c r="A59" i="1" s="1"/>
  <c r="A60" i="1" s="1"/>
  <c r="A61" i="1" s="1"/>
  <c r="A62" i="1" s="1"/>
  <c r="A64" i="1" s="1"/>
  <c r="A65" i="1" s="1"/>
  <c r="A66" i="1" s="1"/>
  <c r="A67" i="1" s="1"/>
  <c r="A69" i="1" s="1"/>
  <c r="A70" i="1" s="1"/>
  <c r="A71" i="1" s="1"/>
  <c r="A72" i="1" s="1"/>
  <c r="A75" i="1" s="1"/>
  <c r="A76" i="1" s="1"/>
  <c r="A78" i="1" s="1"/>
  <c r="A79" i="1" s="1"/>
  <c r="A80" i="1" s="1"/>
  <c r="A81" i="1" s="1"/>
  <c r="A82" i="1" s="1"/>
  <c r="A83" i="1" s="1"/>
  <c r="A85" i="1" s="1"/>
  <c r="A86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100" i="1" s="1"/>
  <c r="A102" i="1" s="1"/>
  <c r="A103" i="1" s="1"/>
  <c r="A104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9" i="1" s="1"/>
  <c r="A190" i="1" s="1"/>
  <c r="A191" i="1" s="1"/>
  <c r="A192" i="1" s="1"/>
  <c r="A193" i="1" s="1"/>
  <c r="A194" i="1" s="1"/>
  <c r="A195" i="1" s="1"/>
  <c r="A196" i="1" s="1"/>
  <c r="A197" i="1" s="1"/>
  <c r="A199" i="1" s="1"/>
  <c r="A201" i="1" s="1"/>
  <c r="A203" i="1" s="1"/>
  <c r="A204" i="1" s="1"/>
  <c r="F14" i="1"/>
  <c r="F13" i="1"/>
  <c r="F205" i="1" l="1"/>
  <c r="F206" i="1" s="1"/>
  <c r="F207" i="1" s="1"/>
</calcChain>
</file>

<file path=xl/sharedStrings.xml><?xml version="1.0" encoding="utf-8"?>
<sst xmlns="http://schemas.openxmlformats.org/spreadsheetml/2006/main" count="348" uniqueCount="195">
  <si>
    <t xml:space="preserve">N° Prix  </t>
  </si>
  <si>
    <t>Désignation des OUvrages</t>
  </si>
  <si>
    <t>Unité</t>
  </si>
  <si>
    <t>Quantité</t>
  </si>
  <si>
    <t>Prix Unitaire</t>
  </si>
  <si>
    <t>Total</t>
  </si>
  <si>
    <t>‎1-‎ TRAVAUX DE DEMOLITION ET DE DEPOSE</t>
  </si>
  <si>
    <t>TRAVAUX DE DEPOSE DIVERS, DE DEMOLITION TOUT CORPS D'ETAT, DE ‎DESHERBAGES ET DEMENAGEMENTS Y/C EVACUATIONS A LA DECHARGE PUBLIQUE:</t>
  </si>
  <si>
    <t>M²</t>
  </si>
  <si>
    <t>‎2-‎ TRAVAUX  DE GROS ŒUVRES ET TERRASSEMENTS</t>
  </si>
  <si>
    <t>TERRASSEMENTS</t>
  </si>
  <si>
    <t>REMBLAIS D'APPORT EN TERRE SELECTIONNEE</t>
  </si>
  <si>
    <t>M3</t>
  </si>
  <si>
    <t>forme en béton de 13 cm d'épaisseur y compris acier</t>
  </si>
  <si>
    <t>MAÇONNERIE EN ELEVATION ‎</t>
  </si>
  <si>
    <t>ENCADREMENT DE FENETRE EN BETON ARME Y/C DEPOSE DES FENETRES ET REMISE EN ETAT DE MUR</t>
  </si>
  <si>
    <t>U</t>
  </si>
  <si>
    <t>ENCADREMENT DE PORTE EN BETON ARME Y/C DEPOSE DES PORTES ET REMISE EN ETAT DE MUR</t>
  </si>
  <si>
    <t xml:space="preserve"> TRAITEMENT DES FISSURES</t>
  </si>
  <si>
    <t>Ens</t>
  </si>
  <si>
    <t xml:space="preserve"> ENDUITS</t>
  </si>
  <si>
    <t xml:space="preserve">ENDUIT EXTERIEUR AU MORTIER DE CIMENT </t>
  </si>
  <si>
    <t>ENDUIT INTERIEUR AU MORTIER DE CIMENT SUR MURS ET PLAFONDS</t>
  </si>
  <si>
    <t>TRAVAUX D'ASSAINISSEMENT</t>
  </si>
  <si>
    <t>CURAGE DU RESEAU D'ASSAINISSEMENT EXISTANT</t>
  </si>
  <si>
    <t xml:space="preserve">REGARD D'ASSAINISSEMENT VISITABLE OU NON VISITABLE: </t>
  </si>
  <si>
    <t>REGARD DE 40x40 CM</t>
  </si>
  <si>
    <t>REGARD DE 80x80 CM</t>
  </si>
  <si>
    <t>CANALISATION EN PVC SERIE 1:</t>
  </si>
  <si>
    <t>PVC DIAMETRE DE 200 mm</t>
  </si>
  <si>
    <t>ML</t>
  </si>
  <si>
    <t>CANIVEAU EN BETON ARME</t>
  </si>
  <si>
    <t>9-‎ DIVERS ‎</t>
  </si>
  <si>
    <t>APPUIS DE FENETRE</t>
  </si>
  <si>
    <t>DALLETTES EN BETON ARME</t>
  </si>
  <si>
    <t>RENFORMIS EN BETON ‎</t>
  </si>
  <si>
    <t xml:space="preserve">TRAITEMENT DES JOINTS DE DILATATION Y/C COUVRE JOINT POUR MURS ET PLAFONDS </t>
  </si>
  <si>
    <t>DALLETTE COUVRE JOINT</t>
  </si>
  <si>
    <t>‎3-‎ TRAVAUX D’ETANCHEITE ‎</t>
  </si>
  <si>
    <t>ETANCHEITE LEGERE DES SALLES D'EAU</t>
  </si>
  <si>
    <t>‎4-‎ TRAVAUX DE FAUX PLAFOND</t>
  </si>
  <si>
    <t>A.‎ FAUX PLAFOND :‎</t>
  </si>
  <si>
    <t>DEPOSE DE FAUX PLAFOND</t>
  </si>
  <si>
    <t>FAUX PLAFOND MODULAIRE EN FIBRES MINERALES DE 60x60 cm</t>
  </si>
  <si>
    <t>FAUX PLAFOND EN STAFF LISSE Y COMPRIS JOINTS CREUX</t>
  </si>
  <si>
    <t xml:space="preserve">ENDUIT SOUS PLAFONDS EN PLATRE TALOCHE </t>
  </si>
  <si>
    <t>5-‎ REVETEMENT DE SOL ET MUR</t>
  </si>
  <si>
    <t>DECAPAGE DE REVETEMENT DE SOL OU MURAL EXISTANT</t>
  </si>
  <si>
    <t>PONÇAGE, COLEMATAGE ET LUSTRAGE DE REVETEMENT EN GRANITO POLI EXISTANT</t>
  </si>
  <si>
    <t>REVETEMENT DE SOL EN CARREAUX TYPE COMPACTO Y COMPRIS PLINTHES</t>
  </si>
  <si>
    <t>REVETEMENT DE SOL EN CARREAUX  GRES CERAME ANTIDÉRAPANTS Y COMPRIS PLINTHES</t>
  </si>
  <si>
    <t>REVETEMENT MURAL EN CARREAUX GRES CERAME</t>
  </si>
  <si>
    <t>REVÊTEMENT DE SOL EN GRANITO POLI ORDINAIRE</t>
  </si>
  <si>
    <t xml:space="preserve">REVÊTEMENT DE SOL SOUPLE EN PVC Y COMPRIS PLINTHES </t>
  </si>
  <si>
    <t>6-‎ TRAVAUX DE MENUISERIE BOIS, ALUMINIUM, METALLIQUE ET INOX</t>
  </si>
  <si>
    <t>MENUISERIE BOIS</t>
  </si>
  <si>
    <t>DEPOSE DE LA MENUISERIE DE TOUTE NATURE</t>
  </si>
  <si>
    <t>PORTE ISOPLANE EN BOIS</t>
  </si>
  <si>
    <t xml:space="preserve">PLACARD EN BOIS SAPIN ROUGE Y COMPRIS ETAGERES ET PEINTURE </t>
  </si>
  <si>
    <t>PLACARD SOUS PAILLASSE</t>
  </si>
  <si>
    <t>Fourniture et pose de poignées de portes avec serrure</t>
  </si>
  <si>
    <t>Réparation et ajustage de menuiserie bois et métallique, y compris dépose et repose</t>
  </si>
  <si>
    <t>DIVERS</t>
  </si>
  <si>
    <t xml:space="preserve">MAT DE DRAPEAU </t>
  </si>
  <si>
    <t>Rideaux en toile y compris accessoires</t>
  </si>
  <si>
    <t>Verre clair de 4 à 4,8 mm</t>
  </si>
  <si>
    <t xml:space="preserve">verre armé </t>
  </si>
  <si>
    <t xml:space="preserve">7-‎ TRAVAUX DE PEINTURE </t>
  </si>
  <si>
    <t>PEINTURE VINYLIQUE SUR MURS EXTERIEURS</t>
  </si>
  <si>
    <t>PEINTURE VINYLIQUE SUR MUR ET PLAFOND INTERIEURS</t>
  </si>
  <si>
    <t>PEINTURE GLYCÉROPHTALIQUE LAQUÉE SUR MURS ET PLAFONDS INTERIEURS</t>
  </si>
  <si>
    <t>PEINTURE GLYCEROPHTALIQUE LAQUEE SUR MENUISERIE BOIS -METALLIQUE</t>
  </si>
  <si>
    <t>8-‎ PLOMBERIE SANITAIRE</t>
  </si>
  <si>
    <t>BRANCHEMENT ET RESEAUX EXTERIEURS</t>
  </si>
  <si>
    <t>Accesoires de racordement</t>
  </si>
  <si>
    <t>ALIMENTATION</t>
  </si>
  <si>
    <t>Tuyauterie en tube acier galvanisé diametre 40/49</t>
  </si>
  <si>
    <t>EVACUATION</t>
  </si>
  <si>
    <t>Siphon du sol 150×150 mm</t>
  </si>
  <si>
    <t>APPAREILS SANITAIRES</t>
  </si>
  <si>
    <t>CHANGEMENT MECANISME WC ET ACCESSOIRES (douchette d'ablution)</t>
  </si>
  <si>
    <t>MELANGEUR</t>
  </si>
  <si>
    <t>changement du SIPHON DE LAVABO</t>
  </si>
  <si>
    <t>Extracteur DE VMC</t>
  </si>
  <si>
    <t>PRODUCTION D'ECS</t>
  </si>
  <si>
    <t>9- CLIMATISATION</t>
  </si>
  <si>
    <t>Refection, remise en etat, remplissage et mise en marche des climatiseurs existants</t>
  </si>
  <si>
    <t>TOTAL H.T</t>
  </si>
  <si>
    <t>TVA 20%</t>
  </si>
  <si>
    <t>TOTAL T.T.C</t>
  </si>
  <si>
    <t>FILERIE ET CÂBLAGE</t>
  </si>
  <si>
    <t>Fil électrique rigide 1x1.5 mm² H07VU</t>
  </si>
  <si>
    <t>Fil électrique rigide 1x2.5 mm² H07VU</t>
  </si>
  <si>
    <t>Câble souple 3x1.5 mm² H05VV-F</t>
  </si>
  <si>
    <t>Câble souple 3x2.5 mm² H05VV-F</t>
  </si>
  <si>
    <t>Câble souple 4x4 mm² H05VV-F</t>
  </si>
  <si>
    <t>Câble souple 4x6 mm² RV-K 0.6/1KV</t>
  </si>
  <si>
    <t>Câble souple 4x10 mm² RV-K 0.6/1KV</t>
  </si>
  <si>
    <t>Câble U1000R2V cuivre 4x6  mm²</t>
  </si>
  <si>
    <t>Câble U1000R2V cuivre 4x10  mm²</t>
  </si>
  <si>
    <t>Câble U1000R2V cuivre 4x16  mm²</t>
  </si>
  <si>
    <t>Câble U1000R2V cuivre 4x25  mm²</t>
  </si>
  <si>
    <t>Câble U1000R2V cuivre 4x35  mm²</t>
  </si>
  <si>
    <t>CONDUITS ET CHEMINEMENTS</t>
  </si>
  <si>
    <t>Gaines ICTA Ø16 mm</t>
  </si>
  <si>
    <t>Gaines ICTA Ø20 mm</t>
  </si>
  <si>
    <t>Gaines ICTA Ø25 mm</t>
  </si>
  <si>
    <t>Gaines ICTA Ø32 mm</t>
  </si>
  <si>
    <t>Tube orange ICTL  Ø9  mm</t>
  </si>
  <si>
    <t>Tube orange ICTL  Ø11  mm</t>
  </si>
  <si>
    <t>Tube orange ICTL  Ø13  mm</t>
  </si>
  <si>
    <t>Tube orange ICTL  Ø16  mm</t>
  </si>
  <si>
    <t xml:space="preserve">Plinthe 20/12 </t>
  </si>
  <si>
    <t xml:space="preserve">Plinthe 40/16 </t>
  </si>
  <si>
    <t>Plinthe 60/40</t>
  </si>
  <si>
    <t>APPAREILLAGE ÉLECTRIQUE ET FOYERS</t>
  </si>
  <si>
    <t xml:space="preserve">Interrupteur simple allumage </t>
  </si>
  <si>
    <t>Interrupteur simple allumage étanche</t>
  </si>
  <si>
    <t>Interrupteur double allumage</t>
  </si>
  <si>
    <t>Bouton poussoir lumineux</t>
  </si>
  <si>
    <t>Foyer Prise de courant</t>
  </si>
  <si>
    <t>Foyer lumineux simple allumage</t>
  </si>
  <si>
    <t>Foyer lumineux double allumage</t>
  </si>
  <si>
    <t>Foyer lumineux va et vient</t>
  </si>
  <si>
    <t xml:space="preserve">Foyer lumineux sur bouton poussoir </t>
  </si>
  <si>
    <t>Foyer lumineux supplementaire</t>
  </si>
  <si>
    <t>Foyer prise de courant supplementaire</t>
  </si>
  <si>
    <t>ÉCLAIRAGE</t>
  </si>
  <si>
    <t>Réglette étanche à tubes LED 2x18w 120m equipée</t>
  </si>
  <si>
    <t>Réglette étanche à tubes LED 2x9w 60cm equipée</t>
  </si>
  <si>
    <t>Réglette étanche à tubes LED 40w 120cm</t>
  </si>
  <si>
    <t>Réglette LED 17W 60 cm</t>
  </si>
  <si>
    <t>Panel LED 40W encastrable 60x60</t>
  </si>
  <si>
    <t>Panel LED 40W en saillie 60x60</t>
  </si>
  <si>
    <t>Applique LED lavabo 6W avec prise</t>
  </si>
  <si>
    <t>Plafonnier LED encastré rond 24W</t>
  </si>
  <si>
    <t>Plafonnier LED en saillie rond 18W</t>
  </si>
  <si>
    <t>Projecteur LED 10W IP65</t>
  </si>
  <si>
    <t>Projecteur LED 20W IP65</t>
  </si>
  <si>
    <t xml:space="preserve">Lampe LED B22/E27 9W </t>
  </si>
  <si>
    <t>Lampe LED B22/E27 11W</t>
  </si>
  <si>
    <t>Lampe LED B22/E27 13W</t>
  </si>
  <si>
    <t>Lampe LED B22/E27 15W</t>
  </si>
  <si>
    <t xml:space="preserve">Tube LED 60 cm 9W </t>
  </si>
  <si>
    <t>Tube LED 120 cm 18W</t>
  </si>
  <si>
    <t>Bloc autonome d eclairage de securité LED</t>
  </si>
  <si>
    <t>PROTECTION ÉLECTRIQUE</t>
  </si>
  <si>
    <t xml:space="preserve">Tableau de protection electrique </t>
  </si>
  <si>
    <t>Disjoncteur unipolaire 10A</t>
  </si>
  <si>
    <t>Disjoncteur unipolaire 16A</t>
  </si>
  <si>
    <t>Disjoncteur unipolaire 20A</t>
  </si>
  <si>
    <t>Disjoncteur unipolaire 25A</t>
  </si>
  <si>
    <t>Disjoncteur unipolaire 32A</t>
  </si>
  <si>
    <t>Disjoncteur bipolaire 10A</t>
  </si>
  <si>
    <t>Disjoncteur bipolaire 16A</t>
  </si>
  <si>
    <t>Disjoncteur bipolaire 20A</t>
  </si>
  <si>
    <t>Disjoncteur bipolaire 25A</t>
  </si>
  <si>
    <t>Disjoncteur bipolaire 32A</t>
  </si>
  <si>
    <t>Disjoncteur tripolaire 10A</t>
  </si>
  <si>
    <t>Disjoncteur tripolaire 16A</t>
  </si>
  <si>
    <t>Disjoncteur tripolaire 20A</t>
  </si>
  <si>
    <t>Disjoncteur tripolaire 25A</t>
  </si>
  <si>
    <t>Disjoncteur tripolaire 32A</t>
  </si>
  <si>
    <t>Disjoncteur 3P+N 10A</t>
  </si>
  <si>
    <t>Disjoncteur 3P+N 16A</t>
  </si>
  <si>
    <t>Disjoncteur 3P+N 20A</t>
  </si>
  <si>
    <t>Disjoncteur 3P+N 25A</t>
  </si>
  <si>
    <t>Disjoncteur 3P+N 32A</t>
  </si>
  <si>
    <t>COMMANDE ET AUTOMATISME</t>
  </si>
  <si>
    <t>Interrupteur différentiel 2x25A 30mA</t>
  </si>
  <si>
    <t>Interrupteur différentiel 2x25A 300mA</t>
  </si>
  <si>
    <t>Interrupteur différentiel 4x40A 30mA</t>
  </si>
  <si>
    <t>Interrupteur différentiel 4x40A 300mA</t>
  </si>
  <si>
    <t>Interrupteur différentiel 4x63A 30mA</t>
  </si>
  <si>
    <t>Interrupteur différentiel 4x63A 300mA</t>
  </si>
  <si>
    <t>Minuterie 16A  230V</t>
  </si>
  <si>
    <t>Télérupteur  16A 230V</t>
  </si>
  <si>
    <t xml:space="preserve"> PRISE DE TERRE</t>
  </si>
  <si>
    <t xml:space="preserve">Prise de terre </t>
  </si>
  <si>
    <t>DIAGNOSTIC PANNES</t>
  </si>
  <si>
    <t>Diagnostic des pannes</t>
  </si>
  <si>
    <t xml:space="preserve">POMPES </t>
  </si>
  <si>
    <t>Pompe de surface</t>
  </si>
  <si>
    <t xml:space="preserve"> AO N°03/2026/ESTg/GST-TTA       </t>
  </si>
  <si>
    <t xml:space="preserve">Bordereau des prix - détail estimatif </t>
  </si>
  <si>
    <t xml:space="preserve">   </t>
  </si>
  <si>
    <t xml:space="preserve">TRAVAUX DE REPARATION, DE REMISE EN ETAT ET D'ENTRETIEN DES ETABLISSEMENTS SANITAIRES DU DISTRICT SANITAIRE DE TANGER </t>
  </si>
  <si>
    <t>10-ELECTRICITE</t>
  </si>
  <si>
    <t>PL</t>
  </si>
  <si>
    <r>
      <rPr>
        <sz val="11"/>
        <color rgb="FF000000"/>
        <rFont val="Calibri"/>
        <family val="2"/>
        <charset val="1"/>
      </rPr>
      <t xml:space="preserve">Interrupteur </t>
    </r>
    <r>
      <rPr>
        <sz val="10"/>
        <rFont val="Century Gothic"/>
        <family val="2"/>
        <charset val="1"/>
      </rPr>
      <t>va et vient</t>
    </r>
  </si>
  <si>
    <r>
      <rPr>
        <sz val="11"/>
        <color rgb="FF000000"/>
        <rFont val="Calibri"/>
        <family val="2"/>
        <charset val="1"/>
      </rPr>
      <t xml:space="preserve">Prise </t>
    </r>
    <r>
      <rPr>
        <sz val="10"/>
        <rFont val="Century Gothic"/>
        <family val="2"/>
        <charset val="1"/>
      </rPr>
      <t>de courant 2x16A+T</t>
    </r>
  </si>
  <si>
    <r>
      <rPr>
        <sz val="11"/>
        <color rgb="FF000000"/>
        <rFont val="Calibri"/>
        <family val="2"/>
        <charset val="1"/>
      </rPr>
      <t xml:space="preserve">Prise </t>
    </r>
    <r>
      <rPr>
        <sz val="10"/>
        <rFont val="Arial"/>
        <family val="2"/>
        <charset val="1"/>
      </rPr>
      <t>de courant étanche 2x16A+T</t>
    </r>
  </si>
  <si>
    <r>
      <rPr>
        <sz val="11"/>
        <color rgb="FF000000"/>
        <rFont val="Calibri"/>
        <family val="2"/>
        <charset val="1"/>
      </rPr>
      <t xml:space="preserve">Cartouches HPC taille 00 </t>
    </r>
    <r>
      <rPr>
        <sz val="10"/>
        <rFont val="Century Gothic"/>
        <family val="2"/>
        <charset val="1"/>
      </rPr>
      <t>de 63A a 120A</t>
    </r>
  </si>
  <si>
    <r>
      <rPr>
        <sz val="10"/>
        <rFont val="Arial"/>
        <family val="2"/>
        <charset val="1"/>
      </rPr>
      <t>I</t>
    </r>
    <r>
      <rPr>
        <sz val="10"/>
        <rFont val="Century Gothic"/>
        <family val="2"/>
        <charset val="1"/>
      </rPr>
      <t>nterrupteur horaire 24h/15min</t>
    </r>
  </si>
  <si>
    <t>Pompe immergée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</si>
</sst>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\-??\ _€_-;_-@"/>
    <numFmt numFmtId="165" formatCode="_-* #,##0.00\ _€_-;\-* #,##0.00\ _€_-;_-* \-??\ _€_-;_-@_-"/>
    <numFmt numFmtId="166" formatCode="_-* #,##0.00\ _€_-;\-* #,##0.00\ _€_-;_-* &quot;-&quot;??\ _€_-;_-@"/>
  </numFmts>
  <fonts count="14" x14ac:knownFonts="1">
    <font>
      <sz val="11"/>
      <name val="Calibri"/>
    </font>
    <font>
      <sz val="11"/>
      <name val="Calibri"/>
      <family val="2"/>
    </font>
    <font>
      <b/>
      <sz val="14"/>
      <name val="Cambria"/>
      <family val="1"/>
    </font>
    <font>
      <b/>
      <sz val="12"/>
      <name val="Cambria"/>
      <family val="1"/>
    </font>
    <font>
      <sz val="12"/>
      <name val="Cambria"/>
      <family val="1"/>
    </font>
    <font>
      <b/>
      <i/>
      <u/>
      <sz val="12"/>
      <name val="Cambria"/>
      <family val="1"/>
    </font>
    <font>
      <b/>
      <sz val="10"/>
      <name val="Cambria"/>
      <family val="1"/>
    </font>
    <font>
      <b/>
      <sz val="12"/>
      <color rgb="FFFF0000"/>
      <name val="Cambria"/>
      <family val="1"/>
    </font>
    <font>
      <sz val="10"/>
      <name val="Arial"/>
      <family val="2"/>
    </font>
    <font>
      <b/>
      <sz val="14"/>
      <name val="Cambria"/>
      <family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name val="Century Gothic"/>
      <family val="2"/>
      <charset val="1"/>
    </font>
    <font>
      <sz val="11"/>
      <color rgb="FFFF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DEEAF6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rgb="FFDEEAF6"/>
        <bgColor indexed="64"/>
      </patternFill>
    </fill>
    <fill>
      <patternFill patternType="solid">
        <fgColor rgb="FFFFFFFF"/>
        <bgColor rgb="FFFFFFD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protection locked="0"/>
    </xf>
  </cellStyleXfs>
  <cellXfs count="47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1" fillId="2" borderId="1" xfId="0" applyFont="1" applyFill="1" applyBorder="1" applyAlignment="1"/>
    <xf numFmtId="0" fontId="1" fillId="2" borderId="0" xfId="0" applyFont="1" applyFill="1" applyAlignment="1"/>
    <xf numFmtId="1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6" fillId="2" borderId="1" xfId="1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/>
    <xf numFmtId="165" fontId="1" fillId="2" borderId="1" xfId="0" applyNumberFormat="1" applyFont="1" applyFill="1" applyBorder="1" applyAlignment="1"/>
    <xf numFmtId="1" fontId="3" fillId="2" borderId="1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4" fillId="0" borderId="0" xfId="0" applyFont="1" applyAlignment="1"/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/>
    </xf>
    <xf numFmtId="166" fontId="3" fillId="4" borderId="1" xfId="0" applyNumberFormat="1" applyFont="1" applyFill="1" applyBorder="1" applyAlignment="1">
      <alignment horizontal="center" vertical="center"/>
    </xf>
    <xf numFmtId="166" fontId="3" fillId="4" borderId="4" xfId="0" applyNumberFormat="1" applyFont="1" applyFill="1" applyBorder="1" applyAlignment="1">
      <alignment horizontal="center" vertical="center"/>
    </xf>
    <xf numFmtId="166" fontId="3" fillId="0" borderId="5" xfId="0" applyNumberFormat="1" applyFont="1" applyBorder="1" applyAlignment="1">
      <alignment horizontal="center" vertical="center"/>
    </xf>
    <xf numFmtId="0" fontId="1" fillId="4" borderId="1" xfId="0" applyFont="1" applyFill="1" applyBorder="1" applyAlignment="1"/>
    <xf numFmtId="0" fontId="10" fillId="0" borderId="0" xfId="0" applyFont="1" applyAlignment="1"/>
    <xf numFmtId="0" fontId="11" fillId="5" borderId="1" xfId="0" applyFont="1" applyFill="1" applyBorder="1" applyAlignment="1">
      <alignment horizontal="left" vertical="center" wrapText="1"/>
    </xf>
    <xf numFmtId="0" fontId="11" fillId="0" borderId="0" xfId="0" applyFont="1" applyAlignment="1"/>
    <xf numFmtId="0" fontId="13" fillId="0" borderId="0" xfId="0" applyFont="1" applyAlignment="1"/>
    <xf numFmtId="2" fontId="3" fillId="5" borderId="1" xfId="0" applyNumberFormat="1" applyFont="1" applyFill="1" applyBorder="1" applyAlignment="1">
      <alignment horizontal="center"/>
    </xf>
    <xf numFmtId="2" fontId="3" fillId="5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EEBF7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1016001</xdr:colOff>
      <xdr:row>5</xdr:row>
      <xdr:rowOff>79374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8872602-E91D-4400-94FC-2BB01A9CCFB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" y="0"/>
          <a:ext cx="9683750" cy="1285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G207"/>
  <sheetViews>
    <sheetView tabSelected="1" view="pageBreakPreview" topLeftCell="A186" zoomScale="60" zoomScaleNormal="72" workbookViewId="0">
      <selection activeCell="F15" sqref="F15"/>
    </sheetView>
  </sheetViews>
  <sheetFormatPr baseColWidth="10" defaultColWidth="11" defaultRowHeight="15" x14ac:dyDescent="0.2"/>
  <cols>
    <col min="1" max="1" width="15.1640625" style="1" customWidth="1"/>
    <col min="2" max="2" width="77.33203125" style="1" customWidth="1"/>
    <col min="3" max="3" width="7" style="1" customWidth="1"/>
    <col min="4" max="4" width="14.5" style="1" bestFit="1" customWidth="1"/>
    <col min="5" max="5" width="15.83203125" style="1" bestFit="1" customWidth="1"/>
    <col min="6" max="6" width="18.5" style="1" customWidth="1"/>
    <col min="7" max="7" width="14.5" style="1" customWidth="1"/>
  </cols>
  <sheetData>
    <row r="5" spans="1:6" ht="35.25" customHeight="1" x14ac:dyDescent="0.2"/>
    <row r="6" spans="1:6" ht="9" customHeight="1" x14ac:dyDescent="0.2"/>
    <row r="7" spans="1:6" ht="18" x14ac:dyDescent="0.2">
      <c r="A7" s="2"/>
      <c r="B7" s="34" t="s">
        <v>183</v>
      </c>
      <c r="C7" s="34"/>
      <c r="D7" s="34"/>
      <c r="E7" s="34"/>
    </row>
    <row r="8" spans="1:6" ht="39" customHeight="1" x14ac:dyDescent="0.2">
      <c r="A8" s="35" t="s">
        <v>186</v>
      </c>
      <c r="B8" s="35"/>
      <c r="C8" s="35"/>
      <c r="D8" s="35"/>
      <c r="E8" s="35"/>
      <c r="F8" s="35"/>
    </row>
    <row r="9" spans="1:6" ht="18" customHeight="1" x14ac:dyDescent="0.2">
      <c r="A9" s="34" t="s">
        <v>184</v>
      </c>
      <c r="B9" s="35"/>
      <c r="C9" s="35"/>
      <c r="D9" s="35"/>
      <c r="E9" s="35"/>
      <c r="F9" s="35"/>
    </row>
    <row r="10" spans="1:6" ht="18" x14ac:dyDescent="0.2">
      <c r="A10" s="3"/>
      <c r="B10" s="3"/>
      <c r="C10" s="3"/>
      <c r="F10" s="1" t="s">
        <v>185</v>
      </c>
    </row>
    <row r="11" spans="1:6" ht="17" x14ac:dyDescent="0.2">
      <c r="A11" s="4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</row>
    <row r="12" spans="1:6" ht="16" x14ac:dyDescent="0.2">
      <c r="A12" s="6" t="s">
        <v>6</v>
      </c>
      <c r="B12" s="7"/>
      <c r="C12" s="7"/>
      <c r="D12" s="7"/>
      <c r="E12" s="7"/>
      <c r="F12" s="7"/>
    </row>
    <row r="13" spans="1:6" ht="51" x14ac:dyDescent="0.2">
      <c r="A13" s="9">
        <v>1</v>
      </c>
      <c r="B13" s="10" t="s">
        <v>7</v>
      </c>
      <c r="C13" s="5" t="s">
        <v>8</v>
      </c>
      <c r="D13" s="11">
        <v>32</v>
      </c>
      <c r="E13" s="36"/>
      <c r="F13" s="11">
        <f>E13*D13</f>
        <v>0</v>
      </c>
    </row>
    <row r="14" spans="1:6" ht="16" x14ac:dyDescent="0.2">
      <c r="A14" s="6" t="s">
        <v>9</v>
      </c>
      <c r="B14" s="7"/>
      <c r="C14" s="7"/>
      <c r="D14" s="12"/>
      <c r="E14" s="37"/>
      <c r="F14" s="12">
        <f>E14*D14</f>
        <v>0</v>
      </c>
    </row>
    <row r="15" spans="1:6" ht="17" x14ac:dyDescent="0.2">
      <c r="A15" s="13"/>
      <c r="B15" s="14" t="s">
        <v>10</v>
      </c>
      <c r="C15" s="15"/>
      <c r="D15" s="12"/>
      <c r="E15" s="37"/>
      <c r="F15" s="12"/>
    </row>
    <row r="16" spans="1:6" ht="17" x14ac:dyDescent="0.2">
      <c r="A16" s="16">
        <f>A13+1</f>
        <v>2</v>
      </c>
      <c r="B16" s="17" t="s">
        <v>11</v>
      </c>
      <c r="C16" s="18" t="s">
        <v>12</v>
      </c>
      <c r="D16" s="11">
        <v>9</v>
      </c>
      <c r="E16" s="36"/>
      <c r="F16" s="11">
        <f t="shared" ref="F16:F39" si="0">E16*D16</f>
        <v>0</v>
      </c>
    </row>
    <row r="17" spans="1:6" ht="17" x14ac:dyDescent="0.2">
      <c r="A17" s="9">
        <f>+A16+1</f>
        <v>3</v>
      </c>
      <c r="B17" s="17" t="s">
        <v>13</v>
      </c>
      <c r="C17" s="18" t="s">
        <v>8</v>
      </c>
      <c r="D17" s="11">
        <v>12</v>
      </c>
      <c r="E17" s="36"/>
      <c r="F17" s="11">
        <f t="shared" si="0"/>
        <v>0</v>
      </c>
    </row>
    <row r="18" spans="1:6" ht="17" x14ac:dyDescent="0.2">
      <c r="A18" s="13"/>
      <c r="B18" s="14" t="s">
        <v>14</v>
      </c>
      <c r="C18" s="15"/>
      <c r="D18" s="12"/>
      <c r="E18" s="37"/>
      <c r="F18" s="12">
        <f t="shared" si="0"/>
        <v>0</v>
      </c>
    </row>
    <row r="19" spans="1:6" ht="34" x14ac:dyDescent="0.2">
      <c r="A19" s="9">
        <f>A17+1</f>
        <v>4</v>
      </c>
      <c r="B19" s="10" t="s">
        <v>15</v>
      </c>
      <c r="C19" s="5" t="s">
        <v>16</v>
      </c>
      <c r="D19" s="11">
        <v>12</v>
      </c>
      <c r="E19" s="36"/>
      <c r="F19" s="11">
        <f>E19*D19</f>
        <v>0</v>
      </c>
    </row>
    <row r="20" spans="1:6" ht="34" x14ac:dyDescent="0.2">
      <c r="A20" s="9">
        <f>+A19+1</f>
        <v>5</v>
      </c>
      <c r="B20" s="10" t="s">
        <v>17</v>
      </c>
      <c r="C20" s="5" t="s">
        <v>16</v>
      </c>
      <c r="D20" s="11">
        <v>10</v>
      </c>
      <c r="E20" s="36"/>
      <c r="F20" s="11">
        <f>E20*D20</f>
        <v>0</v>
      </c>
    </row>
    <row r="21" spans="1:6" ht="17" x14ac:dyDescent="0.2">
      <c r="A21" s="9">
        <f>+A20+1</f>
        <v>6</v>
      </c>
      <c r="B21" s="10" t="s">
        <v>18</v>
      </c>
      <c r="C21" s="5" t="s">
        <v>19</v>
      </c>
      <c r="D21" s="11">
        <v>1</v>
      </c>
      <c r="E21" s="36"/>
      <c r="F21" s="11">
        <f>E21*D21</f>
        <v>0</v>
      </c>
    </row>
    <row r="22" spans="1:6" ht="17" x14ac:dyDescent="0.2">
      <c r="A22" s="13"/>
      <c r="B22" s="14" t="s">
        <v>20</v>
      </c>
      <c r="C22" s="15"/>
      <c r="D22" s="12"/>
      <c r="E22" s="37"/>
      <c r="F22" s="12">
        <f t="shared" si="0"/>
        <v>0</v>
      </c>
    </row>
    <row r="23" spans="1:6" ht="17" x14ac:dyDescent="0.2">
      <c r="A23" s="9">
        <f>A21+1</f>
        <v>7</v>
      </c>
      <c r="B23" s="19" t="s">
        <v>21</v>
      </c>
      <c r="C23" s="5" t="s">
        <v>8</v>
      </c>
      <c r="D23" s="11">
        <v>30</v>
      </c>
      <c r="E23" s="36"/>
      <c r="F23" s="11">
        <f>E23*D23</f>
        <v>0</v>
      </c>
    </row>
    <row r="24" spans="1:6" ht="17" x14ac:dyDescent="0.2">
      <c r="A24" s="9">
        <f>A23+1</f>
        <v>8</v>
      </c>
      <c r="B24" s="19" t="s">
        <v>22</v>
      </c>
      <c r="C24" s="5" t="s">
        <v>8</v>
      </c>
      <c r="D24" s="11">
        <v>20</v>
      </c>
      <c r="E24" s="36"/>
      <c r="F24" s="11">
        <f t="shared" si="0"/>
        <v>0</v>
      </c>
    </row>
    <row r="25" spans="1:6" ht="17" x14ac:dyDescent="0.2">
      <c r="A25" s="13"/>
      <c r="B25" s="14" t="s">
        <v>23</v>
      </c>
      <c r="C25" s="15"/>
      <c r="D25" s="12"/>
      <c r="E25" s="37"/>
      <c r="F25" s="12">
        <f t="shared" si="0"/>
        <v>0</v>
      </c>
    </row>
    <row r="26" spans="1:6" ht="17" x14ac:dyDescent="0.2">
      <c r="A26" s="9">
        <f>+A24+1</f>
        <v>9</v>
      </c>
      <c r="B26" s="10" t="s">
        <v>24</v>
      </c>
      <c r="C26" s="18" t="s">
        <v>16</v>
      </c>
      <c r="D26" s="11">
        <v>1</v>
      </c>
      <c r="E26" s="36"/>
      <c r="F26" s="11">
        <f t="shared" si="0"/>
        <v>0</v>
      </c>
    </row>
    <row r="27" spans="1:6" ht="17" x14ac:dyDescent="0.2">
      <c r="A27" s="13"/>
      <c r="B27" s="20" t="s">
        <v>25</v>
      </c>
      <c r="C27" s="15"/>
      <c r="D27" s="12"/>
      <c r="E27" s="37"/>
      <c r="F27" s="12">
        <f t="shared" si="0"/>
        <v>0</v>
      </c>
    </row>
    <row r="28" spans="1:6" ht="17" x14ac:dyDescent="0.2">
      <c r="A28" s="9">
        <f>+A26+1</f>
        <v>10</v>
      </c>
      <c r="B28" s="10" t="s">
        <v>26</v>
      </c>
      <c r="C28" s="5" t="s">
        <v>16</v>
      </c>
      <c r="D28" s="11">
        <v>3</v>
      </c>
      <c r="E28" s="36"/>
      <c r="F28" s="11">
        <f t="shared" si="0"/>
        <v>0</v>
      </c>
    </row>
    <row r="29" spans="1:6" ht="17" x14ac:dyDescent="0.2">
      <c r="A29" s="9">
        <f>A28+1</f>
        <v>11</v>
      </c>
      <c r="B29" s="10" t="s">
        <v>27</v>
      </c>
      <c r="C29" s="5" t="s">
        <v>16</v>
      </c>
      <c r="D29" s="11">
        <v>2</v>
      </c>
      <c r="E29" s="36"/>
      <c r="F29" s="11">
        <f t="shared" si="0"/>
        <v>0</v>
      </c>
    </row>
    <row r="30" spans="1:6" ht="17" x14ac:dyDescent="0.2">
      <c r="A30" s="13"/>
      <c r="B30" s="20" t="s">
        <v>28</v>
      </c>
      <c r="C30" s="15"/>
      <c r="D30" s="12"/>
      <c r="E30" s="37"/>
      <c r="F30" s="12">
        <f t="shared" si="0"/>
        <v>0</v>
      </c>
    </row>
    <row r="31" spans="1:6" ht="17" x14ac:dyDescent="0.2">
      <c r="A31" s="9">
        <f>A29+1</f>
        <v>12</v>
      </c>
      <c r="B31" s="10" t="s">
        <v>29</v>
      </c>
      <c r="C31" s="5" t="s">
        <v>30</v>
      </c>
      <c r="D31" s="11">
        <v>12</v>
      </c>
      <c r="E31" s="36"/>
      <c r="F31" s="11">
        <f>E31*D31</f>
        <v>0</v>
      </c>
    </row>
    <row r="32" spans="1:6" ht="17" x14ac:dyDescent="0.2">
      <c r="A32" s="9">
        <f>A31+1</f>
        <v>13</v>
      </c>
      <c r="B32" s="10" t="s">
        <v>31</v>
      </c>
      <c r="C32" s="5" t="s">
        <v>30</v>
      </c>
      <c r="D32" s="11">
        <v>16</v>
      </c>
      <c r="E32" s="36"/>
      <c r="F32" s="11">
        <f t="shared" si="0"/>
        <v>0</v>
      </c>
    </row>
    <row r="33" spans="1:6" ht="17" x14ac:dyDescent="0.2">
      <c r="A33" s="9"/>
      <c r="B33" s="21" t="s">
        <v>32</v>
      </c>
      <c r="C33" s="5"/>
      <c r="D33" s="11"/>
      <c r="E33" s="36"/>
      <c r="F33" s="11">
        <f t="shared" si="0"/>
        <v>0</v>
      </c>
    </row>
    <row r="34" spans="1:6" ht="17" x14ac:dyDescent="0.2">
      <c r="A34" s="9">
        <f>A32+1</f>
        <v>14</v>
      </c>
      <c r="B34" s="10" t="s">
        <v>33</v>
      </c>
      <c r="C34" s="5" t="s">
        <v>30</v>
      </c>
      <c r="D34" s="11">
        <v>20</v>
      </c>
      <c r="E34" s="36"/>
      <c r="F34" s="11">
        <f t="shared" si="0"/>
        <v>0</v>
      </c>
    </row>
    <row r="35" spans="1:6" ht="17" x14ac:dyDescent="0.2">
      <c r="A35" s="9">
        <f>A34+1</f>
        <v>15</v>
      </c>
      <c r="B35" s="10" t="s">
        <v>34</v>
      </c>
      <c r="C35" s="5" t="s">
        <v>8</v>
      </c>
      <c r="D35" s="11">
        <v>12</v>
      </c>
      <c r="E35" s="36"/>
      <c r="F35" s="11">
        <f t="shared" si="0"/>
        <v>0</v>
      </c>
    </row>
    <row r="36" spans="1:6" ht="17" x14ac:dyDescent="0.2">
      <c r="A36" s="9">
        <f>A35+1</f>
        <v>16</v>
      </c>
      <c r="B36" s="17" t="s">
        <v>35</v>
      </c>
      <c r="C36" s="18" t="s">
        <v>8</v>
      </c>
      <c r="D36" s="11">
        <v>3</v>
      </c>
      <c r="E36" s="36"/>
      <c r="F36" s="11">
        <f t="shared" si="0"/>
        <v>0</v>
      </c>
    </row>
    <row r="37" spans="1:6" ht="34" x14ac:dyDescent="0.2">
      <c r="A37" s="9">
        <f>A36+1</f>
        <v>17</v>
      </c>
      <c r="B37" s="17" t="s">
        <v>36</v>
      </c>
      <c r="C37" s="18" t="s">
        <v>30</v>
      </c>
      <c r="D37" s="11">
        <v>12</v>
      </c>
      <c r="E37" s="36"/>
      <c r="F37" s="11">
        <f t="shared" si="0"/>
        <v>0</v>
      </c>
    </row>
    <row r="38" spans="1:6" ht="17" x14ac:dyDescent="0.2">
      <c r="A38" s="9">
        <f>A37+1</f>
        <v>18</v>
      </c>
      <c r="B38" s="10" t="s">
        <v>37</v>
      </c>
      <c r="C38" s="5" t="s">
        <v>30</v>
      </c>
      <c r="D38" s="11">
        <v>9</v>
      </c>
      <c r="E38" s="36"/>
      <c r="F38" s="11">
        <f t="shared" si="0"/>
        <v>0</v>
      </c>
    </row>
    <row r="39" spans="1:6" ht="16" x14ac:dyDescent="0.2">
      <c r="A39" s="6" t="s">
        <v>38</v>
      </c>
      <c r="B39" s="7"/>
      <c r="C39" s="7"/>
      <c r="D39" s="12"/>
      <c r="E39" s="38"/>
      <c r="F39" s="12">
        <f t="shared" si="0"/>
        <v>0</v>
      </c>
    </row>
    <row r="40" spans="1:6" ht="17" x14ac:dyDescent="0.2">
      <c r="A40" s="9">
        <f>A38+1</f>
        <v>19</v>
      </c>
      <c r="B40" s="10" t="s">
        <v>39</v>
      </c>
      <c r="C40" s="5" t="s">
        <v>8</v>
      </c>
      <c r="D40" s="11">
        <v>16</v>
      </c>
      <c r="E40" s="36"/>
      <c r="F40" s="11">
        <f>E40*D40</f>
        <v>0</v>
      </c>
    </row>
    <row r="41" spans="1:6" ht="16" x14ac:dyDescent="0.2">
      <c r="A41" s="6" t="s">
        <v>40</v>
      </c>
      <c r="B41" s="7"/>
      <c r="C41" s="7"/>
      <c r="D41" s="12"/>
      <c r="E41" s="37"/>
      <c r="F41" s="12"/>
    </row>
    <row r="42" spans="1:6" ht="16" x14ac:dyDescent="0.2">
      <c r="A42" s="22"/>
      <c r="B42" s="23" t="s">
        <v>41</v>
      </c>
      <c r="C42" s="23"/>
      <c r="D42" s="12"/>
      <c r="E42" s="37"/>
      <c r="F42" s="12"/>
    </row>
    <row r="43" spans="1:6" ht="17" x14ac:dyDescent="0.2">
      <c r="A43" s="9">
        <f>A40+1</f>
        <v>20</v>
      </c>
      <c r="B43" s="10" t="s">
        <v>42</v>
      </c>
      <c r="C43" s="5" t="s">
        <v>8</v>
      </c>
      <c r="D43" s="11">
        <v>12</v>
      </c>
      <c r="E43" s="36"/>
      <c r="F43" s="11">
        <f>E43*D43</f>
        <v>0</v>
      </c>
    </row>
    <row r="44" spans="1:6" ht="17" x14ac:dyDescent="0.2">
      <c r="A44" s="9">
        <f>A43+1</f>
        <v>21</v>
      </c>
      <c r="B44" s="10" t="s">
        <v>43</v>
      </c>
      <c r="C44" s="5" t="s">
        <v>8</v>
      </c>
      <c r="D44" s="11">
        <v>12</v>
      </c>
      <c r="E44" s="36"/>
      <c r="F44" s="11">
        <f>E44*D44</f>
        <v>0</v>
      </c>
    </row>
    <row r="45" spans="1:6" ht="17" x14ac:dyDescent="0.2">
      <c r="A45" s="9">
        <f>A44+1</f>
        <v>22</v>
      </c>
      <c r="B45" s="17" t="s">
        <v>44</v>
      </c>
      <c r="C45" s="5" t="s">
        <v>8</v>
      </c>
      <c r="D45" s="11">
        <v>16</v>
      </c>
      <c r="E45" s="36"/>
      <c r="F45" s="11">
        <f>E45*D45</f>
        <v>0</v>
      </c>
    </row>
    <row r="46" spans="1:6" ht="17" x14ac:dyDescent="0.2">
      <c r="A46" s="9">
        <f>A45+1</f>
        <v>23</v>
      </c>
      <c r="B46" s="10" t="s">
        <v>45</v>
      </c>
      <c r="C46" s="5" t="s">
        <v>8</v>
      </c>
      <c r="D46" s="11">
        <v>9</v>
      </c>
      <c r="E46" s="36"/>
      <c r="F46" s="11">
        <f>E46*D46</f>
        <v>0</v>
      </c>
    </row>
    <row r="47" spans="1:6" ht="16" x14ac:dyDescent="0.2">
      <c r="A47" s="6" t="s">
        <v>46</v>
      </c>
      <c r="B47" s="7"/>
      <c r="C47" s="7"/>
      <c r="D47" s="12"/>
      <c r="E47" s="38"/>
      <c r="F47" s="12">
        <f t="shared" ref="F47:F76" si="1">E47*D47</f>
        <v>0</v>
      </c>
    </row>
    <row r="48" spans="1:6" ht="17" x14ac:dyDescent="0.2">
      <c r="A48" s="9">
        <f>A46+1</f>
        <v>24</v>
      </c>
      <c r="B48" s="10" t="s">
        <v>47</v>
      </c>
      <c r="C48" s="18" t="s">
        <v>8</v>
      </c>
      <c r="D48" s="11">
        <v>16</v>
      </c>
      <c r="E48" s="36"/>
      <c r="F48" s="11">
        <f t="shared" si="1"/>
        <v>0</v>
      </c>
    </row>
    <row r="49" spans="1:6" ht="34" x14ac:dyDescent="0.2">
      <c r="A49" s="9">
        <f t="shared" ref="A49:A54" si="2">A48+1</f>
        <v>25</v>
      </c>
      <c r="B49" s="10" t="s">
        <v>48</v>
      </c>
      <c r="C49" s="18" t="s">
        <v>8</v>
      </c>
      <c r="D49" s="11">
        <v>30</v>
      </c>
      <c r="E49" s="36"/>
      <c r="F49" s="11">
        <f t="shared" si="1"/>
        <v>0</v>
      </c>
    </row>
    <row r="50" spans="1:6" ht="17" x14ac:dyDescent="0.2">
      <c r="A50" s="9">
        <f t="shared" si="2"/>
        <v>26</v>
      </c>
      <c r="B50" s="10" t="s">
        <v>49</v>
      </c>
      <c r="C50" s="5" t="s">
        <v>8</v>
      </c>
      <c r="D50" s="11">
        <v>26</v>
      </c>
      <c r="E50" s="36"/>
      <c r="F50" s="11">
        <f t="shared" si="1"/>
        <v>0</v>
      </c>
    </row>
    <row r="51" spans="1:6" ht="34" x14ac:dyDescent="0.2">
      <c r="A51" s="9">
        <f t="shared" si="2"/>
        <v>27</v>
      </c>
      <c r="B51" s="10" t="s">
        <v>50</v>
      </c>
      <c r="C51" s="5" t="s">
        <v>8</v>
      </c>
      <c r="D51" s="11">
        <v>40</v>
      </c>
      <c r="E51" s="39"/>
      <c r="F51" s="11">
        <f t="shared" si="1"/>
        <v>0</v>
      </c>
    </row>
    <row r="52" spans="1:6" ht="17" x14ac:dyDescent="0.2">
      <c r="A52" s="9">
        <f t="shared" si="2"/>
        <v>28</v>
      </c>
      <c r="B52" s="17" t="s">
        <v>51</v>
      </c>
      <c r="C52" s="5" t="s">
        <v>8</v>
      </c>
      <c r="D52" s="11">
        <v>60</v>
      </c>
      <c r="E52" s="36"/>
      <c r="F52" s="11">
        <f t="shared" si="1"/>
        <v>0</v>
      </c>
    </row>
    <row r="53" spans="1:6" ht="17" x14ac:dyDescent="0.2">
      <c r="A53" s="9">
        <f t="shared" si="2"/>
        <v>29</v>
      </c>
      <c r="B53" s="10" t="s">
        <v>52</v>
      </c>
      <c r="C53" s="5" t="s">
        <v>8</v>
      </c>
      <c r="D53" s="11">
        <v>40</v>
      </c>
      <c r="E53" s="36"/>
      <c r="F53" s="11">
        <f t="shared" si="1"/>
        <v>0</v>
      </c>
    </row>
    <row r="54" spans="1:6" ht="17" x14ac:dyDescent="0.2">
      <c r="A54" s="9">
        <f t="shared" si="2"/>
        <v>30</v>
      </c>
      <c r="B54" s="10" t="s">
        <v>53</v>
      </c>
      <c r="C54" s="5" t="s">
        <v>8</v>
      </c>
      <c r="D54" s="11">
        <v>12</v>
      </c>
      <c r="E54" s="36"/>
      <c r="F54" s="11">
        <f t="shared" si="1"/>
        <v>0</v>
      </c>
    </row>
    <row r="55" spans="1:6" ht="16" x14ac:dyDescent="0.2">
      <c r="A55" s="6" t="s">
        <v>54</v>
      </c>
      <c r="B55" s="7"/>
      <c r="C55" s="7"/>
      <c r="D55" s="12"/>
      <c r="E55" s="37"/>
      <c r="F55" s="12">
        <f t="shared" si="1"/>
        <v>0</v>
      </c>
    </row>
    <row r="56" spans="1:6" ht="17" x14ac:dyDescent="0.2">
      <c r="A56" s="24"/>
      <c r="B56" s="20" t="s">
        <v>55</v>
      </c>
      <c r="C56" s="24"/>
      <c r="D56" s="12"/>
      <c r="E56" s="38"/>
      <c r="F56" s="12">
        <f t="shared" si="1"/>
        <v>0</v>
      </c>
    </row>
    <row r="57" spans="1:6" ht="17" x14ac:dyDescent="0.2">
      <c r="A57" s="9">
        <f>A54+1</f>
        <v>31</v>
      </c>
      <c r="B57" s="10" t="s">
        <v>56</v>
      </c>
      <c r="C57" s="5" t="s">
        <v>16</v>
      </c>
      <c r="D57" s="11">
        <v>10</v>
      </c>
      <c r="E57" s="36"/>
      <c r="F57" s="11">
        <f t="shared" si="1"/>
        <v>0</v>
      </c>
    </row>
    <row r="58" spans="1:6" ht="17" x14ac:dyDescent="0.2">
      <c r="A58" s="9">
        <f t="shared" ref="A58:A62" si="3">A57+1</f>
        <v>32</v>
      </c>
      <c r="B58" s="17" t="s">
        <v>57</v>
      </c>
      <c r="C58" s="18" t="s">
        <v>8</v>
      </c>
      <c r="D58" s="11">
        <v>20</v>
      </c>
      <c r="E58" s="39"/>
      <c r="F58" s="11">
        <f t="shared" si="1"/>
        <v>0</v>
      </c>
    </row>
    <row r="59" spans="1:6" ht="17" x14ac:dyDescent="0.2">
      <c r="A59" s="9">
        <f t="shared" si="3"/>
        <v>33</v>
      </c>
      <c r="B59" s="17" t="s">
        <v>58</v>
      </c>
      <c r="C59" s="18" t="s">
        <v>8</v>
      </c>
      <c r="D59" s="11">
        <v>20</v>
      </c>
      <c r="E59" s="36"/>
      <c r="F59" s="11">
        <f t="shared" si="1"/>
        <v>0</v>
      </c>
    </row>
    <row r="60" spans="1:6" ht="17" x14ac:dyDescent="0.2">
      <c r="A60" s="9">
        <f t="shared" si="3"/>
        <v>34</v>
      </c>
      <c r="B60" s="17" t="s">
        <v>59</v>
      </c>
      <c r="C60" s="18" t="s">
        <v>8</v>
      </c>
      <c r="D60" s="11">
        <v>21</v>
      </c>
      <c r="E60" s="36"/>
      <c r="F60" s="11">
        <f t="shared" si="1"/>
        <v>0</v>
      </c>
    </row>
    <row r="61" spans="1:6" ht="17" x14ac:dyDescent="0.2">
      <c r="A61" s="9">
        <f t="shared" si="3"/>
        <v>35</v>
      </c>
      <c r="B61" s="17" t="s">
        <v>60</v>
      </c>
      <c r="C61" s="18" t="s">
        <v>16</v>
      </c>
      <c r="D61" s="11">
        <v>40</v>
      </c>
      <c r="E61" s="36"/>
      <c r="F61" s="11">
        <f t="shared" si="1"/>
        <v>0</v>
      </c>
    </row>
    <row r="62" spans="1:6" ht="17" x14ac:dyDescent="0.2">
      <c r="A62" s="9">
        <f t="shared" si="3"/>
        <v>36</v>
      </c>
      <c r="B62" s="17" t="s">
        <v>61</v>
      </c>
      <c r="C62" s="18" t="s">
        <v>16</v>
      </c>
      <c r="D62" s="11">
        <v>26</v>
      </c>
      <c r="E62" s="36"/>
      <c r="F62" s="11">
        <f t="shared" si="1"/>
        <v>0</v>
      </c>
    </row>
    <row r="63" spans="1:6" ht="17" x14ac:dyDescent="0.2">
      <c r="A63" s="13"/>
      <c r="B63" s="20" t="s">
        <v>62</v>
      </c>
      <c r="C63" s="15"/>
      <c r="D63" s="12"/>
      <c r="E63" s="37"/>
      <c r="F63" s="12">
        <f t="shared" si="1"/>
        <v>0</v>
      </c>
    </row>
    <row r="64" spans="1:6" ht="17" x14ac:dyDescent="0.2">
      <c r="A64" s="9">
        <f>A62+1</f>
        <v>37</v>
      </c>
      <c r="B64" s="17" t="s">
        <v>63</v>
      </c>
      <c r="C64" s="18" t="s">
        <v>16</v>
      </c>
      <c r="D64" s="11">
        <v>2</v>
      </c>
      <c r="E64" s="36"/>
      <c r="F64" s="11">
        <f t="shared" si="1"/>
        <v>0</v>
      </c>
    </row>
    <row r="65" spans="1:6" ht="17" x14ac:dyDescent="0.2">
      <c r="A65" s="9">
        <f>+A64+1</f>
        <v>38</v>
      </c>
      <c r="B65" s="10" t="s">
        <v>64</v>
      </c>
      <c r="C65" s="5" t="s">
        <v>8</v>
      </c>
      <c r="D65" s="11">
        <v>20</v>
      </c>
      <c r="E65" s="36"/>
      <c r="F65" s="11">
        <f t="shared" si="1"/>
        <v>0</v>
      </c>
    </row>
    <row r="66" spans="1:6" ht="17" x14ac:dyDescent="0.2">
      <c r="A66" s="9">
        <f>+A65+1</f>
        <v>39</v>
      </c>
      <c r="B66" s="10" t="s">
        <v>65</v>
      </c>
      <c r="C66" s="5" t="s">
        <v>8</v>
      </c>
      <c r="D66" s="11">
        <v>16</v>
      </c>
      <c r="E66" s="36"/>
      <c r="F66" s="11">
        <f t="shared" si="1"/>
        <v>0</v>
      </c>
    </row>
    <row r="67" spans="1:6" ht="17" x14ac:dyDescent="0.2">
      <c r="A67" s="9">
        <f>+A66+1</f>
        <v>40</v>
      </c>
      <c r="B67" s="10" t="s">
        <v>66</v>
      </c>
      <c r="C67" s="5" t="s">
        <v>8</v>
      </c>
      <c r="D67" s="11">
        <v>18</v>
      </c>
      <c r="E67" s="36"/>
      <c r="F67" s="11">
        <f t="shared" si="1"/>
        <v>0</v>
      </c>
    </row>
    <row r="68" spans="1:6" ht="16" x14ac:dyDescent="0.2">
      <c r="A68" s="6" t="s">
        <v>67</v>
      </c>
      <c r="B68" s="6"/>
      <c r="C68" s="6"/>
      <c r="D68" s="12"/>
      <c r="E68" s="37"/>
      <c r="F68" s="12">
        <f t="shared" si="1"/>
        <v>0</v>
      </c>
    </row>
    <row r="69" spans="1:6" ht="17" x14ac:dyDescent="0.2">
      <c r="A69" s="9">
        <f>A67+1</f>
        <v>41</v>
      </c>
      <c r="B69" s="10" t="s">
        <v>68</v>
      </c>
      <c r="C69" s="5" t="s">
        <v>8</v>
      </c>
      <c r="D69" s="11">
        <v>120</v>
      </c>
      <c r="E69" s="36"/>
      <c r="F69" s="11">
        <f t="shared" si="1"/>
        <v>0</v>
      </c>
    </row>
    <row r="70" spans="1:6" ht="17" x14ac:dyDescent="0.2">
      <c r="A70" s="9">
        <f>+A69+1</f>
        <v>42</v>
      </c>
      <c r="B70" s="17" t="s">
        <v>69</v>
      </c>
      <c r="C70" s="5" t="s">
        <v>8</v>
      </c>
      <c r="D70" s="11">
        <v>160</v>
      </c>
      <c r="E70" s="36"/>
      <c r="F70" s="11">
        <f t="shared" si="1"/>
        <v>0</v>
      </c>
    </row>
    <row r="71" spans="1:6" ht="17" x14ac:dyDescent="0.2">
      <c r="A71" s="9">
        <f>+A70+1</f>
        <v>43</v>
      </c>
      <c r="B71" s="17" t="s">
        <v>70</v>
      </c>
      <c r="C71" s="5" t="s">
        <v>8</v>
      </c>
      <c r="D71" s="11">
        <v>200</v>
      </c>
      <c r="E71" s="36"/>
      <c r="F71" s="11">
        <f t="shared" si="1"/>
        <v>0</v>
      </c>
    </row>
    <row r="72" spans="1:6" ht="17" x14ac:dyDescent="0.2">
      <c r="A72" s="9">
        <f>+A71+1</f>
        <v>44</v>
      </c>
      <c r="B72" s="17" t="s">
        <v>71</v>
      </c>
      <c r="C72" s="5" t="s">
        <v>8</v>
      </c>
      <c r="D72" s="11">
        <v>200</v>
      </c>
      <c r="E72" s="36"/>
      <c r="F72" s="11">
        <f t="shared" si="1"/>
        <v>0</v>
      </c>
    </row>
    <row r="73" spans="1:6" ht="16" x14ac:dyDescent="0.2">
      <c r="A73" s="6" t="s">
        <v>72</v>
      </c>
      <c r="B73" s="6"/>
      <c r="C73" s="6"/>
      <c r="D73" s="12"/>
      <c r="E73" s="37"/>
      <c r="F73" s="12">
        <f t="shared" si="1"/>
        <v>0</v>
      </c>
    </row>
    <row r="74" spans="1:6" ht="17" x14ac:dyDescent="0.2">
      <c r="A74" s="25"/>
      <c r="B74" s="14" t="s">
        <v>73</v>
      </c>
      <c r="C74" s="25"/>
      <c r="D74" s="12"/>
      <c r="E74" s="37"/>
      <c r="F74" s="12">
        <f t="shared" si="1"/>
        <v>0</v>
      </c>
    </row>
    <row r="75" spans="1:6" ht="17" x14ac:dyDescent="0.2">
      <c r="A75" s="9">
        <f>A72+1</f>
        <v>45</v>
      </c>
      <c r="B75" s="10" t="str">
        <f>UPPER("Conduites extérieures en PEHD PN16 de tout diamètre")</f>
        <v>CONDUITES EXTÉRIEURES EN PEHD PN16 DE TOUT DIAMÈTRE</v>
      </c>
      <c r="C75" s="5" t="s">
        <v>30</v>
      </c>
      <c r="D75" s="11">
        <v>12</v>
      </c>
      <c r="E75" s="36"/>
      <c r="F75" s="11">
        <f t="shared" si="1"/>
        <v>0</v>
      </c>
    </row>
    <row r="76" spans="1:6" ht="17" x14ac:dyDescent="0.2">
      <c r="A76" s="9">
        <f>A75+1</f>
        <v>46</v>
      </c>
      <c r="B76" s="10" t="s">
        <v>74</v>
      </c>
      <c r="C76" s="5" t="s">
        <v>16</v>
      </c>
      <c r="D76" s="11">
        <v>7</v>
      </c>
      <c r="E76" s="36"/>
      <c r="F76" s="11">
        <f t="shared" si="1"/>
        <v>0</v>
      </c>
    </row>
    <row r="77" spans="1:6" ht="17" x14ac:dyDescent="0.2">
      <c r="A77" s="13"/>
      <c r="B77" s="14" t="s">
        <v>75</v>
      </c>
      <c r="C77" s="15"/>
      <c r="D77" s="12"/>
      <c r="E77" s="37"/>
      <c r="F77" s="11"/>
    </row>
    <row r="78" spans="1:6" ht="17" x14ac:dyDescent="0.2">
      <c r="A78" s="9">
        <f>A76+1</f>
        <v>47</v>
      </c>
      <c r="B78" s="10" t="str">
        <f>UPPER("Tuyauterie en PPR de tous diamètres")</f>
        <v>TUYAUTERIE EN PPR DE TOUS DIAMÈTRES</v>
      </c>
      <c r="C78" s="5" t="s">
        <v>30</v>
      </c>
      <c r="D78" s="11">
        <v>30</v>
      </c>
      <c r="E78" s="36"/>
      <c r="F78" s="11">
        <f t="shared" ref="F78:F83" si="4">E78*D78</f>
        <v>0</v>
      </c>
    </row>
    <row r="79" spans="1:6" ht="17" x14ac:dyDescent="0.2">
      <c r="A79" s="9">
        <f>A78+1</f>
        <v>48</v>
      </c>
      <c r="B79" s="17" t="str">
        <f>UPPER("Robinet et vannes d'arrêts tous diamètres")</f>
        <v>ROBINET ET VANNES D'ARRÊTS TOUS DIAMÈTRES</v>
      </c>
      <c r="C79" s="5" t="s">
        <v>16</v>
      </c>
      <c r="D79" s="11">
        <v>19</v>
      </c>
      <c r="E79" s="36"/>
      <c r="F79" s="11">
        <f t="shared" si="4"/>
        <v>0</v>
      </c>
    </row>
    <row r="80" spans="1:6" ht="17" x14ac:dyDescent="0.2">
      <c r="A80" s="9">
        <f>A79+1</f>
        <v>49</v>
      </c>
      <c r="B80" s="17" t="str">
        <f>UPPER("Collecteur de tout départ y/c coffret")</f>
        <v>COLLECTEUR DE TOUT DÉPART Y/C COFFRET</v>
      </c>
      <c r="C80" s="5" t="s">
        <v>16</v>
      </c>
      <c r="D80" s="11">
        <v>3</v>
      </c>
      <c r="E80" s="36"/>
      <c r="F80" s="11">
        <f t="shared" si="4"/>
        <v>0</v>
      </c>
    </row>
    <row r="81" spans="1:6" ht="34" x14ac:dyDescent="0.2">
      <c r="A81" s="9">
        <f>A80+1</f>
        <v>50</v>
      </c>
      <c r="B81" s="17" t="str">
        <f>UPPER("Tuyauterie de distribution en polyethylene réticulé DN 13/16 ou DN 16/20")</f>
        <v>TUYAUTERIE DE DISTRIBUTION EN POLYETHYLENE RÉTICULÉ DN 13/16 OU DN 16/20</v>
      </c>
      <c r="C81" s="5" t="s">
        <v>30</v>
      </c>
      <c r="D81" s="11">
        <v>60</v>
      </c>
      <c r="E81" s="36"/>
      <c r="F81" s="11">
        <f t="shared" si="4"/>
        <v>0</v>
      </c>
    </row>
    <row r="82" spans="1:6" ht="17" x14ac:dyDescent="0.2">
      <c r="A82" s="9">
        <f>A81+1</f>
        <v>51</v>
      </c>
      <c r="B82" s="17" t="s">
        <v>76</v>
      </c>
      <c r="C82" s="5" t="s">
        <v>30</v>
      </c>
      <c r="D82" s="11">
        <v>27</v>
      </c>
      <c r="E82" s="36"/>
      <c r="F82" s="11">
        <f t="shared" si="4"/>
        <v>0</v>
      </c>
    </row>
    <row r="83" spans="1:6" ht="17" x14ac:dyDescent="0.2">
      <c r="A83" s="9">
        <f>A82+1</f>
        <v>52</v>
      </c>
      <c r="B83" s="17" t="str">
        <f>UPPER("Robinet de puisage ")</f>
        <v xml:space="preserve">ROBINET DE PUISAGE </v>
      </c>
      <c r="C83" s="5" t="s">
        <v>16</v>
      </c>
      <c r="D83" s="11">
        <v>13</v>
      </c>
      <c r="E83" s="36"/>
      <c r="F83" s="11">
        <f t="shared" si="4"/>
        <v>0</v>
      </c>
    </row>
    <row r="84" spans="1:6" ht="17" x14ac:dyDescent="0.2">
      <c r="A84" s="13"/>
      <c r="B84" s="14" t="s">
        <v>77</v>
      </c>
      <c r="C84" s="15"/>
      <c r="D84" s="12"/>
      <c r="E84" s="37"/>
      <c r="F84" s="12"/>
    </row>
    <row r="85" spans="1:6" ht="17" x14ac:dyDescent="0.2">
      <c r="A85" s="9">
        <f>A83+1</f>
        <v>53</v>
      </c>
      <c r="B85" s="17" t="str">
        <f>UPPER("Tube PVC d'évacuation de  touS diamètreS ")</f>
        <v xml:space="preserve">TUBE PVC D'ÉVACUATION DE  TOUS DIAMÈTRES </v>
      </c>
      <c r="C85" s="5" t="s">
        <v>30</v>
      </c>
      <c r="D85" s="11">
        <v>36</v>
      </c>
      <c r="E85" s="36"/>
      <c r="F85" s="11">
        <f t="shared" ref="F85:F87" si="5">E85*D85</f>
        <v>0</v>
      </c>
    </row>
    <row r="86" spans="1:6" ht="17" x14ac:dyDescent="0.2">
      <c r="A86" s="9">
        <f>A85+1</f>
        <v>54</v>
      </c>
      <c r="B86" s="10" t="s">
        <v>78</v>
      </c>
      <c r="C86" s="5" t="s">
        <v>16</v>
      </c>
      <c r="D86" s="11">
        <v>18</v>
      </c>
      <c r="E86" s="36"/>
      <c r="F86" s="11">
        <f t="shared" si="5"/>
        <v>0</v>
      </c>
    </row>
    <row r="87" spans="1:6" ht="17" x14ac:dyDescent="0.2">
      <c r="A87" s="13"/>
      <c r="B87" s="14" t="s">
        <v>79</v>
      </c>
      <c r="C87" s="15"/>
      <c r="D87" s="12"/>
      <c r="E87" s="37"/>
      <c r="F87" s="12">
        <f t="shared" si="5"/>
        <v>0</v>
      </c>
    </row>
    <row r="88" spans="1:6" ht="17" x14ac:dyDescent="0.2">
      <c r="A88" s="9">
        <f>A86+1</f>
        <v>55</v>
      </c>
      <c r="B88" s="10" t="str">
        <f>UPPER("WC à l'anglaise ")</f>
        <v xml:space="preserve">WC À L'ANGLAISE </v>
      </c>
      <c r="C88" s="5" t="s">
        <v>16</v>
      </c>
      <c r="D88" s="11">
        <v>14</v>
      </c>
      <c r="E88" s="36"/>
      <c r="F88" s="11">
        <f>E88*D88</f>
        <v>0</v>
      </c>
    </row>
    <row r="89" spans="1:6" ht="17" x14ac:dyDescent="0.2">
      <c r="A89" s="9">
        <f t="shared" ref="A89:A98" si="6">A88+1</f>
        <v>56</v>
      </c>
      <c r="B89" s="10" t="s">
        <v>80</v>
      </c>
      <c r="C89" s="5" t="s">
        <v>16</v>
      </c>
      <c r="D89" s="11">
        <v>36</v>
      </c>
      <c r="E89" s="36"/>
      <c r="F89" s="11">
        <f t="shared" ref="F89:F104" si="7">E89*D89</f>
        <v>0</v>
      </c>
    </row>
    <row r="90" spans="1:6" ht="17" x14ac:dyDescent="0.2">
      <c r="A90" s="9">
        <f t="shared" si="6"/>
        <v>57</v>
      </c>
      <c r="B90" s="17" t="str">
        <f>UPPER("Lavabo sur colonne")</f>
        <v>LAVABO SUR COLONNE</v>
      </c>
      <c r="C90" s="5" t="s">
        <v>16</v>
      </c>
      <c r="D90" s="11">
        <v>9</v>
      </c>
      <c r="E90" s="36"/>
      <c r="F90" s="11">
        <f t="shared" si="7"/>
        <v>0</v>
      </c>
    </row>
    <row r="91" spans="1:6" ht="17" x14ac:dyDescent="0.2">
      <c r="A91" s="9">
        <f t="shared" si="6"/>
        <v>58</v>
      </c>
      <c r="B91" s="10" t="str">
        <f>UPPER("ÉVIER DE PAILLASSE EN INOX")</f>
        <v>ÉVIER DE PAILLASSE EN INOX</v>
      </c>
      <c r="C91" s="5" t="s">
        <v>16</v>
      </c>
      <c r="D91" s="11">
        <v>14</v>
      </c>
      <c r="E91" s="36"/>
      <c r="F91" s="11">
        <f t="shared" si="7"/>
        <v>0</v>
      </c>
    </row>
    <row r="92" spans="1:6" ht="17" x14ac:dyDescent="0.2">
      <c r="A92" s="9">
        <f t="shared" si="6"/>
        <v>59</v>
      </c>
      <c r="B92" s="10" t="s">
        <v>81</v>
      </c>
      <c r="C92" s="5" t="s">
        <v>16</v>
      </c>
      <c r="D92" s="11">
        <v>26</v>
      </c>
      <c r="E92" s="36"/>
      <c r="F92" s="11">
        <f t="shared" si="7"/>
        <v>0</v>
      </c>
    </row>
    <row r="93" spans="1:6" ht="17" x14ac:dyDescent="0.2">
      <c r="A93" s="9">
        <f t="shared" si="6"/>
        <v>60</v>
      </c>
      <c r="B93" s="10" t="s">
        <v>82</v>
      </c>
      <c r="C93" s="5" t="s">
        <v>16</v>
      </c>
      <c r="D93" s="11">
        <v>20</v>
      </c>
      <c r="E93" s="36"/>
      <c r="F93" s="11">
        <f t="shared" si="7"/>
        <v>0</v>
      </c>
    </row>
    <row r="94" spans="1:6" ht="17" x14ac:dyDescent="0.2">
      <c r="A94" s="9">
        <f t="shared" si="6"/>
        <v>61</v>
      </c>
      <c r="B94" s="10" t="str">
        <f>UPPER("Porte savon")</f>
        <v>PORTE SAVON</v>
      </c>
      <c r="C94" s="5" t="s">
        <v>16</v>
      </c>
      <c r="D94" s="11">
        <v>12</v>
      </c>
      <c r="E94" s="36"/>
      <c r="F94" s="11">
        <f t="shared" si="7"/>
        <v>0</v>
      </c>
    </row>
    <row r="95" spans="1:6" ht="17" x14ac:dyDescent="0.2">
      <c r="A95" s="9">
        <f t="shared" si="6"/>
        <v>62</v>
      </c>
      <c r="B95" s="10" t="str">
        <f>UPPER("Porte papier hygiénique")</f>
        <v>PORTE PAPIER HYGIÉNIQUE</v>
      </c>
      <c r="C95" s="5" t="s">
        <v>16</v>
      </c>
      <c r="D95" s="11">
        <v>12</v>
      </c>
      <c r="E95" s="36"/>
      <c r="F95" s="11">
        <f t="shared" si="7"/>
        <v>0</v>
      </c>
    </row>
    <row r="96" spans="1:6" ht="17" x14ac:dyDescent="0.2">
      <c r="A96" s="9">
        <f t="shared" si="6"/>
        <v>63</v>
      </c>
      <c r="B96" s="10" t="str">
        <f>UPPER("Porte serviette")</f>
        <v>PORTE SERVIETTE</v>
      </c>
      <c r="C96" s="5" t="s">
        <v>16</v>
      </c>
      <c r="D96" s="11">
        <v>12</v>
      </c>
      <c r="E96" s="36"/>
      <c r="F96" s="11">
        <f t="shared" si="7"/>
        <v>0</v>
      </c>
    </row>
    <row r="97" spans="1:6" ht="17" x14ac:dyDescent="0.2">
      <c r="A97" s="9">
        <f t="shared" si="6"/>
        <v>64</v>
      </c>
      <c r="B97" s="10" t="str">
        <f>UPPER("Miroirs")</f>
        <v>MIROIRS</v>
      </c>
      <c r="C97" s="5" t="s">
        <v>16</v>
      </c>
      <c r="D97" s="11">
        <v>12</v>
      </c>
      <c r="E97" s="36"/>
      <c r="F97" s="11">
        <f t="shared" si="7"/>
        <v>0</v>
      </c>
    </row>
    <row r="98" spans="1:6" ht="17" x14ac:dyDescent="0.2">
      <c r="A98" s="9">
        <f t="shared" si="6"/>
        <v>65</v>
      </c>
      <c r="B98" s="10" t="s">
        <v>83</v>
      </c>
      <c r="C98" s="18" t="s">
        <v>16</v>
      </c>
      <c r="D98" s="11">
        <v>6</v>
      </c>
      <c r="E98" s="36"/>
      <c r="F98" s="11">
        <f t="shared" si="7"/>
        <v>0</v>
      </c>
    </row>
    <row r="99" spans="1:6" ht="17" x14ac:dyDescent="0.2">
      <c r="A99" s="13"/>
      <c r="B99" s="14" t="s">
        <v>84</v>
      </c>
      <c r="C99" s="15"/>
      <c r="D99" s="12"/>
      <c r="E99" s="37"/>
      <c r="F99" s="12">
        <f t="shared" si="7"/>
        <v>0</v>
      </c>
    </row>
    <row r="100" spans="1:6" ht="17" x14ac:dyDescent="0.2">
      <c r="A100" s="9">
        <f>+A98+1</f>
        <v>66</v>
      </c>
      <c r="B100" s="10" t="str">
        <f>UPPER("Chauffe-eau electrique 50 litres")</f>
        <v>CHAUFFE-EAU ELECTRIQUE 50 LITRES</v>
      </c>
      <c r="C100" s="5" t="s">
        <v>16</v>
      </c>
      <c r="D100" s="11">
        <v>1</v>
      </c>
      <c r="E100" s="36"/>
      <c r="F100" s="11">
        <f>E100*D100</f>
        <v>0</v>
      </c>
    </row>
    <row r="101" spans="1:6" ht="16" x14ac:dyDescent="0.2">
      <c r="A101" s="6" t="s">
        <v>85</v>
      </c>
      <c r="B101" s="6"/>
      <c r="C101" s="6"/>
      <c r="D101" s="26">
        <v>0</v>
      </c>
      <c r="E101" s="40"/>
      <c r="F101" s="27">
        <f t="shared" si="7"/>
        <v>0</v>
      </c>
    </row>
    <row r="102" spans="1:6" ht="17" x14ac:dyDescent="0.2">
      <c r="A102" s="9">
        <f>A100+1</f>
        <v>67</v>
      </c>
      <c r="B102" s="10" t="str">
        <f>UPPER("Réversible de 9000 BTU")</f>
        <v>RÉVERSIBLE DE 9000 BTU</v>
      </c>
      <c r="C102" s="5" t="s">
        <v>16</v>
      </c>
      <c r="D102" s="11">
        <v>2</v>
      </c>
      <c r="E102" s="36"/>
      <c r="F102" s="11">
        <f t="shared" si="7"/>
        <v>0</v>
      </c>
    </row>
    <row r="103" spans="1:6" ht="17" x14ac:dyDescent="0.2">
      <c r="A103" s="9">
        <f>+A102+1</f>
        <v>68</v>
      </c>
      <c r="B103" s="10" t="str">
        <f>UPPER("Réversible de 12000 BTU")</f>
        <v>RÉVERSIBLE DE 12000 BTU</v>
      </c>
      <c r="C103" s="5" t="s">
        <v>16</v>
      </c>
      <c r="D103" s="11">
        <v>2</v>
      </c>
      <c r="E103" s="36"/>
      <c r="F103" s="11">
        <f>E103*D103</f>
        <v>0</v>
      </c>
    </row>
    <row r="104" spans="1:6" ht="17" x14ac:dyDescent="0.2">
      <c r="A104" s="9">
        <f>+A103+1</f>
        <v>69</v>
      </c>
      <c r="B104" s="10" t="s">
        <v>86</v>
      </c>
      <c r="C104" s="5" t="s">
        <v>16</v>
      </c>
      <c r="D104" s="11">
        <v>10</v>
      </c>
      <c r="E104" s="36"/>
      <c r="F104" s="11">
        <f t="shared" si="7"/>
        <v>0</v>
      </c>
    </row>
    <row r="105" spans="1:6" ht="16" x14ac:dyDescent="0.2">
      <c r="A105" s="28" t="s">
        <v>187</v>
      </c>
      <c r="B105" s="14"/>
      <c r="C105" s="15"/>
      <c r="D105" s="12"/>
      <c r="E105" s="12"/>
      <c r="F105" s="12"/>
    </row>
    <row r="106" spans="1:6" ht="17" x14ac:dyDescent="0.2">
      <c r="A106" s="13"/>
      <c r="B106" s="14" t="s">
        <v>90</v>
      </c>
      <c r="C106" s="15"/>
      <c r="D106" s="12"/>
      <c r="E106" s="12"/>
      <c r="F106" s="12"/>
    </row>
    <row r="107" spans="1:6" ht="16" x14ac:dyDescent="0.2">
      <c r="A107" s="9">
        <f>A104+1</f>
        <v>70</v>
      </c>
      <c r="B107" s="41" t="s">
        <v>91</v>
      </c>
      <c r="C107" s="5" t="s">
        <v>188</v>
      </c>
      <c r="D107" s="11">
        <v>100</v>
      </c>
      <c r="E107" s="11"/>
      <c r="F107" s="11">
        <f t="shared" ref="F107:F118" si="8">D107*E107</f>
        <v>0</v>
      </c>
    </row>
    <row r="108" spans="1:6" ht="16" x14ac:dyDescent="0.2">
      <c r="A108" s="9">
        <f t="shared" ref="A108:A118" si="9">A107+1</f>
        <v>71</v>
      </c>
      <c r="B108" s="41" t="s">
        <v>92</v>
      </c>
      <c r="C108" s="5" t="s">
        <v>30</v>
      </c>
      <c r="D108" s="11">
        <v>300</v>
      </c>
      <c r="E108" s="11"/>
      <c r="F108" s="11">
        <f t="shared" si="8"/>
        <v>0</v>
      </c>
    </row>
    <row r="109" spans="1:6" ht="16" x14ac:dyDescent="0.2">
      <c r="A109" s="9">
        <f t="shared" si="9"/>
        <v>72</v>
      </c>
      <c r="B109" s="41" t="s">
        <v>93</v>
      </c>
      <c r="C109" s="5" t="s">
        <v>30</v>
      </c>
      <c r="D109" s="11">
        <v>100</v>
      </c>
      <c r="E109" s="11"/>
      <c r="F109" s="11">
        <f t="shared" si="8"/>
        <v>0</v>
      </c>
    </row>
    <row r="110" spans="1:6" ht="16" x14ac:dyDescent="0.2">
      <c r="A110" s="9">
        <f t="shared" si="9"/>
        <v>73</v>
      </c>
      <c r="B110" s="42" t="s">
        <v>94</v>
      </c>
      <c r="C110" s="5" t="s">
        <v>30</v>
      </c>
      <c r="D110" s="11">
        <v>90</v>
      </c>
      <c r="E110" s="11"/>
      <c r="F110" s="11">
        <f t="shared" si="8"/>
        <v>0</v>
      </c>
    </row>
    <row r="111" spans="1:6" ht="16" x14ac:dyDescent="0.2">
      <c r="A111" s="9">
        <f t="shared" si="9"/>
        <v>74</v>
      </c>
      <c r="B111" s="41" t="s">
        <v>95</v>
      </c>
      <c r="C111" s="5" t="s">
        <v>30</v>
      </c>
      <c r="D111" s="11">
        <v>60</v>
      </c>
      <c r="E111" s="11"/>
      <c r="F111" s="11">
        <f t="shared" si="8"/>
        <v>0</v>
      </c>
    </row>
    <row r="112" spans="1:6" ht="16" x14ac:dyDescent="0.2">
      <c r="A112" s="9">
        <f t="shared" si="9"/>
        <v>75</v>
      </c>
      <c r="B112" s="41" t="s">
        <v>96</v>
      </c>
      <c r="C112" s="5" t="s">
        <v>30</v>
      </c>
      <c r="D112" s="11">
        <v>25</v>
      </c>
      <c r="E112" s="11"/>
      <c r="F112" s="11">
        <f t="shared" si="8"/>
        <v>0</v>
      </c>
    </row>
    <row r="113" spans="1:6" ht="16" x14ac:dyDescent="0.2">
      <c r="A113" s="9">
        <f t="shared" si="9"/>
        <v>76</v>
      </c>
      <c r="B113" s="41" t="s">
        <v>97</v>
      </c>
      <c r="C113" s="5" t="s">
        <v>30</v>
      </c>
      <c r="D113" s="11">
        <v>0</v>
      </c>
      <c r="E113" s="11"/>
      <c r="F113" s="11">
        <f t="shared" si="8"/>
        <v>0</v>
      </c>
    </row>
    <row r="114" spans="1:6" ht="16" x14ac:dyDescent="0.2">
      <c r="A114" s="9">
        <f t="shared" si="9"/>
        <v>77</v>
      </c>
      <c r="B114" s="41" t="s">
        <v>98</v>
      </c>
      <c r="C114" s="5" t="s">
        <v>30</v>
      </c>
      <c r="D114" s="11">
        <v>20</v>
      </c>
      <c r="E114" s="11"/>
      <c r="F114" s="11">
        <f t="shared" si="8"/>
        <v>0</v>
      </c>
    </row>
    <row r="115" spans="1:6" ht="16" x14ac:dyDescent="0.2">
      <c r="A115" s="9">
        <f t="shared" si="9"/>
        <v>78</v>
      </c>
      <c r="B115" s="41" t="s">
        <v>99</v>
      </c>
      <c r="C115" s="5" t="s">
        <v>30</v>
      </c>
      <c r="D115" s="11">
        <v>0</v>
      </c>
      <c r="E115" s="11"/>
      <c r="F115" s="11">
        <f t="shared" si="8"/>
        <v>0</v>
      </c>
    </row>
    <row r="116" spans="1:6" ht="16" x14ac:dyDescent="0.2">
      <c r="A116" s="9">
        <f t="shared" si="9"/>
        <v>79</v>
      </c>
      <c r="B116" s="41" t="s">
        <v>100</v>
      </c>
      <c r="C116" s="5" t="s">
        <v>30</v>
      </c>
      <c r="D116" s="11">
        <v>0</v>
      </c>
      <c r="E116" s="11"/>
      <c r="F116" s="11">
        <f t="shared" si="8"/>
        <v>0</v>
      </c>
    </row>
    <row r="117" spans="1:6" ht="16" x14ac:dyDescent="0.2">
      <c r="A117" s="9">
        <f t="shared" si="9"/>
        <v>80</v>
      </c>
      <c r="B117" s="41" t="s">
        <v>101</v>
      </c>
      <c r="C117" s="5" t="s">
        <v>30</v>
      </c>
      <c r="D117" s="11">
        <v>0</v>
      </c>
      <c r="E117" s="11"/>
      <c r="F117" s="11">
        <f t="shared" si="8"/>
        <v>0</v>
      </c>
    </row>
    <row r="118" spans="1:6" ht="16" x14ac:dyDescent="0.2">
      <c r="A118" s="9">
        <f t="shared" si="9"/>
        <v>81</v>
      </c>
      <c r="B118" s="41" t="s">
        <v>102</v>
      </c>
      <c r="C118" s="5" t="s">
        <v>30</v>
      </c>
      <c r="D118" s="11">
        <v>0</v>
      </c>
      <c r="E118" s="11"/>
      <c r="F118" s="11">
        <f t="shared" si="8"/>
        <v>0</v>
      </c>
    </row>
    <row r="119" spans="1:6" ht="17" x14ac:dyDescent="0.2">
      <c r="A119" s="13"/>
      <c r="B119" s="14" t="s">
        <v>103</v>
      </c>
      <c r="C119" s="15"/>
      <c r="D119" s="12">
        <v>0</v>
      </c>
      <c r="E119" s="12"/>
      <c r="F119" s="12"/>
    </row>
    <row r="120" spans="1:6" ht="16" x14ac:dyDescent="0.2">
      <c r="A120" s="9">
        <f>A118+1</f>
        <v>82</v>
      </c>
      <c r="B120" s="41" t="s">
        <v>104</v>
      </c>
      <c r="C120" s="5" t="s">
        <v>30</v>
      </c>
      <c r="D120" s="11">
        <v>10</v>
      </c>
      <c r="E120" s="11"/>
      <c r="F120" s="11">
        <f t="shared" ref="F120:F130" si="10">D120*E120</f>
        <v>0</v>
      </c>
    </row>
    <row r="121" spans="1:6" ht="16" x14ac:dyDescent="0.2">
      <c r="A121" s="9">
        <f t="shared" ref="A121:A130" si="11">A120+1</f>
        <v>83</v>
      </c>
      <c r="B121" s="41" t="s">
        <v>105</v>
      </c>
      <c r="C121" s="5" t="s">
        <v>30</v>
      </c>
      <c r="D121" s="11">
        <v>10</v>
      </c>
      <c r="E121" s="11"/>
      <c r="F121" s="11">
        <f t="shared" si="10"/>
        <v>0</v>
      </c>
    </row>
    <row r="122" spans="1:6" ht="16" x14ac:dyDescent="0.2">
      <c r="A122" s="9">
        <f t="shared" si="11"/>
        <v>84</v>
      </c>
      <c r="B122" s="41" t="s">
        <v>106</v>
      </c>
      <c r="C122" s="5" t="s">
        <v>30</v>
      </c>
      <c r="D122" s="11">
        <v>10</v>
      </c>
      <c r="E122" s="11"/>
      <c r="F122" s="11">
        <f t="shared" si="10"/>
        <v>0</v>
      </c>
    </row>
    <row r="123" spans="1:6" ht="16" x14ac:dyDescent="0.2">
      <c r="A123" s="9">
        <f t="shared" si="11"/>
        <v>85</v>
      </c>
      <c r="B123" s="41" t="s">
        <v>107</v>
      </c>
      <c r="C123" s="5" t="s">
        <v>30</v>
      </c>
      <c r="D123" s="11">
        <v>10</v>
      </c>
      <c r="E123" s="11"/>
      <c r="F123" s="11">
        <f t="shared" si="10"/>
        <v>0</v>
      </c>
    </row>
    <row r="124" spans="1:6" ht="16" x14ac:dyDescent="0.2">
      <c r="A124" s="9">
        <f t="shared" si="11"/>
        <v>86</v>
      </c>
      <c r="B124" s="41" t="s">
        <v>108</v>
      </c>
      <c r="C124" s="5" t="s">
        <v>30</v>
      </c>
      <c r="D124" s="11">
        <v>10</v>
      </c>
      <c r="E124" s="11"/>
      <c r="F124" s="11">
        <f t="shared" si="10"/>
        <v>0</v>
      </c>
    </row>
    <row r="125" spans="1:6" ht="16" x14ac:dyDescent="0.2">
      <c r="A125" s="9">
        <f t="shared" si="11"/>
        <v>87</v>
      </c>
      <c r="B125" s="41" t="s">
        <v>109</v>
      </c>
      <c r="C125" s="5" t="s">
        <v>30</v>
      </c>
      <c r="D125" s="11">
        <v>10</v>
      </c>
      <c r="E125" s="11"/>
      <c r="F125" s="11">
        <f t="shared" si="10"/>
        <v>0</v>
      </c>
    </row>
    <row r="126" spans="1:6" ht="16" x14ac:dyDescent="0.2">
      <c r="A126" s="9">
        <f t="shared" si="11"/>
        <v>88</v>
      </c>
      <c r="B126" s="41" t="s">
        <v>110</v>
      </c>
      <c r="C126" s="5" t="s">
        <v>30</v>
      </c>
      <c r="D126" s="11">
        <v>10</v>
      </c>
      <c r="E126" s="11"/>
      <c r="F126" s="11">
        <f t="shared" si="10"/>
        <v>0</v>
      </c>
    </row>
    <row r="127" spans="1:6" ht="16" x14ac:dyDescent="0.2">
      <c r="A127" s="9">
        <f t="shared" si="11"/>
        <v>89</v>
      </c>
      <c r="B127" s="41" t="s">
        <v>111</v>
      </c>
      <c r="C127" s="5" t="s">
        <v>30</v>
      </c>
      <c r="D127" s="11">
        <v>10</v>
      </c>
      <c r="E127" s="11"/>
      <c r="F127" s="11">
        <f t="shared" si="10"/>
        <v>0</v>
      </c>
    </row>
    <row r="128" spans="1:6" ht="16" x14ac:dyDescent="0.2">
      <c r="A128" s="9">
        <f t="shared" si="11"/>
        <v>90</v>
      </c>
      <c r="B128" s="41" t="s">
        <v>112</v>
      </c>
      <c r="C128" s="5" t="s">
        <v>30</v>
      </c>
      <c r="D128" s="11">
        <v>10</v>
      </c>
      <c r="E128" s="11"/>
      <c r="F128" s="11">
        <f t="shared" si="10"/>
        <v>0</v>
      </c>
    </row>
    <row r="129" spans="1:6" ht="16" x14ac:dyDescent="0.2">
      <c r="A129" s="9">
        <f t="shared" si="11"/>
        <v>91</v>
      </c>
      <c r="B129" s="41" t="s">
        <v>113</v>
      </c>
      <c r="C129" s="5" t="s">
        <v>30</v>
      </c>
      <c r="D129" s="11">
        <v>10</v>
      </c>
      <c r="E129" s="11"/>
      <c r="F129" s="11">
        <f t="shared" si="10"/>
        <v>0</v>
      </c>
    </row>
    <row r="130" spans="1:6" ht="16" x14ac:dyDescent="0.2">
      <c r="A130" s="9">
        <f t="shared" si="11"/>
        <v>92</v>
      </c>
      <c r="B130" s="41" t="s">
        <v>114</v>
      </c>
      <c r="C130" s="5" t="s">
        <v>30</v>
      </c>
      <c r="D130" s="11">
        <v>10</v>
      </c>
      <c r="E130" s="11"/>
      <c r="F130" s="11">
        <f t="shared" si="10"/>
        <v>0</v>
      </c>
    </row>
    <row r="131" spans="1:6" ht="16" x14ac:dyDescent="0.2">
      <c r="A131" s="28"/>
      <c r="B131" s="28" t="s">
        <v>115</v>
      </c>
      <c r="C131" s="15"/>
      <c r="D131" s="12">
        <v>0</v>
      </c>
      <c r="E131" s="12"/>
      <c r="F131" s="12"/>
    </row>
    <row r="132" spans="1:6" ht="16" x14ac:dyDescent="0.2">
      <c r="A132" s="9">
        <f>A130+1</f>
        <v>93</v>
      </c>
      <c r="B132" s="41" t="s">
        <v>116</v>
      </c>
      <c r="C132" s="5" t="s">
        <v>16</v>
      </c>
      <c r="D132" s="11">
        <v>10</v>
      </c>
      <c r="E132" s="11"/>
      <c r="F132" s="11">
        <f t="shared" ref="F132:F145" si="12">D132*E132</f>
        <v>0</v>
      </c>
    </row>
    <row r="133" spans="1:6" ht="16" x14ac:dyDescent="0.2">
      <c r="A133" s="9">
        <f t="shared" ref="A133:A145" si="13">A132+1</f>
        <v>94</v>
      </c>
      <c r="B133" s="41" t="s">
        <v>117</v>
      </c>
      <c r="C133" s="5" t="s">
        <v>16</v>
      </c>
      <c r="D133" s="11">
        <v>5</v>
      </c>
      <c r="E133" s="11"/>
      <c r="F133" s="11">
        <f t="shared" si="12"/>
        <v>0</v>
      </c>
    </row>
    <row r="134" spans="1:6" ht="16" x14ac:dyDescent="0.2">
      <c r="A134" s="9">
        <f t="shared" si="13"/>
        <v>95</v>
      </c>
      <c r="B134" s="41" t="s">
        <v>118</v>
      </c>
      <c r="C134" s="5" t="s">
        <v>16</v>
      </c>
      <c r="D134" s="11">
        <v>10</v>
      </c>
      <c r="E134" s="11"/>
      <c r="F134" s="11">
        <f t="shared" si="12"/>
        <v>0</v>
      </c>
    </row>
    <row r="135" spans="1:6" ht="23" customHeight="1" x14ac:dyDescent="0.2">
      <c r="A135" s="9">
        <f t="shared" si="13"/>
        <v>96</v>
      </c>
      <c r="B135" s="41" t="s">
        <v>189</v>
      </c>
      <c r="C135" s="5" t="s">
        <v>16</v>
      </c>
      <c r="D135" s="11">
        <v>15</v>
      </c>
      <c r="E135" s="11"/>
      <c r="F135" s="11">
        <f t="shared" si="12"/>
        <v>0</v>
      </c>
    </row>
    <row r="136" spans="1:6" ht="16" x14ac:dyDescent="0.2">
      <c r="A136" s="9">
        <f t="shared" si="13"/>
        <v>97</v>
      </c>
      <c r="B136" s="41" t="s">
        <v>190</v>
      </c>
      <c r="C136" s="5" t="s">
        <v>16</v>
      </c>
      <c r="D136" s="11">
        <v>20</v>
      </c>
      <c r="E136" s="11"/>
      <c r="F136" s="11">
        <f t="shared" si="12"/>
        <v>0</v>
      </c>
    </row>
    <row r="137" spans="1:6" ht="16" x14ac:dyDescent="0.2">
      <c r="A137" s="9">
        <f t="shared" si="13"/>
        <v>98</v>
      </c>
      <c r="B137" s="41" t="s">
        <v>191</v>
      </c>
      <c r="C137" s="5" t="s">
        <v>16</v>
      </c>
      <c r="D137" s="11">
        <v>5</v>
      </c>
      <c r="E137" s="11"/>
      <c r="F137" s="11">
        <f t="shared" si="12"/>
        <v>0</v>
      </c>
    </row>
    <row r="138" spans="1:6" ht="16" x14ac:dyDescent="0.2">
      <c r="A138" s="9">
        <f t="shared" si="13"/>
        <v>99</v>
      </c>
      <c r="B138" s="41" t="s">
        <v>119</v>
      </c>
      <c r="C138" s="5" t="s">
        <v>16</v>
      </c>
      <c r="D138" s="11">
        <v>5</v>
      </c>
      <c r="E138" s="11"/>
      <c r="F138" s="11">
        <f t="shared" si="12"/>
        <v>0</v>
      </c>
    </row>
    <row r="139" spans="1:6" ht="16" x14ac:dyDescent="0.2">
      <c r="A139" s="9">
        <f t="shared" si="13"/>
        <v>100</v>
      </c>
      <c r="B139" s="41" t="s">
        <v>120</v>
      </c>
      <c r="C139" s="5" t="s">
        <v>16</v>
      </c>
      <c r="D139" s="11">
        <v>10</v>
      </c>
      <c r="E139" s="11"/>
      <c r="F139" s="11">
        <f t="shared" si="12"/>
        <v>0</v>
      </c>
    </row>
    <row r="140" spans="1:6" ht="16" x14ac:dyDescent="0.2">
      <c r="A140" s="9">
        <f t="shared" si="13"/>
        <v>101</v>
      </c>
      <c r="B140" s="41" t="s">
        <v>121</v>
      </c>
      <c r="C140" s="5" t="s">
        <v>16</v>
      </c>
      <c r="D140" s="11">
        <v>10</v>
      </c>
      <c r="E140" s="11"/>
      <c r="F140" s="11">
        <f t="shared" si="12"/>
        <v>0</v>
      </c>
    </row>
    <row r="141" spans="1:6" ht="16" x14ac:dyDescent="0.2">
      <c r="A141" s="9">
        <f t="shared" si="13"/>
        <v>102</v>
      </c>
      <c r="B141" s="41" t="s">
        <v>122</v>
      </c>
      <c r="C141" s="5" t="s">
        <v>16</v>
      </c>
      <c r="D141" s="11">
        <v>10</v>
      </c>
      <c r="E141" s="11"/>
      <c r="F141" s="11">
        <f t="shared" si="12"/>
        <v>0</v>
      </c>
    </row>
    <row r="142" spans="1:6" ht="16" x14ac:dyDescent="0.2">
      <c r="A142" s="9">
        <f t="shared" si="13"/>
        <v>103</v>
      </c>
      <c r="B142" s="41" t="s">
        <v>123</v>
      </c>
      <c r="C142" s="5" t="s">
        <v>16</v>
      </c>
      <c r="D142" s="11">
        <v>10</v>
      </c>
      <c r="E142" s="11"/>
      <c r="F142" s="11">
        <f t="shared" si="12"/>
        <v>0</v>
      </c>
    </row>
    <row r="143" spans="1:6" ht="16" x14ac:dyDescent="0.2">
      <c r="A143" s="9">
        <f t="shared" si="13"/>
        <v>104</v>
      </c>
      <c r="B143" s="41" t="s">
        <v>124</v>
      </c>
      <c r="C143" s="5" t="s">
        <v>16</v>
      </c>
      <c r="D143" s="11">
        <v>5</v>
      </c>
      <c r="E143" s="11"/>
      <c r="F143" s="11">
        <f t="shared" si="12"/>
        <v>0</v>
      </c>
    </row>
    <row r="144" spans="1:6" ht="16" x14ac:dyDescent="0.2">
      <c r="A144" s="9">
        <f t="shared" si="13"/>
        <v>105</v>
      </c>
      <c r="B144" s="41" t="s">
        <v>125</v>
      </c>
      <c r="C144" s="5" t="s">
        <v>16</v>
      </c>
      <c r="D144" s="11">
        <v>5</v>
      </c>
      <c r="E144" s="11"/>
      <c r="F144" s="11">
        <f t="shared" si="12"/>
        <v>0</v>
      </c>
    </row>
    <row r="145" spans="1:6" ht="16" x14ac:dyDescent="0.2">
      <c r="A145" s="9">
        <f t="shared" si="13"/>
        <v>106</v>
      </c>
      <c r="B145" s="41" t="s">
        <v>126</v>
      </c>
      <c r="C145" s="5" t="s">
        <v>16</v>
      </c>
      <c r="D145" s="11">
        <v>5</v>
      </c>
      <c r="E145" s="11"/>
      <c r="F145" s="11">
        <f t="shared" si="12"/>
        <v>0</v>
      </c>
    </row>
    <row r="146" spans="1:6" ht="16" x14ac:dyDescent="0.2">
      <c r="A146" s="28"/>
      <c r="B146" s="28" t="s">
        <v>127</v>
      </c>
      <c r="C146" s="15"/>
      <c r="D146" s="12">
        <v>0</v>
      </c>
      <c r="E146" s="12"/>
      <c r="F146" s="12"/>
    </row>
    <row r="147" spans="1:6" ht="16" x14ac:dyDescent="0.2">
      <c r="A147" s="9">
        <f>A145+1</f>
        <v>107</v>
      </c>
      <c r="B147" s="41" t="s">
        <v>128</v>
      </c>
      <c r="C147" s="5" t="s">
        <v>16</v>
      </c>
      <c r="D147" s="11">
        <v>25</v>
      </c>
      <c r="E147" s="11"/>
      <c r="F147" s="11">
        <f t="shared" ref="F147:F164" si="14">D147*E147</f>
        <v>0</v>
      </c>
    </row>
    <row r="148" spans="1:6" ht="16" x14ac:dyDescent="0.2">
      <c r="A148" s="9">
        <f t="shared" ref="A148:A164" si="15">A147+1</f>
        <v>108</v>
      </c>
      <c r="B148" s="41" t="s">
        <v>129</v>
      </c>
      <c r="C148" s="5" t="s">
        <v>16</v>
      </c>
      <c r="D148" s="11">
        <v>25</v>
      </c>
      <c r="E148" s="11"/>
      <c r="F148" s="11">
        <f t="shared" si="14"/>
        <v>0</v>
      </c>
    </row>
    <row r="149" spans="1:6" ht="16" x14ac:dyDescent="0.2">
      <c r="A149" s="9">
        <f t="shared" si="15"/>
        <v>109</v>
      </c>
      <c r="B149" s="41" t="s">
        <v>130</v>
      </c>
      <c r="C149" s="5" t="s">
        <v>16</v>
      </c>
      <c r="D149" s="11">
        <v>25</v>
      </c>
      <c r="E149" s="11"/>
      <c r="F149" s="11">
        <f t="shared" si="14"/>
        <v>0</v>
      </c>
    </row>
    <row r="150" spans="1:6" ht="16" x14ac:dyDescent="0.2">
      <c r="A150" s="9">
        <f t="shared" si="15"/>
        <v>110</v>
      </c>
      <c r="B150" s="41" t="s">
        <v>131</v>
      </c>
      <c r="C150" s="5" t="s">
        <v>16</v>
      </c>
      <c r="D150" s="11">
        <v>20</v>
      </c>
      <c r="E150" s="11"/>
      <c r="F150" s="11">
        <f t="shared" si="14"/>
        <v>0</v>
      </c>
    </row>
    <row r="151" spans="1:6" ht="16" x14ac:dyDescent="0.2">
      <c r="A151" s="9">
        <f t="shared" si="15"/>
        <v>111</v>
      </c>
      <c r="B151" s="41" t="s">
        <v>132</v>
      </c>
      <c r="C151" s="5" t="s">
        <v>16</v>
      </c>
      <c r="D151" s="11">
        <v>25</v>
      </c>
      <c r="E151" s="11"/>
      <c r="F151" s="11">
        <f t="shared" si="14"/>
        <v>0</v>
      </c>
    </row>
    <row r="152" spans="1:6" ht="16" x14ac:dyDescent="0.2">
      <c r="A152" s="9">
        <f t="shared" si="15"/>
        <v>112</v>
      </c>
      <c r="B152" s="41" t="s">
        <v>133</v>
      </c>
      <c r="C152" s="5" t="s">
        <v>16</v>
      </c>
      <c r="D152" s="11">
        <v>25</v>
      </c>
      <c r="E152" s="11"/>
      <c r="F152" s="11">
        <f t="shared" si="14"/>
        <v>0</v>
      </c>
    </row>
    <row r="153" spans="1:6" ht="16" x14ac:dyDescent="0.2">
      <c r="A153" s="9">
        <f t="shared" si="15"/>
        <v>113</v>
      </c>
      <c r="B153" s="41" t="s">
        <v>134</v>
      </c>
      <c r="C153" s="5" t="s">
        <v>16</v>
      </c>
      <c r="D153" s="11">
        <v>10</v>
      </c>
      <c r="E153" s="11"/>
      <c r="F153" s="11">
        <f t="shared" si="14"/>
        <v>0</v>
      </c>
    </row>
    <row r="154" spans="1:6" ht="16" x14ac:dyDescent="0.2">
      <c r="A154" s="9">
        <f t="shared" si="15"/>
        <v>114</v>
      </c>
      <c r="B154" s="41" t="s">
        <v>135</v>
      </c>
      <c r="C154" s="5" t="s">
        <v>16</v>
      </c>
      <c r="D154" s="11">
        <v>15</v>
      </c>
      <c r="E154" s="11"/>
      <c r="F154" s="11">
        <f t="shared" si="14"/>
        <v>0</v>
      </c>
    </row>
    <row r="155" spans="1:6" ht="16" x14ac:dyDescent="0.2">
      <c r="A155" s="9">
        <f t="shared" si="15"/>
        <v>115</v>
      </c>
      <c r="B155" s="41" t="s">
        <v>136</v>
      </c>
      <c r="C155" s="5" t="s">
        <v>16</v>
      </c>
      <c r="D155" s="11">
        <v>10</v>
      </c>
      <c r="E155" s="11"/>
      <c r="F155" s="11">
        <f t="shared" si="14"/>
        <v>0</v>
      </c>
    </row>
    <row r="156" spans="1:6" ht="16" x14ac:dyDescent="0.2">
      <c r="A156" s="9">
        <f t="shared" si="15"/>
        <v>116</v>
      </c>
      <c r="B156" s="41" t="s">
        <v>137</v>
      </c>
      <c r="C156" s="5" t="s">
        <v>16</v>
      </c>
      <c r="D156" s="11">
        <v>5</v>
      </c>
      <c r="E156" s="11"/>
      <c r="F156" s="11">
        <f t="shared" si="14"/>
        <v>0</v>
      </c>
    </row>
    <row r="157" spans="1:6" ht="16" x14ac:dyDescent="0.2">
      <c r="A157" s="9">
        <f t="shared" si="15"/>
        <v>117</v>
      </c>
      <c r="B157" s="41" t="s">
        <v>138</v>
      </c>
      <c r="C157" s="5" t="s">
        <v>16</v>
      </c>
      <c r="D157" s="11">
        <v>5</v>
      </c>
      <c r="E157" s="11"/>
      <c r="F157" s="11">
        <f t="shared" si="14"/>
        <v>0</v>
      </c>
    </row>
    <row r="158" spans="1:6" ht="16" x14ac:dyDescent="0.2">
      <c r="A158" s="9">
        <f t="shared" si="15"/>
        <v>118</v>
      </c>
      <c r="B158" s="41" t="s">
        <v>139</v>
      </c>
      <c r="C158" s="5" t="s">
        <v>16</v>
      </c>
      <c r="D158" s="11">
        <v>100</v>
      </c>
      <c r="E158" s="11"/>
      <c r="F158" s="11">
        <f t="shared" si="14"/>
        <v>0</v>
      </c>
    </row>
    <row r="159" spans="1:6" ht="16" x14ac:dyDescent="0.2">
      <c r="A159" s="9">
        <f t="shared" si="15"/>
        <v>119</v>
      </c>
      <c r="B159" s="41" t="s">
        <v>140</v>
      </c>
      <c r="C159" s="5" t="s">
        <v>16</v>
      </c>
      <c r="D159" s="11">
        <v>100</v>
      </c>
      <c r="E159" s="11"/>
      <c r="F159" s="11">
        <f t="shared" si="14"/>
        <v>0</v>
      </c>
    </row>
    <row r="160" spans="1:6" ht="16" x14ac:dyDescent="0.2">
      <c r="A160" s="9">
        <f t="shared" si="15"/>
        <v>120</v>
      </c>
      <c r="B160" s="41" t="s">
        <v>141</v>
      </c>
      <c r="C160" s="5" t="s">
        <v>16</v>
      </c>
      <c r="D160" s="11">
        <v>100</v>
      </c>
      <c r="E160" s="11"/>
      <c r="F160" s="11">
        <f t="shared" si="14"/>
        <v>0</v>
      </c>
    </row>
    <row r="161" spans="1:6" ht="16" x14ac:dyDescent="0.2">
      <c r="A161" s="9">
        <f t="shared" si="15"/>
        <v>121</v>
      </c>
      <c r="B161" s="41" t="s">
        <v>142</v>
      </c>
      <c r="C161" s="5" t="s">
        <v>16</v>
      </c>
      <c r="D161" s="11">
        <v>100</v>
      </c>
      <c r="E161" s="11"/>
      <c r="F161" s="11">
        <f t="shared" si="14"/>
        <v>0</v>
      </c>
    </row>
    <row r="162" spans="1:6" ht="16" x14ac:dyDescent="0.2">
      <c r="A162" s="9">
        <f t="shared" si="15"/>
        <v>122</v>
      </c>
      <c r="B162" s="41" t="s">
        <v>143</v>
      </c>
      <c r="C162" s="5" t="s">
        <v>16</v>
      </c>
      <c r="D162" s="11">
        <v>150</v>
      </c>
      <c r="E162" s="11"/>
      <c r="F162" s="11">
        <f t="shared" si="14"/>
        <v>0</v>
      </c>
    </row>
    <row r="163" spans="1:6" ht="16" x14ac:dyDescent="0.2">
      <c r="A163" s="9">
        <f t="shared" si="15"/>
        <v>123</v>
      </c>
      <c r="B163" s="41" t="s">
        <v>144</v>
      </c>
      <c r="C163" s="5" t="s">
        <v>16</v>
      </c>
      <c r="D163" s="11">
        <v>150</v>
      </c>
      <c r="E163" s="11"/>
      <c r="F163" s="11">
        <f t="shared" si="14"/>
        <v>0</v>
      </c>
    </row>
    <row r="164" spans="1:6" ht="16" x14ac:dyDescent="0.2">
      <c r="A164" s="9">
        <f t="shared" si="15"/>
        <v>124</v>
      </c>
      <c r="B164" s="41" t="s">
        <v>145</v>
      </c>
      <c r="C164" s="5" t="s">
        <v>16</v>
      </c>
      <c r="D164" s="11">
        <v>0</v>
      </c>
      <c r="E164" s="11"/>
      <c r="F164" s="11">
        <f t="shared" si="14"/>
        <v>0</v>
      </c>
    </row>
    <row r="165" spans="1:6" ht="16" x14ac:dyDescent="0.2">
      <c r="A165" s="12"/>
      <c r="B165" s="28" t="s">
        <v>146</v>
      </c>
      <c r="C165" s="28"/>
      <c r="D165" s="15">
        <v>0</v>
      </c>
      <c r="E165" s="12"/>
      <c r="F165" s="12"/>
    </row>
    <row r="166" spans="1:6" ht="16" x14ac:dyDescent="0.2">
      <c r="A166" s="9">
        <f>A164+1</f>
        <v>125</v>
      </c>
      <c r="B166" s="41" t="s">
        <v>147</v>
      </c>
      <c r="C166" s="5" t="s">
        <v>19</v>
      </c>
      <c r="D166" s="11">
        <v>0</v>
      </c>
      <c r="E166" s="11"/>
      <c r="F166" s="11">
        <f t="shared" ref="F166:F187" si="16">D166*E166</f>
        <v>0</v>
      </c>
    </row>
    <row r="167" spans="1:6" ht="16" x14ac:dyDescent="0.2">
      <c r="A167" s="9">
        <f t="shared" ref="A167:A187" si="17">A166+1</f>
        <v>126</v>
      </c>
      <c r="B167" s="41" t="s">
        <v>148</v>
      </c>
      <c r="C167" s="5" t="s">
        <v>16</v>
      </c>
      <c r="D167" s="11">
        <v>30</v>
      </c>
      <c r="E167" s="11"/>
      <c r="F167" s="11">
        <f t="shared" si="16"/>
        <v>0</v>
      </c>
    </row>
    <row r="168" spans="1:6" ht="16" x14ac:dyDescent="0.2">
      <c r="A168" s="9">
        <f t="shared" si="17"/>
        <v>127</v>
      </c>
      <c r="B168" s="41" t="s">
        <v>149</v>
      </c>
      <c r="C168" s="5" t="s">
        <v>16</v>
      </c>
      <c r="D168" s="11">
        <v>30</v>
      </c>
      <c r="E168" s="11"/>
      <c r="F168" s="11">
        <f t="shared" si="16"/>
        <v>0</v>
      </c>
    </row>
    <row r="169" spans="1:6" ht="16" x14ac:dyDescent="0.2">
      <c r="A169" s="9">
        <f t="shared" si="17"/>
        <v>128</v>
      </c>
      <c r="B169" s="41" t="s">
        <v>150</v>
      </c>
      <c r="C169" s="5" t="s">
        <v>16</v>
      </c>
      <c r="D169" s="11">
        <v>20</v>
      </c>
      <c r="E169" s="11"/>
      <c r="F169" s="11">
        <f t="shared" si="16"/>
        <v>0</v>
      </c>
    </row>
    <row r="170" spans="1:6" ht="16" x14ac:dyDescent="0.2">
      <c r="A170" s="9">
        <f t="shared" si="17"/>
        <v>129</v>
      </c>
      <c r="B170" s="41" t="s">
        <v>151</v>
      </c>
      <c r="C170" s="5" t="s">
        <v>16</v>
      </c>
      <c r="D170" s="11">
        <v>16</v>
      </c>
      <c r="E170" s="11"/>
      <c r="F170" s="11">
        <f t="shared" si="16"/>
        <v>0</v>
      </c>
    </row>
    <row r="171" spans="1:6" ht="16" x14ac:dyDescent="0.2">
      <c r="A171" s="9">
        <f t="shared" si="17"/>
        <v>130</v>
      </c>
      <c r="B171" s="41" t="s">
        <v>152</v>
      </c>
      <c r="C171" s="5" t="s">
        <v>16</v>
      </c>
      <c r="D171" s="11">
        <v>15</v>
      </c>
      <c r="E171" s="11"/>
      <c r="F171" s="11">
        <f t="shared" si="16"/>
        <v>0</v>
      </c>
    </row>
    <row r="172" spans="1:6" ht="16" x14ac:dyDescent="0.2">
      <c r="A172" s="9">
        <f t="shared" si="17"/>
        <v>131</v>
      </c>
      <c r="B172" s="41" t="s">
        <v>153</v>
      </c>
      <c r="C172" s="5" t="s">
        <v>16</v>
      </c>
      <c r="D172" s="11">
        <v>25</v>
      </c>
      <c r="E172" s="11"/>
      <c r="F172" s="11">
        <f t="shared" si="16"/>
        <v>0</v>
      </c>
    </row>
    <row r="173" spans="1:6" ht="16" x14ac:dyDescent="0.2">
      <c r="A173" s="9">
        <f t="shared" si="17"/>
        <v>132</v>
      </c>
      <c r="B173" s="41" t="s">
        <v>154</v>
      </c>
      <c r="C173" s="5" t="s">
        <v>16</v>
      </c>
      <c r="D173" s="11">
        <v>20</v>
      </c>
      <c r="E173" s="11"/>
      <c r="F173" s="11">
        <f t="shared" si="16"/>
        <v>0</v>
      </c>
    </row>
    <row r="174" spans="1:6" ht="16" x14ac:dyDescent="0.2">
      <c r="A174" s="9">
        <f t="shared" si="17"/>
        <v>133</v>
      </c>
      <c r="B174" s="41" t="s">
        <v>155</v>
      </c>
      <c r="C174" s="5" t="s">
        <v>16</v>
      </c>
      <c r="D174" s="11">
        <v>10</v>
      </c>
      <c r="E174" s="11"/>
      <c r="F174" s="11">
        <f t="shared" si="16"/>
        <v>0</v>
      </c>
    </row>
    <row r="175" spans="1:6" ht="16" x14ac:dyDescent="0.2">
      <c r="A175" s="9">
        <f t="shared" si="17"/>
        <v>134</v>
      </c>
      <c r="B175" s="41" t="s">
        <v>156</v>
      </c>
      <c r="C175" s="5" t="s">
        <v>16</v>
      </c>
      <c r="D175" s="11">
        <v>10</v>
      </c>
      <c r="E175" s="11"/>
      <c r="F175" s="11">
        <f t="shared" si="16"/>
        <v>0</v>
      </c>
    </row>
    <row r="176" spans="1:6" ht="16" x14ac:dyDescent="0.2">
      <c r="A176" s="9">
        <f t="shared" si="17"/>
        <v>135</v>
      </c>
      <c r="B176" s="41" t="s">
        <v>157</v>
      </c>
      <c r="C176" s="5" t="s">
        <v>16</v>
      </c>
      <c r="D176" s="11">
        <v>10</v>
      </c>
      <c r="E176" s="11"/>
      <c r="F176" s="11">
        <f t="shared" si="16"/>
        <v>0</v>
      </c>
    </row>
    <row r="177" spans="1:6" ht="16" x14ac:dyDescent="0.2">
      <c r="A177" s="9">
        <f t="shared" si="17"/>
        <v>136</v>
      </c>
      <c r="B177" s="41" t="s">
        <v>158</v>
      </c>
      <c r="C177" s="5" t="s">
        <v>16</v>
      </c>
      <c r="D177" s="11">
        <v>0</v>
      </c>
      <c r="E177" s="11"/>
      <c r="F177" s="11">
        <f t="shared" si="16"/>
        <v>0</v>
      </c>
    </row>
    <row r="178" spans="1:6" ht="16" x14ac:dyDescent="0.2">
      <c r="A178" s="9">
        <f t="shared" si="17"/>
        <v>137</v>
      </c>
      <c r="B178" s="41" t="s">
        <v>159</v>
      </c>
      <c r="C178" s="5" t="s">
        <v>16</v>
      </c>
      <c r="D178" s="11">
        <v>0</v>
      </c>
      <c r="E178" s="11"/>
      <c r="F178" s="11">
        <f t="shared" si="16"/>
        <v>0</v>
      </c>
    </row>
    <row r="179" spans="1:6" ht="16" x14ac:dyDescent="0.2">
      <c r="A179" s="9">
        <f t="shared" si="17"/>
        <v>138</v>
      </c>
      <c r="B179" s="41" t="s">
        <v>160</v>
      </c>
      <c r="C179" s="5" t="s">
        <v>16</v>
      </c>
      <c r="D179" s="11">
        <v>0</v>
      </c>
      <c r="E179" s="11"/>
      <c r="F179" s="11">
        <f t="shared" si="16"/>
        <v>0</v>
      </c>
    </row>
    <row r="180" spans="1:6" ht="16" x14ac:dyDescent="0.2">
      <c r="A180" s="9">
        <f t="shared" si="17"/>
        <v>139</v>
      </c>
      <c r="B180" s="41" t="s">
        <v>161</v>
      </c>
      <c r="C180" s="5" t="s">
        <v>16</v>
      </c>
      <c r="D180" s="11">
        <v>0</v>
      </c>
      <c r="E180" s="11"/>
      <c r="F180" s="11">
        <f t="shared" si="16"/>
        <v>0</v>
      </c>
    </row>
    <row r="181" spans="1:6" ht="16" x14ac:dyDescent="0.2">
      <c r="A181" s="9">
        <f t="shared" si="17"/>
        <v>140</v>
      </c>
      <c r="B181" s="41" t="s">
        <v>162</v>
      </c>
      <c r="C181" s="5" t="s">
        <v>16</v>
      </c>
      <c r="D181" s="11">
        <v>0</v>
      </c>
      <c r="E181" s="11"/>
      <c r="F181" s="11">
        <f t="shared" si="16"/>
        <v>0</v>
      </c>
    </row>
    <row r="182" spans="1:6" ht="16" x14ac:dyDescent="0.2">
      <c r="A182" s="9">
        <f t="shared" si="17"/>
        <v>141</v>
      </c>
      <c r="B182" s="41" t="s">
        <v>163</v>
      </c>
      <c r="C182" s="5" t="s">
        <v>16</v>
      </c>
      <c r="D182" s="11">
        <v>25</v>
      </c>
      <c r="E182" s="11"/>
      <c r="F182" s="11">
        <f t="shared" si="16"/>
        <v>0</v>
      </c>
    </row>
    <row r="183" spans="1:6" ht="16" x14ac:dyDescent="0.2">
      <c r="A183" s="9">
        <f t="shared" si="17"/>
        <v>142</v>
      </c>
      <c r="B183" s="41" t="s">
        <v>164</v>
      </c>
      <c r="C183" s="5" t="s">
        <v>16</v>
      </c>
      <c r="D183" s="11">
        <v>25</v>
      </c>
      <c r="E183" s="11"/>
      <c r="F183" s="11">
        <f t="shared" si="16"/>
        <v>0</v>
      </c>
    </row>
    <row r="184" spans="1:6" ht="16" x14ac:dyDescent="0.2">
      <c r="A184" s="9">
        <f t="shared" si="17"/>
        <v>143</v>
      </c>
      <c r="B184" s="41" t="s">
        <v>165</v>
      </c>
      <c r="C184" s="5" t="s">
        <v>16</v>
      </c>
      <c r="D184" s="11">
        <v>15</v>
      </c>
      <c r="E184" s="11"/>
      <c r="F184" s="11">
        <f t="shared" si="16"/>
        <v>0</v>
      </c>
    </row>
    <row r="185" spans="1:6" ht="16" x14ac:dyDescent="0.2">
      <c r="A185" s="9">
        <f t="shared" si="17"/>
        <v>144</v>
      </c>
      <c r="B185" s="41" t="s">
        <v>166</v>
      </c>
      <c r="C185" s="5" t="s">
        <v>16</v>
      </c>
      <c r="D185" s="11">
        <v>15</v>
      </c>
      <c r="E185" s="11"/>
      <c r="F185" s="11">
        <f t="shared" si="16"/>
        <v>0</v>
      </c>
    </row>
    <row r="186" spans="1:6" ht="16" x14ac:dyDescent="0.2">
      <c r="A186" s="9">
        <f t="shared" si="17"/>
        <v>145</v>
      </c>
      <c r="B186" s="41" t="s">
        <v>167</v>
      </c>
      <c r="C186" s="5" t="s">
        <v>16</v>
      </c>
      <c r="D186" s="11">
        <v>15</v>
      </c>
      <c r="E186" s="11"/>
      <c r="F186" s="11">
        <f t="shared" si="16"/>
        <v>0</v>
      </c>
    </row>
    <row r="187" spans="1:6" ht="16" x14ac:dyDescent="0.2">
      <c r="A187" s="9">
        <f t="shared" si="17"/>
        <v>146</v>
      </c>
      <c r="B187" s="41" t="s">
        <v>192</v>
      </c>
      <c r="C187" s="5" t="s">
        <v>16</v>
      </c>
      <c r="D187" s="11">
        <v>0</v>
      </c>
      <c r="E187" s="11"/>
      <c r="F187" s="11">
        <f t="shared" si="16"/>
        <v>0</v>
      </c>
    </row>
    <row r="188" spans="1:6" ht="16" x14ac:dyDescent="0.2">
      <c r="A188" s="12"/>
      <c r="B188" s="28" t="s">
        <v>168</v>
      </c>
      <c r="C188" s="28"/>
      <c r="D188" s="15">
        <v>0</v>
      </c>
      <c r="E188" s="12"/>
      <c r="F188" s="12"/>
    </row>
    <row r="189" spans="1:6" ht="16" x14ac:dyDescent="0.2">
      <c r="A189" s="9">
        <f>A187+1</f>
        <v>147</v>
      </c>
      <c r="B189" s="43" t="s">
        <v>193</v>
      </c>
      <c r="C189" s="5" t="s">
        <v>16</v>
      </c>
      <c r="D189" s="11">
        <v>2</v>
      </c>
      <c r="E189" s="11"/>
      <c r="F189" s="11">
        <f t="shared" ref="F189:F197" si="18">D189*E189</f>
        <v>0</v>
      </c>
    </row>
    <row r="190" spans="1:6" ht="16" x14ac:dyDescent="0.2">
      <c r="A190" s="9">
        <f t="shared" ref="A190:A197" si="19">A189+1</f>
        <v>148</v>
      </c>
      <c r="B190" s="41" t="s">
        <v>169</v>
      </c>
      <c r="C190" s="5" t="s">
        <v>16</v>
      </c>
      <c r="D190" s="11">
        <v>5</v>
      </c>
      <c r="E190" s="11"/>
      <c r="F190" s="11">
        <f t="shared" si="18"/>
        <v>0</v>
      </c>
    </row>
    <row r="191" spans="1:6" ht="16" x14ac:dyDescent="0.2">
      <c r="A191" s="9">
        <f t="shared" si="19"/>
        <v>149</v>
      </c>
      <c r="B191" s="41" t="s">
        <v>170</v>
      </c>
      <c r="C191" s="5" t="s">
        <v>16</v>
      </c>
      <c r="D191" s="11">
        <v>5</v>
      </c>
      <c r="E191" s="11"/>
      <c r="F191" s="11">
        <f t="shared" si="18"/>
        <v>0</v>
      </c>
    </row>
    <row r="192" spans="1:6" ht="16" x14ac:dyDescent="0.2">
      <c r="A192" s="9">
        <f t="shared" si="19"/>
        <v>150</v>
      </c>
      <c r="B192" s="41" t="s">
        <v>171</v>
      </c>
      <c r="C192" s="5" t="s">
        <v>16</v>
      </c>
      <c r="D192" s="11">
        <v>5</v>
      </c>
      <c r="E192" s="11"/>
      <c r="F192" s="11">
        <f t="shared" si="18"/>
        <v>0</v>
      </c>
    </row>
    <row r="193" spans="1:7" ht="16" x14ac:dyDescent="0.2">
      <c r="A193" s="9">
        <f t="shared" si="19"/>
        <v>151</v>
      </c>
      <c r="B193" s="41" t="s">
        <v>172</v>
      </c>
      <c r="C193" s="5" t="s">
        <v>16</v>
      </c>
      <c r="D193" s="11">
        <v>5</v>
      </c>
      <c r="E193" s="11"/>
      <c r="F193" s="11">
        <f t="shared" si="18"/>
        <v>0</v>
      </c>
    </row>
    <row r="194" spans="1:7" ht="16" x14ac:dyDescent="0.2">
      <c r="A194" s="9">
        <f t="shared" si="19"/>
        <v>152</v>
      </c>
      <c r="B194" s="41" t="s">
        <v>173</v>
      </c>
      <c r="C194" s="5" t="s">
        <v>16</v>
      </c>
      <c r="D194" s="11">
        <v>5</v>
      </c>
      <c r="E194" s="11"/>
      <c r="F194" s="11">
        <f t="shared" si="18"/>
        <v>0</v>
      </c>
    </row>
    <row r="195" spans="1:7" ht="16" x14ac:dyDescent="0.2">
      <c r="A195" s="9">
        <f t="shared" si="19"/>
        <v>153</v>
      </c>
      <c r="B195" s="41" t="s">
        <v>174</v>
      </c>
      <c r="C195" s="5" t="s">
        <v>16</v>
      </c>
      <c r="D195" s="11">
        <v>5</v>
      </c>
      <c r="E195" s="11"/>
      <c r="F195" s="11">
        <f t="shared" si="18"/>
        <v>0</v>
      </c>
    </row>
    <row r="196" spans="1:7" ht="16" x14ac:dyDescent="0.2">
      <c r="A196" s="9">
        <f t="shared" si="19"/>
        <v>154</v>
      </c>
      <c r="B196" s="41" t="s">
        <v>175</v>
      </c>
      <c r="C196" s="5" t="s">
        <v>16</v>
      </c>
      <c r="D196" s="11">
        <v>4</v>
      </c>
      <c r="E196" s="11"/>
      <c r="F196" s="11">
        <f t="shared" si="18"/>
        <v>0</v>
      </c>
    </row>
    <row r="197" spans="1:7" ht="16" x14ac:dyDescent="0.2">
      <c r="A197" s="9">
        <f t="shared" si="19"/>
        <v>155</v>
      </c>
      <c r="B197" s="41" t="s">
        <v>176</v>
      </c>
      <c r="C197" s="5" t="s">
        <v>16</v>
      </c>
      <c r="D197" s="11">
        <v>4</v>
      </c>
      <c r="E197" s="11"/>
      <c r="F197" s="11">
        <f t="shared" si="18"/>
        <v>0</v>
      </c>
    </row>
    <row r="198" spans="1:7" ht="16" x14ac:dyDescent="0.2">
      <c r="A198" s="12"/>
      <c r="B198" s="28" t="s">
        <v>177</v>
      </c>
      <c r="C198" s="28"/>
      <c r="D198" s="15">
        <v>0</v>
      </c>
      <c r="E198" s="12"/>
      <c r="F198" s="12"/>
    </row>
    <row r="199" spans="1:7" ht="16" x14ac:dyDescent="0.2">
      <c r="A199" s="9">
        <f>A197+1</f>
        <v>156</v>
      </c>
      <c r="B199" s="41" t="s">
        <v>178</v>
      </c>
      <c r="C199" s="5" t="s">
        <v>19</v>
      </c>
      <c r="D199" s="11">
        <v>0</v>
      </c>
      <c r="E199" s="11"/>
      <c r="F199" s="11">
        <f>D199*E199</f>
        <v>0</v>
      </c>
    </row>
    <row r="200" spans="1:7" ht="16" x14ac:dyDescent="0.2">
      <c r="A200" s="12"/>
      <c r="B200" s="28" t="s">
        <v>179</v>
      </c>
      <c r="C200" s="28"/>
      <c r="D200" s="15">
        <v>0</v>
      </c>
      <c r="E200" s="12"/>
      <c r="F200" s="12"/>
    </row>
    <row r="201" spans="1:7" ht="16" x14ac:dyDescent="0.2">
      <c r="A201" s="9">
        <f>A199+1</f>
        <v>157</v>
      </c>
      <c r="B201" s="44" t="s">
        <v>180</v>
      </c>
      <c r="C201" s="29" t="s">
        <v>19</v>
      </c>
      <c r="D201" s="30">
        <v>1</v>
      </c>
      <c r="E201" s="30"/>
      <c r="F201" s="11">
        <f>D201*E201</f>
        <v>0</v>
      </c>
    </row>
    <row r="202" spans="1:7" ht="16" x14ac:dyDescent="0.2">
      <c r="A202" s="12"/>
      <c r="B202" s="28" t="s">
        <v>181</v>
      </c>
      <c r="C202" s="28"/>
      <c r="D202" s="15">
        <v>0</v>
      </c>
      <c r="E202" s="12"/>
      <c r="F202" s="12"/>
    </row>
    <row r="203" spans="1:7" ht="16" x14ac:dyDescent="0.2">
      <c r="A203" s="9">
        <f>A201+1</f>
        <v>158</v>
      </c>
      <c r="B203" s="41" t="s">
        <v>182</v>
      </c>
      <c r="C203" s="5" t="s">
        <v>19</v>
      </c>
      <c r="D203" s="11">
        <v>1</v>
      </c>
      <c r="E203" s="11"/>
      <c r="F203" s="11">
        <f>D203*E203</f>
        <v>0</v>
      </c>
    </row>
    <row r="204" spans="1:7" ht="16" x14ac:dyDescent="0.2">
      <c r="A204" s="9">
        <f>A203+1</f>
        <v>159</v>
      </c>
      <c r="B204" s="41" t="s">
        <v>194</v>
      </c>
      <c r="C204" s="5" t="s">
        <v>19</v>
      </c>
      <c r="D204" s="11">
        <v>1</v>
      </c>
      <c r="E204" s="11"/>
      <c r="F204" s="11">
        <v>0</v>
      </c>
    </row>
    <row r="205" spans="1:7" ht="16" x14ac:dyDescent="0.2">
      <c r="A205" s="31"/>
      <c r="B205" s="45" t="s">
        <v>87</v>
      </c>
      <c r="C205" s="45"/>
      <c r="D205" s="45"/>
      <c r="E205" s="45"/>
      <c r="F205" s="32">
        <f>SUM(F14:F204)</f>
        <v>0</v>
      </c>
    </row>
    <row r="206" spans="1:7" ht="16" x14ac:dyDescent="0.2">
      <c r="A206" s="31"/>
      <c r="B206" s="46" t="s">
        <v>88</v>
      </c>
      <c r="C206" s="46"/>
      <c r="D206" s="46"/>
      <c r="E206" s="46"/>
      <c r="F206" s="33">
        <f>F205*0.2</f>
        <v>0</v>
      </c>
    </row>
    <row r="207" spans="1:7" ht="16" x14ac:dyDescent="0.2">
      <c r="A207" s="31"/>
      <c r="B207" s="46" t="s">
        <v>89</v>
      </c>
      <c r="C207" s="46"/>
      <c r="D207" s="46"/>
      <c r="E207" s="46"/>
      <c r="F207" s="33">
        <f>F206+F205</f>
        <v>0</v>
      </c>
      <c r="G207" s="8"/>
    </row>
  </sheetData>
  <mergeCells count="6">
    <mergeCell ref="A9:F9"/>
    <mergeCell ref="B7:E7"/>
    <mergeCell ref="A8:F8"/>
    <mergeCell ref="B205:E205"/>
    <mergeCell ref="B206:E206"/>
    <mergeCell ref="B207:E207"/>
  </mergeCells>
  <pageMargins left="0.78749999999999998" right="0.78749999999999998" top="1.05277777777778" bottom="1.05277777777778" header="0.78749999999999998" footer="0.78749999999999998"/>
  <pageSetup paperSize="9" scale="54" fitToHeight="0" orientation="portrait" r:id="rId1"/>
  <headerFooter>
    <oddHeader>&amp;C&amp;"Times New Roman,Normal"&amp;12&amp;Kffffff&amp;A</oddHeader>
    <oddFooter>&amp;C&amp;"Times New Roman,Normal"&amp;12&amp;KffffffPágina &amp;P</oddFooter>
  </headerFooter>
  <rowBreaks count="1" manualBreakCount="1">
    <brk id="69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Estimation ESSB</vt:lpstr>
      <vt:lpstr>'Estimation ESSB'!Zone_d_impression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Oumaima ARIB</dc:creator>
  <cp:lastModifiedBy>NAJI ABDELLAH</cp:lastModifiedBy>
  <cp:lastPrinted>2026-06-25T12:14:57Z</cp:lastPrinted>
  <dcterms:created xsi:type="dcterms:W3CDTF">2025-09-09T07:16:13Z</dcterms:created>
  <dcterms:modified xsi:type="dcterms:W3CDTF">2026-07-16T22:52:12Z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6772989526664ed0832312498af919f0</vt:lpwstr>
  </property>
</Properties>
</file>