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Anep\nouveau marché\Marché verion 1\version portail\Aprés correction 280726\"/>
    </mc:Choice>
  </mc:AlternateContent>
  <xr:revisionPtr revIDLastSave="0" documentId="13_ncr:1_{1B92FCED-8D2E-4324-82B5-A09B63570EA2}" xr6:coauthVersionLast="47" xr6:coauthVersionMax="47" xr10:uidLastSave="{00000000-0000-0000-0000-000000000000}"/>
  <bookViews>
    <workbookView xWindow="-113" yWindow="-113" windowWidth="24267" windowHeight="14526" tabRatio="500" xr2:uid="{00000000-000D-0000-FFFF-FFFF00000000}"/>
  </bookViews>
  <sheets>
    <sheet name="ESTIMATION MA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34" i="1" l="1"/>
  <c r="F95" i="1"/>
  <c r="D52" i="1"/>
  <c r="F49" i="1"/>
  <c r="D47" i="1"/>
  <c r="D45" i="1"/>
  <c r="D44" i="1"/>
  <c r="D38" i="1"/>
  <c r="D33" i="1"/>
  <c r="D32" i="1"/>
  <c r="D31" i="1"/>
  <c r="D29" i="1"/>
  <c r="D28" i="1"/>
  <c r="D27" i="1"/>
  <c r="D26" i="1"/>
  <c r="D25" i="1"/>
  <c r="D24" i="1"/>
  <c r="D23" i="1"/>
  <c r="D22" i="1"/>
  <c r="D21" i="1"/>
  <c r="D18" i="1"/>
  <c r="D16" i="1"/>
  <c r="D13" i="1"/>
  <c r="D11" i="1"/>
  <c r="D10" i="1"/>
  <c r="D9" i="1"/>
  <c r="D8" i="1"/>
  <c r="F136" i="1" l="1"/>
  <c r="F137" i="1"/>
  <c r="F13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48" authorId="0" shapeId="0" xr:uid="{00000000-0006-0000-0000-000002000000}">
      <text>
        <r>
          <rPr>
            <sz val="10"/>
            <rFont val="Arial"/>
            <family val="2"/>
          </rPr>
          <t>Obs. n°30 : besoins à préciser (essences, calibres, quantités) avant appel à la concurrence — décision MO.</t>
        </r>
      </text>
    </comment>
    <comment ref="C73" authorId="0" shapeId="0" xr:uid="{00000000-0006-0000-0000-000005000000}">
      <text>
        <r>
          <rPr>
            <sz val="10"/>
            <rFont val="Arial"/>
            <family val="2"/>
          </rPr>
          <t>Obs. n°32 : unité « ENS » incompatible avec une quantité de 4 ; remplacée par « U ».</t>
        </r>
      </text>
    </comment>
    <comment ref="C79" authorId="0" shapeId="0" xr:uid="{00000000-0006-0000-0000-000006000000}">
      <text>
        <r>
          <rPr>
            <sz val="10"/>
            <rFont val="Arial"/>
            <family val="2"/>
          </rPr>
          <t>Obs. n°32 : unité « F » incompatible avec une quantité de 2 ; remplacée par « U ».</t>
        </r>
      </text>
    </comment>
    <comment ref="B123" authorId="0" shapeId="0" xr:uid="{00000000-0006-0000-0000-000004000000}">
      <text>
        <r>
          <rPr>
            <sz val="10"/>
            <rFont val="Arial"/>
            <family val="2"/>
          </rPr>
          <t>Obs. n°29 : désignation « najib » (résidu) corrigée d'après le descriptif technique.</t>
        </r>
      </text>
    </comment>
    <comment ref="A134" authorId="0" shapeId="0" xr:uid="{00000000-0006-0000-0000-000001000000}">
      <text>
        <r>
          <rPr>
            <sz val="10"/>
            <rFont val="Arial"/>
            <family val="2"/>
          </rPr>
          <t>Libellé « TOTAL SOUS LOT N°2 » dupliqué : il s'agit du total du sous-lot n°3 (éclairage et mobilier urbain).</t>
        </r>
      </text>
    </comment>
  </commentList>
</comments>
</file>

<file path=xl/sharedStrings.xml><?xml version="1.0" encoding="utf-8"?>
<sst xmlns="http://schemas.openxmlformats.org/spreadsheetml/2006/main" count="382" uniqueCount="267">
  <si>
    <t>BORDEREAU DES PRIX - DETAIL ESTIMATIF</t>
  </si>
  <si>
    <t>N° de prix</t>
  </si>
  <si>
    <t>Désignation</t>
  </si>
  <si>
    <t>U</t>
  </si>
  <si>
    <t>Qté</t>
  </si>
  <si>
    <t>PU HT</t>
  </si>
  <si>
    <t>PT HT</t>
  </si>
  <si>
    <t>SOUS LOT N°1: AMENAGEMENTS PAYSAGERS ET ARROSAGE</t>
  </si>
  <si>
    <t>1</t>
  </si>
  <si>
    <t>M²</t>
  </si>
  <si>
    <t>2</t>
  </si>
  <si>
    <t>M3</t>
  </si>
  <si>
    <t>3</t>
  </si>
  <si>
    <t>4</t>
  </si>
  <si>
    <t>KG</t>
  </si>
  <si>
    <t>5</t>
  </si>
  <si>
    <t>6</t>
  </si>
  <si>
    <t>7</t>
  </si>
  <si>
    <t>8</t>
  </si>
  <si>
    <t>ML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</si>
  <si>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</si>
  <si>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</si>
  <si>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</si>
  <si>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</si>
  <si>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</si>
  <si>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</si>
  <si>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</si>
  <si>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</si>
  <si>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</si>
  <si>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</si>
  <si>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</si>
  <si>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</si>
  <si>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</si>
  <si>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</si>
  <si>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22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</si>
  <si>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</si>
  <si>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</si>
  <si>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</si>
  <si>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</si>
  <si>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</si>
  <si>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</si>
  <si>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</si>
  <si>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</si>
  <si>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</si>
  <si>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</si>
  <si>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</si>
  <si>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</si>
  <si>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</si>
  <si>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</si>
  <si>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</si>
  <si>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</si>
  <si>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</si>
  <si>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</si>
  <si>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TOTAL SOUS LOT N°1</t>
  </si>
  <si>
    <t>42</t>
  </si>
  <si>
    <t>F</t>
  </si>
  <si>
    <t>43</t>
  </si>
  <si>
    <t>Signalisation Provisoire</t>
  </si>
  <si>
    <t>44</t>
  </si>
  <si>
    <t>Terrassements en masse en déblais et remblais y compris démolition et blindage des talus, travaux en puits et en rigoles</t>
  </si>
  <si>
    <t>45</t>
  </si>
  <si>
    <t>Gros béton</t>
  </si>
  <si>
    <t>46</t>
  </si>
  <si>
    <t>Béton de propreté</t>
  </si>
  <si>
    <t>47</t>
  </si>
  <si>
    <t>Béton armé</t>
  </si>
  <si>
    <t>48</t>
  </si>
  <si>
    <t xml:space="preserve">Aciers a haute adherence fe 500 pour ouvrages </t>
  </si>
  <si>
    <t>49</t>
  </si>
  <si>
    <t>Drainage peripherique des voiles</t>
  </si>
  <si>
    <t>50</t>
  </si>
  <si>
    <t>Matériaux drainants</t>
  </si>
  <si>
    <t>51</t>
  </si>
  <si>
    <t>Géotextile</t>
  </si>
  <si>
    <t>52</t>
  </si>
  <si>
    <t xml:space="preserve"> Regard en béton de 50 x 50cm</t>
  </si>
  <si>
    <t>53</t>
  </si>
  <si>
    <t>Caniveau en beton y compris grille en fonte</t>
  </si>
  <si>
    <t>54</t>
  </si>
  <si>
    <t>Canalisation en pvc rigide de diametre 200 mm</t>
  </si>
  <si>
    <t>55</t>
  </si>
  <si>
    <t>Dallage en béton lissé à l'hélicoptère</t>
  </si>
  <si>
    <t>56</t>
  </si>
  <si>
    <t>Enduit projete intérieur et exterieur au mortier de ciment sur murs et plafond</t>
  </si>
  <si>
    <t>57</t>
  </si>
  <si>
    <t>Traitement de joint de dilatation</t>
  </si>
  <si>
    <t>58</t>
  </si>
  <si>
    <t>Etanchéité verticale des voiles enterrés</t>
  </si>
  <si>
    <t>59</t>
  </si>
  <si>
    <t>Etanchéite bicouche</t>
  </si>
  <si>
    <t>60</t>
  </si>
  <si>
    <t>Relevé en étanchéite bicouche</t>
  </si>
  <si>
    <t>61</t>
  </si>
  <si>
    <t>62</t>
  </si>
  <si>
    <t>Regard  ou niche en beton abritant compteurs d'eau potable et incendie,</t>
  </si>
  <si>
    <t>63</t>
  </si>
  <si>
    <t>Fosse de relevage y/c pompe</t>
  </si>
  <si>
    <t>64</t>
  </si>
  <si>
    <t>Réseau d'incendie en tube d'acier galvanise TAG de diametre  50/60 mm</t>
  </si>
  <si>
    <t>65</t>
  </si>
  <si>
    <t>Poste robinet incendie arme dn33 .</t>
  </si>
  <si>
    <t>66</t>
  </si>
  <si>
    <t>Extincteur  portatif a poudre polyvalente (abc) de :  6 kg.</t>
  </si>
  <si>
    <t>67</t>
  </si>
  <si>
    <t>Extincteur portatif a CO2  de: 2 kg</t>
  </si>
  <si>
    <t>68</t>
  </si>
  <si>
    <t>69</t>
  </si>
  <si>
    <t>Peinture vinylique sur murs, plafonds</t>
  </si>
  <si>
    <t>70</t>
  </si>
  <si>
    <t>Peinture époxy pour sol</t>
  </si>
  <si>
    <t>71</t>
  </si>
  <si>
    <t>Signaletique  mural piéton 4m</t>
  </si>
  <si>
    <t>72</t>
  </si>
  <si>
    <t>Directionnel suspendu</t>
  </si>
  <si>
    <t>73</t>
  </si>
  <si>
    <t>Rabotage</t>
  </si>
  <si>
    <t>74</t>
  </si>
  <si>
    <t>Couche de forme</t>
  </si>
  <si>
    <t>75</t>
  </si>
  <si>
    <t>Couche de fondation GNF1</t>
  </si>
  <si>
    <t>76</t>
  </si>
  <si>
    <t>Enduit d'imprégnation</t>
  </si>
  <si>
    <t>77</t>
  </si>
  <si>
    <t>Couche de base en grave bitume GBB classe 0/14, de 8cm d'epaisseur</t>
  </si>
  <si>
    <t>T</t>
  </si>
  <si>
    <t>78</t>
  </si>
  <si>
    <t>Revêtement en enrobé bitumineux</t>
  </si>
  <si>
    <t>79</t>
  </si>
  <si>
    <t>Revetement en béton désactivé</t>
  </si>
  <si>
    <t>80</t>
  </si>
  <si>
    <t>Bordure type  F1</t>
  </si>
  <si>
    <t>81</t>
  </si>
  <si>
    <t>Bordure type  P1</t>
  </si>
  <si>
    <t>82</t>
  </si>
  <si>
    <t>Raccordement au réseau d'assainissement existant</t>
  </si>
  <si>
    <t>ENS</t>
  </si>
  <si>
    <t>83</t>
  </si>
  <si>
    <t>Main courante</t>
  </si>
  <si>
    <t>84</t>
  </si>
  <si>
    <t>85</t>
  </si>
  <si>
    <t>86</t>
  </si>
  <si>
    <t>Marquages speciaux</t>
  </si>
  <si>
    <t>TOTAL SOUS LOT N°2</t>
  </si>
  <si>
    <t>87</t>
  </si>
  <si>
    <t>Ouverture et fermeture de tranchée de 0,4m x 0,8m sur terrain de toute nature</t>
  </si>
  <si>
    <t>88</t>
  </si>
  <si>
    <t>Tube en PVC annelé double paroi (rouge) Ø 75mm.</t>
  </si>
  <si>
    <t>89</t>
  </si>
  <si>
    <t>Tube en PVC annelé double paroi (rouge) Ø 110mm.</t>
  </si>
  <si>
    <t>90</t>
  </si>
  <si>
    <t>91</t>
  </si>
  <si>
    <t>92</t>
  </si>
  <si>
    <t>Confection de fouille et massif en béton de 0,80m x 0,80m x 0,90m</t>
  </si>
  <si>
    <t>93</t>
  </si>
  <si>
    <t>Confection de fouille et massif en béton de 0,70m x 0,70m x 0,90m</t>
  </si>
  <si>
    <t>94</t>
  </si>
  <si>
    <t>Confection de fouille et massif en béton de 0,60m x 0,60m x 0,80m</t>
  </si>
  <si>
    <t>95</t>
  </si>
  <si>
    <t xml:space="preserve">Eclairage d'ambiance en fonderie d'aluminium </t>
  </si>
  <si>
    <t>96</t>
  </si>
  <si>
    <t>Candélabre cylindro-conique droit en acier galvanisé thermolaqué de 8 m de hauteur</t>
  </si>
  <si>
    <t>97</t>
  </si>
  <si>
    <t>Luminaire à LED de taille moyenne d'une puissance de 140W</t>
  </si>
  <si>
    <t>98</t>
  </si>
  <si>
    <t>Luminaire à LED de petite taille d'une puissance de 90W</t>
  </si>
  <si>
    <t>99</t>
  </si>
  <si>
    <t>Console décorative en acier galvanisé 0,80 m à 1,60 m de longueur</t>
  </si>
  <si>
    <t>100</t>
  </si>
  <si>
    <t>Console décorative en acier galvanisé 0,40 m à 0,80 m de longueur</t>
  </si>
  <si>
    <t>101</t>
  </si>
  <si>
    <t>102</t>
  </si>
  <si>
    <t>103</t>
  </si>
  <si>
    <t>Projecteur à LED de petite taille d'une puissance allant jusqu’à 135W</t>
  </si>
  <si>
    <t>104</t>
  </si>
  <si>
    <t>105</t>
  </si>
  <si>
    <t>106</t>
  </si>
  <si>
    <t>107</t>
  </si>
  <si>
    <t>108</t>
  </si>
  <si>
    <t>109</t>
  </si>
  <si>
    <t>Câble cuivre RO2V de 5G6mm²</t>
  </si>
  <si>
    <t>110</t>
  </si>
  <si>
    <t>Câble de terre en cuivre nu 22mm²</t>
  </si>
  <si>
    <t>111</t>
  </si>
  <si>
    <t>Chemins de câbles</t>
  </si>
  <si>
    <t>112</t>
  </si>
  <si>
    <t>Regards de tirage de dimension (0,60 x 0,60 x 0,80) m.</t>
  </si>
  <si>
    <t>113</t>
  </si>
  <si>
    <t>Regards de tirage de dimension (0,40 x 0,40 x 0,80) m</t>
  </si>
  <si>
    <t>114</t>
  </si>
  <si>
    <t>Dépose et transfert des candélabres existants</t>
  </si>
  <si>
    <t>115</t>
  </si>
  <si>
    <t>Dépose et transfert des consoles murales</t>
  </si>
  <si>
    <t>116</t>
  </si>
  <si>
    <t>Dépose et transfert des luminaires existants</t>
  </si>
  <si>
    <t>117</t>
  </si>
  <si>
    <t>Sanitaire public automatique</t>
  </si>
  <si>
    <t>118</t>
  </si>
  <si>
    <t>Kiosque rectangulaire équipé</t>
  </si>
  <si>
    <t>119</t>
  </si>
  <si>
    <t>Banc décoratif en fonte d'acier avec assise et dossier en bois</t>
  </si>
  <si>
    <t>120</t>
  </si>
  <si>
    <t>Corbeille en marbre reconstitué</t>
  </si>
  <si>
    <t>121</t>
  </si>
  <si>
    <t>Panneaux standard dos fermé type 100 et 200</t>
  </si>
  <si>
    <t>122</t>
  </si>
  <si>
    <t xml:space="preserve">Panneaux standard dos fermé type 400 </t>
  </si>
  <si>
    <t>TOTAL SOUS LOT N°3</t>
  </si>
  <si>
    <t>TOTAL HT</t>
  </si>
  <si>
    <t>TVA 20%</t>
  </si>
  <si>
    <t>TOTAL TTC</t>
  </si>
  <si>
    <t>SOUS LOT N° 3 :L’ÉCLAIRAGE PUBLIC ET LE MOBILIER URBAIN</t>
  </si>
  <si>
    <t xml:space="preserve">SOUS LOT N°2 :CONSTRUCTION D’UN OUVRAGE DE DALOT, LA VOIRIE ET LES RÉSEAUX DIVERS – VRD, ASSAINISSEMENT ET PROTECTION INCENDIE </t>
  </si>
  <si>
    <t xml:space="preserve">Fourniture et pose d'un mélange d'engrais spécial </t>
  </si>
  <si>
    <t>Travaux de désherbage (un seul passage)</t>
  </si>
  <si>
    <t>Dessouchage et évacuation des haies des murs de clôture</t>
  </si>
  <si>
    <t>Coupe (ou abattage) et dessouchage des arbres et palmiers</t>
  </si>
  <si>
    <t>Fourniture et étalage de la terre végétale pour giratoires, îlots et bandes en forme paysagère</t>
  </si>
  <si>
    <t>Elagage des grands sujets d'arbres</t>
  </si>
  <si>
    <t>Élagage des grands sujets d'arbres, circ &lt; 50 cm</t>
  </si>
  <si>
    <t xml:space="preserve">Apport et mise en place d'un remblai </t>
  </si>
  <si>
    <t>Fourniture et mise en œuvre de la terre vegetale</t>
  </si>
  <si>
    <t>Fourniture et pose d'un fertilisant organique type ferticompost ou similaire</t>
  </si>
  <si>
    <t>Fourniture et pose d'engrais ammonitrate 33.5 %</t>
  </si>
  <si>
    <t>Élagage des palmiers toutes hauteurs</t>
  </si>
  <si>
    <t>Élagage des grands sujets d'arbres d'eucalyptus ou similaire supérieur ou égale à 10 m de hauteur</t>
  </si>
  <si>
    <t>Fourniture et pose de terre végétale pour les trous d'arbres et palmiers y compris tuteurage</t>
  </si>
  <si>
    <t>Réalisation de micro-tranchée dans la chaussée pour le réseau d'arrosage interne</t>
  </si>
  <si>
    <t>Canalisation en polyethylene ø63</t>
  </si>
  <si>
    <t>Canalisation en polyethylene ø50</t>
  </si>
  <si>
    <t>Canalisation en polyéthylène ø40</t>
  </si>
  <si>
    <t>Canalisation en polyethylene ø32</t>
  </si>
  <si>
    <t>Clapet vanne pour arrosage manuel en plastique</t>
  </si>
  <si>
    <t>Vanne d’arret en acier poli ø 65 mm</t>
  </si>
  <si>
    <t>Vanne d’arrêt en acier poli ø 63 mm</t>
  </si>
  <si>
    <t>Vanne d’arret en acier poli ø 50 mm</t>
  </si>
  <si>
    <t>Regard rectangulaire en polypropylene avec couvercle</t>
  </si>
  <si>
    <t>Systeme d’arrosage par aspersion</t>
  </si>
  <si>
    <t>Systeme d’arrosage par goutte a goutte</t>
  </si>
  <si>
    <t>Transplantation des palmiers type washingtonia hauteur &lt;7m</t>
  </si>
  <si>
    <t>Transplantation des palmiers type washingtonia hauteur 7m ≤h≤10m</t>
  </si>
  <si>
    <t xml:space="preserve">Transplantation des arbustes variés grands sujets </t>
  </si>
  <si>
    <t>Fourniture et plantation  de gros sujet eucalyptus de 2m a 3m  de hauteur en pot</t>
  </si>
  <si>
    <t>Fourniture et plantation  de ficus retusa tailler  hauteur de 2m a 3 m cir 25 /30 cm</t>
  </si>
  <si>
    <t>Fourniture et plantation de pin gros sujets de 2.0 a 2.5 m de hauteur en pot</t>
  </si>
  <si>
    <t>Arbustes variees , vivaces et graminees varies en sachet de 1 litre</t>
  </si>
  <si>
    <t>Arbustes variees , vivaces et graminees varies en sachet de 5 litre</t>
  </si>
  <si>
    <t>Fourniture et plantation du gazon  pennisetum
clandestinum en bouture tres dense</t>
  </si>
  <si>
    <t>Fourniture et plantation d'eugenia en colonne 1,8m&lt;h&lt;2,4m</t>
  </si>
  <si>
    <t xml:space="preserve">Fourniture et plantation du gazon  en plaques de paspalum ou pennisetum
clandestinum </t>
  </si>
  <si>
    <t>Fourniture et plantation d'un arbre de type Jacaranda (Jacaranda mimosifolia)</t>
  </si>
  <si>
    <t>Candélabre d'éclairage public en aluminium anodisé, de hauteur 11,50 m</t>
  </si>
  <si>
    <t>Armoire de commande et de protection</t>
  </si>
  <si>
    <t xml:space="preserve">Panneaux standard dos fermé type 300 et panneaux STOP </t>
  </si>
  <si>
    <t>Ouverture de tranchée par la méthode de tranchage (micro-tranchée)</t>
  </si>
  <si>
    <t>Préparation du sol</t>
  </si>
  <si>
    <t>Transplantation des arbres variés</t>
  </si>
  <si>
    <t>Branchement en eau potable et incendie au reseau redal et equipements compteurs .</t>
  </si>
  <si>
    <t>Garde corps méttalique</t>
  </si>
  <si>
    <t>Bande de peinture de 15 cm de largeur</t>
  </si>
  <si>
    <t>Projecteur LED d'une puissance de 600w avec un flux lumineux de 82000lm</t>
  </si>
  <si>
    <t>Fourniture et plantation de ficus retusa hauteur de 2m à 3m cir 18/24 cm</t>
  </si>
  <si>
    <t>Conduites extérieures en  polyéthylène  HD, serie 16 bars De diametre exterieur inferieur a 110mm</t>
  </si>
  <si>
    <t>Câble ARVFV U1000V 4x70 mm²</t>
  </si>
  <si>
    <t>Câble ARVFV U1000V 4x50 mm²</t>
  </si>
  <si>
    <t>Câble ARVFV U1000V 4x35 mm²</t>
  </si>
  <si>
    <t>Câble ARVFV U1000V 4x25 mm²</t>
  </si>
  <si>
    <t>Réfection des trottoirs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</si>
</sst>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_-* #,##0.00\ _€_-;\-* #,##0.00\ _€_-;_-* \-??\ _€_-;_-@_-"/>
    <numFmt numFmtId="166" formatCode="_-* #,##0.00_-;\-* #,##0.00_-;_-* \-??_-;_-@_-"/>
  </numFmts>
  <fonts count="13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0"/>
      <name val="Arial"/>
      <family val="2"/>
      <charset val="1"/>
    </font>
    <font>
      <sz val="14"/>
      <color theme="1"/>
      <name val="Times New Roman"/>
      <family val="1"/>
      <charset val="1"/>
    </font>
    <font>
      <b/>
      <sz val="14"/>
      <name val="Times New Roman"/>
      <family val="1"/>
      <charset val="1"/>
    </font>
    <font>
      <sz val="14"/>
      <name val="Times New Roman"/>
      <family val="1"/>
      <charset val="1"/>
    </font>
    <font>
      <b/>
      <u/>
      <sz val="14"/>
      <name val="Times New Roman"/>
      <family val="1"/>
      <charset val="1"/>
    </font>
    <font>
      <b/>
      <sz val="14"/>
      <color rgb="FF0070C0"/>
      <name val="Times New Roman"/>
      <family val="1"/>
      <charset val="1"/>
    </font>
    <font>
      <sz val="11"/>
      <color theme="1"/>
      <name val="Calibri"/>
      <family val="2"/>
      <charset val="1"/>
    </font>
    <font>
      <sz val="8"/>
      <name val="Calibri"/>
      <family val="2"/>
      <charset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6">
    <xf numFmtId="0" fontId="0" fillId="0" borderId="0"/>
    <xf numFmtId="166" fontId="10" fillId="0" borderId="0"/>
    <xf numFmtId="164" fontId="2" fillId="0" borderId="0"/>
    <xf numFmtId="0" fontId="3" fillId="0" borderId="0"/>
    <xf numFmtId="0" fontId="3" fillId="0" borderId="0"/>
    <xf numFmtId="0" fontId="4" fillId="0" borderId="0"/>
  </cellStyleXfs>
  <cellXfs count="3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4" fontId="5" fillId="0" borderId="0" xfId="0" applyNumberFormat="1" applyFont="1"/>
    <xf numFmtId="0" fontId="7" fillId="0" borderId="0" xfId="0" applyFont="1"/>
    <xf numFmtId="165" fontId="7" fillId="0" borderId="0" xfId="2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/>
    </xf>
    <xf numFmtId="166" fontId="6" fillId="0" borderId="0" xfId="1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4" fontId="7" fillId="0" borderId="1" xfId="1" applyNumberFormat="1" applyFont="1" applyBorder="1" applyAlignment="1">
      <alignment horizontal="right" vertical="center"/>
    </xf>
    <xf numFmtId="166" fontId="6" fillId="0" borderId="2" xfId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</cellXfs>
  <cellStyles count="6">
    <cellStyle name="Milliers" xfId="1" builtinId="3"/>
    <cellStyle name="Milliers 2" xfId="2" xr:uid="{00000000-0005-0000-0000-000006000000}"/>
    <cellStyle name="Normal" xfId="0" builtinId="0"/>
    <cellStyle name="Normal 2" xfId="3" xr:uid="{00000000-0005-0000-0000-000007000000}"/>
    <cellStyle name="Normal 2 4" xfId="4" xr:uid="{00000000-0005-0000-0000-000008000000}"/>
    <cellStyle name="Normal 3 3" xfId="5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38"/>
  <sheetViews>
    <sheetView tabSelected="1" topLeftCell="A94" zoomScale="70" zoomScaleNormal="70" workbookViewId="0">
      <selection activeCell="B123" sqref="B123"/>
    </sheetView>
  </sheetViews>
  <sheetFormatPr baseColWidth="10" defaultColWidth="11.5546875" defaultRowHeight="17.55" x14ac:dyDescent="0.3"/>
  <cols>
    <col min="1" max="1" width="10.33203125" style="1" customWidth="1"/>
    <col min="2" max="2" width="87.6640625" style="1" customWidth="1"/>
    <col min="3" max="3" width="14.109375" style="2" customWidth="1"/>
    <col min="4" max="4" width="19.6640625" style="3" customWidth="1"/>
    <col min="5" max="5" width="17.88671875" style="3" customWidth="1"/>
    <col min="6" max="6" width="23.33203125" style="1" customWidth="1"/>
    <col min="7" max="16384" width="11.5546875" style="1"/>
  </cols>
  <sheetData>
    <row r="2" spans="1:6" ht="22.55" customHeight="1" x14ac:dyDescent="0.3"/>
    <row r="3" spans="1:6" ht="28.5" customHeight="1" x14ac:dyDescent="0.3">
      <c r="A3" s="24" t="s">
        <v>0</v>
      </c>
      <c r="B3" s="24"/>
      <c r="C3" s="24"/>
      <c r="D3" s="24"/>
      <c r="E3" s="24"/>
      <c r="F3" s="24"/>
    </row>
    <row r="4" spans="1:6" x14ac:dyDescent="0.3">
      <c r="A4" s="25"/>
      <c r="B4" s="25"/>
      <c r="C4" s="25"/>
      <c r="D4" s="25"/>
      <c r="E4" s="25"/>
      <c r="F4" s="25"/>
    </row>
    <row r="5" spans="1:6" x14ac:dyDescent="0.3">
      <c r="B5" s="4"/>
      <c r="C5" s="5"/>
      <c r="D5" s="6"/>
      <c r="E5" s="7"/>
      <c r="F5" s="8"/>
    </row>
    <row r="6" spans="1:6" ht="45.7" customHeight="1" x14ac:dyDescent="0.3">
      <c r="A6" s="9" t="s">
        <v>1</v>
      </c>
      <c r="B6" s="10" t="s">
        <v>2</v>
      </c>
      <c r="C6" s="10" t="s">
        <v>3</v>
      </c>
      <c r="D6" s="11" t="s">
        <v>4</v>
      </c>
      <c r="E6" s="11" t="s">
        <v>5</v>
      </c>
      <c r="F6" s="11" t="s">
        <v>6</v>
      </c>
    </row>
    <row r="7" spans="1:6" ht="45.7" customHeight="1" x14ac:dyDescent="0.3">
      <c r="A7" s="26" t="s">
        <v>7</v>
      </c>
      <c r="B7" s="26"/>
      <c r="C7" s="27"/>
      <c r="D7" s="27"/>
      <c r="E7" s="27"/>
      <c r="F7" s="27"/>
    </row>
    <row r="8" spans="1:6" ht="34.450000000000003" customHeight="1" x14ac:dyDescent="0.3">
      <c r="A8" s="13" t="s">
        <v>8</v>
      </c>
      <c r="B8" s="14" t="s">
        <v>254</v>
      </c>
      <c r="C8" s="12" t="s">
        <v>9</v>
      </c>
      <c r="D8" s="15">
        <f>8362.34+8500+14500</f>
        <v>31362.34</v>
      </c>
      <c r="E8" s="16"/>
      <c r="F8" s="17"/>
    </row>
    <row r="9" spans="1:6" ht="34.450000000000003" customHeight="1" x14ac:dyDescent="0.3">
      <c r="A9" s="21" t="s">
        <v>10</v>
      </c>
      <c r="B9" s="14" t="s">
        <v>219</v>
      </c>
      <c r="C9" s="12" t="s">
        <v>11</v>
      </c>
      <c r="D9" s="15">
        <f>7272.03+3500</f>
        <v>10772.029999999999</v>
      </c>
      <c r="E9" s="16"/>
      <c r="F9" s="17"/>
    </row>
    <row r="10" spans="1:6" ht="34.450000000000003" customHeight="1" x14ac:dyDescent="0.3">
      <c r="A10" s="21" t="s">
        <v>12</v>
      </c>
      <c r="B10" s="14" t="s">
        <v>220</v>
      </c>
      <c r="C10" s="12" t="s">
        <v>11</v>
      </c>
      <c r="D10" s="15">
        <f>2765.93+8500+14500</f>
        <v>25765.93</v>
      </c>
      <c r="E10" s="16"/>
      <c r="F10" s="17"/>
    </row>
    <row r="11" spans="1:6" ht="34.450000000000003" customHeight="1" x14ac:dyDescent="0.3">
      <c r="A11" s="21" t="s">
        <v>13</v>
      </c>
      <c r="B11" s="14" t="s">
        <v>221</v>
      </c>
      <c r="C11" s="12" t="s">
        <v>14</v>
      </c>
      <c r="D11" s="15">
        <f>27742.25+25500+43500</f>
        <v>96742.25</v>
      </c>
      <c r="E11" s="16"/>
      <c r="F11" s="17"/>
    </row>
    <row r="12" spans="1:6" ht="34.450000000000003" customHeight="1" x14ac:dyDescent="0.3">
      <c r="A12" s="21" t="s">
        <v>15</v>
      </c>
      <c r="B12" s="14" t="s">
        <v>222</v>
      </c>
      <c r="C12" s="12" t="s">
        <v>14</v>
      </c>
      <c r="D12" s="15">
        <v>572.19000000000005</v>
      </c>
      <c r="E12" s="16"/>
      <c r="F12" s="17"/>
    </row>
    <row r="13" spans="1:6" ht="34.450000000000003" customHeight="1" x14ac:dyDescent="0.3">
      <c r="A13" s="21" t="s">
        <v>16</v>
      </c>
      <c r="B13" s="14" t="s">
        <v>212</v>
      </c>
      <c r="C13" s="12" t="s">
        <v>14</v>
      </c>
      <c r="D13" s="15">
        <f>7650+13050</f>
        <v>20700</v>
      </c>
      <c r="E13" s="16"/>
      <c r="F13" s="17"/>
    </row>
    <row r="14" spans="1:6" ht="34.450000000000003" customHeight="1" x14ac:dyDescent="0.3">
      <c r="A14" s="21" t="s">
        <v>17</v>
      </c>
      <c r="B14" s="14" t="s">
        <v>213</v>
      </c>
      <c r="C14" s="12" t="s">
        <v>9</v>
      </c>
      <c r="D14" s="15">
        <v>13975.1</v>
      </c>
      <c r="E14" s="16"/>
      <c r="F14" s="17"/>
    </row>
    <row r="15" spans="1:6" ht="34.450000000000003" customHeight="1" x14ac:dyDescent="0.3">
      <c r="A15" s="21" t="s">
        <v>18</v>
      </c>
      <c r="B15" s="14" t="s">
        <v>214</v>
      </c>
      <c r="C15" s="12" t="s">
        <v>19</v>
      </c>
      <c r="D15" s="15">
        <v>603</v>
      </c>
      <c r="E15" s="16"/>
      <c r="F15" s="17"/>
    </row>
    <row r="16" spans="1:6" ht="34.450000000000003" customHeight="1" x14ac:dyDescent="0.3">
      <c r="A16" s="21" t="s">
        <v>20</v>
      </c>
      <c r="B16" s="14" t="s">
        <v>215</v>
      </c>
      <c r="C16" s="12" t="s">
        <v>3</v>
      </c>
      <c r="D16" s="15">
        <f>28+100</f>
        <v>128</v>
      </c>
      <c r="E16" s="16"/>
      <c r="F16" s="17"/>
    </row>
    <row r="17" spans="1:6" ht="47" customHeight="1" x14ac:dyDescent="0.3">
      <c r="A17" s="21" t="s">
        <v>21</v>
      </c>
      <c r="B17" s="14" t="s">
        <v>216</v>
      </c>
      <c r="C17" s="12" t="s">
        <v>9</v>
      </c>
      <c r="D17" s="15">
        <v>700</v>
      </c>
      <c r="E17" s="16"/>
      <c r="F17" s="17"/>
    </row>
    <row r="18" spans="1:6" ht="34.450000000000003" customHeight="1" x14ac:dyDescent="0.3">
      <c r="A18" s="21" t="s">
        <v>22</v>
      </c>
      <c r="B18" s="14" t="s">
        <v>217</v>
      </c>
      <c r="C18" s="12" t="s">
        <v>3</v>
      </c>
      <c r="D18" s="15">
        <f>23+30+24</f>
        <v>77</v>
      </c>
      <c r="E18" s="16"/>
      <c r="F18" s="17"/>
    </row>
    <row r="19" spans="1:6" ht="34.450000000000003" customHeight="1" x14ac:dyDescent="0.3">
      <c r="A19" s="21" t="s">
        <v>23</v>
      </c>
      <c r="B19" s="14" t="s">
        <v>218</v>
      </c>
      <c r="C19" s="12" t="s">
        <v>3</v>
      </c>
      <c r="D19" s="15">
        <v>40</v>
      </c>
      <c r="E19" s="16"/>
      <c r="F19" s="17"/>
    </row>
    <row r="20" spans="1:6" ht="40.1" customHeight="1" x14ac:dyDescent="0.3">
      <c r="A20" s="21" t="s">
        <v>24</v>
      </c>
      <c r="B20" s="14" t="s">
        <v>224</v>
      </c>
      <c r="C20" s="12" t="s">
        <v>3</v>
      </c>
      <c r="D20" s="15">
        <v>241</v>
      </c>
      <c r="E20" s="16"/>
      <c r="F20" s="17"/>
    </row>
    <row r="21" spans="1:6" ht="34.450000000000003" customHeight="1" x14ac:dyDescent="0.3">
      <c r="A21" s="21" t="s">
        <v>25</v>
      </c>
      <c r="B21" s="14" t="s">
        <v>223</v>
      </c>
      <c r="C21" s="12" t="s">
        <v>3</v>
      </c>
      <c r="D21" s="15">
        <f>110+5</f>
        <v>115</v>
      </c>
      <c r="E21" s="16"/>
      <c r="F21" s="17"/>
    </row>
    <row r="22" spans="1:6" ht="34.450000000000003" customHeight="1" x14ac:dyDescent="0.3">
      <c r="A22" s="21" t="s">
        <v>26</v>
      </c>
      <c r="B22" s="14" t="s">
        <v>225</v>
      </c>
      <c r="C22" s="12" t="s">
        <v>3</v>
      </c>
      <c r="D22" s="15">
        <f>1387+2600+60</f>
        <v>4047</v>
      </c>
      <c r="E22" s="16"/>
      <c r="F22" s="17"/>
    </row>
    <row r="23" spans="1:6" ht="34.450000000000003" customHeight="1" x14ac:dyDescent="0.3">
      <c r="A23" s="21" t="s">
        <v>27</v>
      </c>
      <c r="B23" s="14" t="s">
        <v>226</v>
      </c>
      <c r="C23" s="12" t="s">
        <v>19</v>
      </c>
      <c r="D23" s="15">
        <f>155.84+50</f>
        <v>205.84</v>
      </c>
      <c r="E23" s="16"/>
      <c r="F23" s="17"/>
    </row>
    <row r="24" spans="1:6" ht="34.450000000000003" customHeight="1" x14ac:dyDescent="0.3">
      <c r="A24" s="21" t="s">
        <v>28</v>
      </c>
      <c r="B24" s="14" t="s">
        <v>227</v>
      </c>
      <c r="C24" s="12" t="s">
        <v>19</v>
      </c>
      <c r="D24" s="15">
        <f>1982.62+1000+1000</f>
        <v>3982.62</v>
      </c>
      <c r="E24" s="16"/>
      <c r="F24" s="17"/>
    </row>
    <row r="25" spans="1:6" ht="34.450000000000003" customHeight="1" x14ac:dyDescent="0.3">
      <c r="A25" s="21" t="s">
        <v>29</v>
      </c>
      <c r="B25" s="14" t="s">
        <v>228</v>
      </c>
      <c r="C25" s="12" t="s">
        <v>19</v>
      </c>
      <c r="D25" s="15">
        <f>2260.32+3000+3000</f>
        <v>8260.32</v>
      </c>
      <c r="E25" s="16"/>
      <c r="F25" s="17"/>
    </row>
    <row r="26" spans="1:6" ht="34.450000000000003" customHeight="1" x14ac:dyDescent="0.3">
      <c r="A26" s="21" t="s">
        <v>30</v>
      </c>
      <c r="B26" s="14" t="s">
        <v>229</v>
      </c>
      <c r="C26" s="12" t="s">
        <v>19</v>
      </c>
      <c r="D26" s="15">
        <f>500+500</f>
        <v>1000</v>
      </c>
      <c r="E26" s="16"/>
      <c r="F26" s="17"/>
    </row>
    <row r="27" spans="1:6" ht="34.450000000000003" customHeight="1" x14ac:dyDescent="0.3">
      <c r="A27" s="21" t="s">
        <v>31</v>
      </c>
      <c r="B27" s="14" t="s">
        <v>230</v>
      </c>
      <c r="C27" s="12" t="s">
        <v>19</v>
      </c>
      <c r="D27" s="15">
        <f>252.07+200</f>
        <v>452.07</v>
      </c>
      <c r="E27" s="16"/>
      <c r="F27" s="17"/>
    </row>
    <row r="28" spans="1:6" ht="34.450000000000003" customHeight="1" x14ac:dyDescent="0.3">
      <c r="A28" s="21" t="s">
        <v>32</v>
      </c>
      <c r="B28" s="14" t="s">
        <v>231</v>
      </c>
      <c r="C28" s="12" t="s">
        <v>3</v>
      </c>
      <c r="D28" s="15">
        <f>35+10+20</f>
        <v>65</v>
      </c>
      <c r="E28" s="16"/>
      <c r="F28" s="17"/>
    </row>
    <row r="29" spans="1:6" ht="34.450000000000003" customHeight="1" x14ac:dyDescent="0.3">
      <c r="A29" s="21" t="s">
        <v>34</v>
      </c>
      <c r="B29" s="14" t="s">
        <v>232</v>
      </c>
      <c r="C29" s="12" t="s">
        <v>3</v>
      </c>
      <c r="D29" s="15">
        <f>6+5</f>
        <v>11</v>
      </c>
      <c r="E29" s="16"/>
      <c r="F29" s="17"/>
    </row>
    <row r="30" spans="1:6" ht="34.450000000000003" customHeight="1" x14ac:dyDescent="0.3">
      <c r="A30" s="21" t="s">
        <v>33</v>
      </c>
      <c r="B30" s="14" t="s">
        <v>233</v>
      </c>
      <c r="C30" s="12" t="s">
        <v>3</v>
      </c>
      <c r="D30" s="15">
        <v>10</v>
      </c>
      <c r="E30" s="16"/>
      <c r="F30" s="17"/>
    </row>
    <row r="31" spans="1:6" ht="34.450000000000003" customHeight="1" x14ac:dyDescent="0.3">
      <c r="A31" s="21" t="s">
        <v>35</v>
      </c>
      <c r="B31" s="14" t="s">
        <v>234</v>
      </c>
      <c r="C31" s="12" t="s">
        <v>3</v>
      </c>
      <c r="D31" s="15">
        <f>7+20+20</f>
        <v>47</v>
      </c>
      <c r="E31" s="16"/>
      <c r="F31" s="17"/>
    </row>
    <row r="32" spans="1:6" ht="34.450000000000003" customHeight="1" x14ac:dyDescent="0.3">
      <c r="A32" s="21" t="s">
        <v>36</v>
      </c>
      <c r="B32" s="14" t="s">
        <v>235</v>
      </c>
      <c r="C32" s="12" t="s">
        <v>3</v>
      </c>
      <c r="D32" s="15">
        <f>6+25+30</f>
        <v>61</v>
      </c>
      <c r="E32" s="16"/>
      <c r="F32" s="17"/>
    </row>
    <row r="33" spans="1:6" ht="34.450000000000003" customHeight="1" x14ac:dyDescent="0.3">
      <c r="A33" s="21" t="s">
        <v>37</v>
      </c>
      <c r="B33" s="14" t="s">
        <v>236</v>
      </c>
      <c r="C33" s="12" t="s">
        <v>9</v>
      </c>
      <c r="D33" s="15">
        <f>6781.67+8500+14500</f>
        <v>29781.67</v>
      </c>
      <c r="E33" s="16"/>
      <c r="F33" s="17"/>
    </row>
    <row r="34" spans="1:6" ht="34.450000000000003" customHeight="1" x14ac:dyDescent="0.3">
      <c r="A34" s="21" t="s">
        <v>38</v>
      </c>
      <c r="B34" s="14" t="s">
        <v>237</v>
      </c>
      <c r="C34" s="12" t="s">
        <v>9</v>
      </c>
      <c r="D34" s="15">
        <v>5019.6099999999997</v>
      </c>
      <c r="E34" s="16"/>
      <c r="F34" s="17"/>
    </row>
    <row r="35" spans="1:6" ht="34.450000000000003" customHeight="1" x14ac:dyDescent="0.3">
      <c r="A35" s="21" t="s">
        <v>39</v>
      </c>
      <c r="B35" s="14" t="s">
        <v>238</v>
      </c>
      <c r="C35" s="12" t="s">
        <v>3</v>
      </c>
      <c r="D35" s="15">
        <v>10</v>
      </c>
      <c r="E35" s="16"/>
      <c r="F35" s="17"/>
    </row>
    <row r="36" spans="1:6" ht="34.450000000000003" customHeight="1" x14ac:dyDescent="0.3">
      <c r="A36" s="21" t="s">
        <v>40</v>
      </c>
      <c r="B36" s="14" t="s">
        <v>239</v>
      </c>
      <c r="C36" s="12" t="s">
        <v>3</v>
      </c>
      <c r="D36" s="15">
        <v>1</v>
      </c>
      <c r="E36" s="16"/>
      <c r="F36" s="17"/>
    </row>
    <row r="37" spans="1:6" ht="34.450000000000003" customHeight="1" x14ac:dyDescent="0.3">
      <c r="A37" s="21" t="s">
        <v>41</v>
      </c>
      <c r="B37" s="14" t="s">
        <v>255</v>
      </c>
      <c r="C37" s="12" t="s">
        <v>3</v>
      </c>
      <c r="D37" s="15">
        <v>32</v>
      </c>
      <c r="E37" s="16"/>
      <c r="F37" s="17"/>
    </row>
    <row r="38" spans="1:6" ht="34.450000000000003" customHeight="1" x14ac:dyDescent="0.3">
      <c r="A38" s="21" t="s">
        <v>42</v>
      </c>
      <c r="B38" s="14" t="s">
        <v>240</v>
      </c>
      <c r="C38" s="12" t="s">
        <v>3</v>
      </c>
      <c r="D38" s="15">
        <f>356+100+100</f>
        <v>556</v>
      </c>
      <c r="E38" s="16"/>
      <c r="F38" s="17"/>
    </row>
    <row r="39" spans="1:6" ht="34.450000000000003" customHeight="1" x14ac:dyDescent="0.3">
      <c r="A39" s="21" t="s">
        <v>43</v>
      </c>
      <c r="B39" s="14" t="s">
        <v>241</v>
      </c>
      <c r="C39" s="12" t="s">
        <v>3</v>
      </c>
      <c r="D39" s="15">
        <v>66</v>
      </c>
      <c r="E39" s="16"/>
      <c r="F39" s="17"/>
    </row>
    <row r="40" spans="1:6" ht="34.450000000000003" customHeight="1" x14ac:dyDescent="0.3">
      <c r="A40" s="21" t="s">
        <v>44</v>
      </c>
      <c r="B40" s="14" t="s">
        <v>242</v>
      </c>
      <c r="C40" s="12" t="s">
        <v>3</v>
      </c>
      <c r="D40" s="15">
        <v>356</v>
      </c>
      <c r="E40" s="16"/>
      <c r="F40" s="17"/>
    </row>
    <row r="41" spans="1:6" ht="34.450000000000003" customHeight="1" x14ac:dyDescent="0.3">
      <c r="A41" s="21" t="s">
        <v>45</v>
      </c>
      <c r="B41" s="14" t="s">
        <v>260</v>
      </c>
      <c r="C41" s="12" t="s">
        <v>3</v>
      </c>
      <c r="D41" s="15">
        <v>150</v>
      </c>
      <c r="E41" s="16"/>
      <c r="F41" s="17"/>
    </row>
    <row r="42" spans="1:6" ht="34.450000000000003" customHeight="1" x14ac:dyDescent="0.3">
      <c r="A42" s="21" t="s">
        <v>46</v>
      </c>
      <c r="B42" s="14" t="s">
        <v>243</v>
      </c>
      <c r="C42" s="12" t="s">
        <v>3</v>
      </c>
      <c r="D42" s="15">
        <v>933</v>
      </c>
      <c r="E42" s="16"/>
      <c r="F42" s="17"/>
    </row>
    <row r="43" spans="1:6" ht="34.450000000000003" customHeight="1" x14ac:dyDescent="0.3">
      <c r="A43" s="21" t="s">
        <v>47</v>
      </c>
      <c r="B43" s="14" t="s">
        <v>244</v>
      </c>
      <c r="C43" s="12" t="s">
        <v>3</v>
      </c>
      <c r="D43" s="15">
        <v>870</v>
      </c>
      <c r="E43" s="16"/>
      <c r="F43" s="17"/>
    </row>
    <row r="44" spans="1:6" ht="34.450000000000003" customHeight="1" x14ac:dyDescent="0.3">
      <c r="A44" s="21" t="s">
        <v>48</v>
      </c>
      <c r="B44" s="14" t="s">
        <v>245</v>
      </c>
      <c r="C44" s="12" t="s">
        <v>3</v>
      </c>
      <c r="D44" s="15">
        <f>1319+500</f>
        <v>1819</v>
      </c>
      <c r="E44" s="16"/>
      <c r="F44" s="17"/>
    </row>
    <row r="45" spans="1:6" ht="34.450000000000003" customHeight="1" x14ac:dyDescent="0.3">
      <c r="A45" s="21" t="s">
        <v>49</v>
      </c>
      <c r="B45" s="14" t="s">
        <v>246</v>
      </c>
      <c r="C45" s="12" t="s">
        <v>9</v>
      </c>
      <c r="D45" s="15">
        <f>2388.8+8000+14000</f>
        <v>24388.799999999999</v>
      </c>
      <c r="E45" s="16"/>
      <c r="F45" s="17"/>
    </row>
    <row r="46" spans="1:6" ht="34.450000000000003" customHeight="1" x14ac:dyDescent="0.3">
      <c r="A46" s="21" t="s">
        <v>50</v>
      </c>
      <c r="B46" s="14" t="s">
        <v>247</v>
      </c>
      <c r="C46" s="12" t="s">
        <v>3</v>
      </c>
      <c r="D46" s="15">
        <v>200</v>
      </c>
      <c r="E46" s="16"/>
      <c r="F46" s="17"/>
    </row>
    <row r="47" spans="1:6" ht="38.85" customHeight="1" x14ac:dyDescent="0.3">
      <c r="A47" s="21" t="s">
        <v>51</v>
      </c>
      <c r="B47" s="14" t="s">
        <v>248</v>
      </c>
      <c r="C47" s="12" t="s">
        <v>9</v>
      </c>
      <c r="D47" s="15">
        <f>7585.54+500+500</f>
        <v>8585.5400000000009</v>
      </c>
      <c r="E47" s="16"/>
      <c r="F47" s="17"/>
    </row>
    <row r="48" spans="1:6" ht="34.450000000000003" customHeight="1" x14ac:dyDescent="0.3">
      <c r="A48" s="21" t="s">
        <v>52</v>
      </c>
      <c r="B48" s="22" t="s">
        <v>249</v>
      </c>
      <c r="C48" s="12" t="s">
        <v>3</v>
      </c>
      <c r="D48" s="15">
        <v>60</v>
      </c>
      <c r="E48" s="16"/>
      <c r="F48" s="17"/>
    </row>
    <row r="49" spans="1:6" ht="30.05" customHeight="1" x14ac:dyDescent="0.3">
      <c r="A49" s="28" t="s">
        <v>53</v>
      </c>
      <c r="B49" s="28"/>
      <c r="C49" s="28"/>
      <c r="D49" s="28"/>
      <c r="E49" s="28"/>
      <c r="F49" s="18">
        <f>TRUNC(SUM(F8:F47),2)</f>
        <v>0</v>
      </c>
    </row>
    <row r="50" spans="1:6" ht="45.7" customHeight="1" x14ac:dyDescent="0.3">
      <c r="A50" s="31" t="s">
        <v>211</v>
      </c>
      <c r="B50" s="32"/>
      <c r="C50" s="27"/>
      <c r="D50" s="27"/>
      <c r="E50" s="27"/>
      <c r="F50" s="27"/>
    </row>
    <row r="51" spans="1:6" ht="34.450000000000003" customHeight="1" x14ac:dyDescent="0.3">
      <c r="A51" s="13" t="s">
        <v>54</v>
      </c>
      <c r="B51" s="14" t="s">
        <v>57</v>
      </c>
      <c r="C51" s="12" t="s">
        <v>55</v>
      </c>
      <c r="D51" s="12">
        <v>1</v>
      </c>
      <c r="E51" s="16"/>
      <c r="F51" s="17"/>
    </row>
    <row r="52" spans="1:6" ht="34.450000000000003" customHeight="1" x14ac:dyDescent="0.3">
      <c r="A52" s="21" t="s">
        <v>56</v>
      </c>
      <c r="B52" s="14" t="s">
        <v>59</v>
      </c>
      <c r="C52" s="12" t="s">
        <v>11</v>
      </c>
      <c r="D52" s="12">
        <f>6945+500+500</f>
        <v>7945</v>
      </c>
      <c r="E52" s="16"/>
      <c r="F52" s="17"/>
    </row>
    <row r="53" spans="1:6" ht="34.450000000000003" customHeight="1" x14ac:dyDescent="0.3">
      <c r="A53" s="21" t="s">
        <v>58</v>
      </c>
      <c r="B53" s="14" t="s">
        <v>61</v>
      </c>
      <c r="C53" s="12" t="s">
        <v>11</v>
      </c>
      <c r="D53" s="12">
        <v>121</v>
      </c>
      <c r="E53" s="16"/>
      <c r="F53" s="17"/>
    </row>
    <row r="54" spans="1:6" ht="34.450000000000003" customHeight="1" x14ac:dyDescent="0.3">
      <c r="A54" s="21" t="s">
        <v>60</v>
      </c>
      <c r="B54" s="14" t="s">
        <v>63</v>
      </c>
      <c r="C54" s="12" t="s">
        <v>11</v>
      </c>
      <c r="D54" s="12">
        <v>113</v>
      </c>
      <c r="E54" s="16"/>
      <c r="F54" s="17"/>
    </row>
    <row r="55" spans="1:6" ht="34.450000000000003" customHeight="1" x14ac:dyDescent="0.3">
      <c r="A55" s="21" t="s">
        <v>62</v>
      </c>
      <c r="B55" s="14" t="s">
        <v>65</v>
      </c>
      <c r="C55" s="12" t="s">
        <v>11</v>
      </c>
      <c r="D55" s="12">
        <v>1239</v>
      </c>
      <c r="E55" s="16"/>
      <c r="F55" s="17"/>
    </row>
    <row r="56" spans="1:6" ht="34.450000000000003" customHeight="1" x14ac:dyDescent="0.3">
      <c r="A56" s="21" t="s">
        <v>64</v>
      </c>
      <c r="B56" s="14" t="s">
        <v>67</v>
      </c>
      <c r="C56" s="12" t="s">
        <v>14</v>
      </c>
      <c r="D56" s="12">
        <v>163701</v>
      </c>
      <c r="E56" s="16"/>
      <c r="F56" s="17"/>
    </row>
    <row r="57" spans="1:6" ht="34.450000000000003" customHeight="1" x14ac:dyDescent="0.3">
      <c r="A57" s="21" t="s">
        <v>66</v>
      </c>
      <c r="B57" s="14" t="s">
        <v>69</v>
      </c>
      <c r="C57" s="12" t="s">
        <v>19</v>
      </c>
      <c r="D57" s="12">
        <v>136</v>
      </c>
      <c r="E57" s="16"/>
      <c r="F57" s="17"/>
    </row>
    <row r="58" spans="1:6" ht="34.450000000000003" customHeight="1" x14ac:dyDescent="0.3">
      <c r="A58" s="21" t="s">
        <v>68</v>
      </c>
      <c r="B58" s="14" t="s">
        <v>71</v>
      </c>
      <c r="C58" s="12" t="s">
        <v>11</v>
      </c>
      <c r="D58" s="12">
        <v>610</v>
      </c>
      <c r="E58" s="16"/>
      <c r="F58" s="17"/>
    </row>
    <row r="59" spans="1:6" ht="34.450000000000003" customHeight="1" x14ac:dyDescent="0.3">
      <c r="A59" s="21" t="s">
        <v>70</v>
      </c>
      <c r="B59" s="14" t="s">
        <v>73</v>
      </c>
      <c r="C59" s="23" t="s">
        <v>9</v>
      </c>
      <c r="D59" s="12">
        <v>610</v>
      </c>
      <c r="E59" s="16"/>
      <c r="F59" s="17"/>
    </row>
    <row r="60" spans="1:6" ht="34.450000000000003" customHeight="1" x14ac:dyDescent="0.3">
      <c r="A60" s="21" t="s">
        <v>72</v>
      </c>
      <c r="B60" s="14" t="s">
        <v>75</v>
      </c>
      <c r="C60" s="12" t="s">
        <v>3</v>
      </c>
      <c r="D60" s="12">
        <v>4</v>
      </c>
      <c r="E60" s="16"/>
      <c r="F60" s="17"/>
    </row>
    <row r="61" spans="1:6" ht="34.450000000000003" customHeight="1" x14ac:dyDescent="0.3">
      <c r="A61" s="21" t="s">
        <v>74</v>
      </c>
      <c r="B61" s="14" t="s">
        <v>77</v>
      </c>
      <c r="C61" s="12" t="s">
        <v>19</v>
      </c>
      <c r="D61" s="12">
        <v>31</v>
      </c>
      <c r="E61" s="16"/>
      <c r="F61" s="17"/>
    </row>
    <row r="62" spans="1:6" ht="34.450000000000003" customHeight="1" x14ac:dyDescent="0.3">
      <c r="A62" s="21" t="s">
        <v>76</v>
      </c>
      <c r="B62" s="14" t="s">
        <v>79</v>
      </c>
      <c r="C62" s="12" t="s">
        <v>19</v>
      </c>
      <c r="D62" s="12">
        <v>71</v>
      </c>
      <c r="E62" s="16"/>
      <c r="F62" s="17"/>
    </row>
    <row r="63" spans="1:6" ht="34.450000000000003" customHeight="1" x14ac:dyDescent="0.3">
      <c r="A63" s="21" t="s">
        <v>78</v>
      </c>
      <c r="B63" s="14" t="s">
        <v>81</v>
      </c>
      <c r="C63" s="23" t="s">
        <v>9</v>
      </c>
      <c r="D63" s="12">
        <v>462</v>
      </c>
      <c r="E63" s="16"/>
      <c r="F63" s="17"/>
    </row>
    <row r="64" spans="1:6" ht="34.450000000000003" customHeight="1" x14ac:dyDescent="0.3">
      <c r="A64" s="21" t="s">
        <v>80</v>
      </c>
      <c r="B64" s="14" t="s">
        <v>83</v>
      </c>
      <c r="C64" s="23" t="s">
        <v>9</v>
      </c>
      <c r="D64" s="12">
        <v>277</v>
      </c>
      <c r="E64" s="16"/>
      <c r="F64" s="17"/>
    </row>
    <row r="65" spans="1:6" ht="34.450000000000003" customHeight="1" x14ac:dyDescent="0.3">
      <c r="A65" s="21" t="s">
        <v>82</v>
      </c>
      <c r="B65" s="14" t="s">
        <v>85</v>
      </c>
      <c r="C65" s="12" t="s">
        <v>19</v>
      </c>
      <c r="D65" s="12">
        <v>41</v>
      </c>
      <c r="E65" s="16"/>
      <c r="F65" s="17"/>
    </row>
    <row r="66" spans="1:6" ht="34.450000000000003" customHeight="1" x14ac:dyDescent="0.3">
      <c r="A66" s="21" t="s">
        <v>84</v>
      </c>
      <c r="B66" s="14" t="s">
        <v>87</v>
      </c>
      <c r="C66" s="23" t="s">
        <v>9</v>
      </c>
      <c r="D66" s="12">
        <v>445</v>
      </c>
      <c r="E66" s="16"/>
      <c r="F66" s="17"/>
    </row>
    <row r="67" spans="1:6" ht="34.450000000000003" customHeight="1" x14ac:dyDescent="0.3">
      <c r="A67" s="21" t="s">
        <v>86</v>
      </c>
      <c r="B67" s="14" t="s">
        <v>89</v>
      </c>
      <c r="C67" s="23" t="s">
        <v>9</v>
      </c>
      <c r="D67" s="12">
        <v>585</v>
      </c>
      <c r="E67" s="16"/>
      <c r="F67" s="17"/>
    </row>
    <row r="68" spans="1:6" ht="34.450000000000003" customHeight="1" x14ac:dyDescent="0.3">
      <c r="A68" s="21" t="s">
        <v>88</v>
      </c>
      <c r="B68" s="14" t="s">
        <v>91</v>
      </c>
      <c r="C68" s="12" t="s">
        <v>19</v>
      </c>
      <c r="D68" s="12">
        <v>25</v>
      </c>
      <c r="E68" s="16"/>
      <c r="F68" s="17"/>
    </row>
    <row r="69" spans="1:6" ht="34.450000000000003" customHeight="1" x14ac:dyDescent="0.3">
      <c r="A69" s="21" t="s">
        <v>90</v>
      </c>
      <c r="B69" s="14" t="s">
        <v>256</v>
      </c>
      <c r="C69" s="12" t="s">
        <v>55</v>
      </c>
      <c r="D69" s="12">
        <v>1</v>
      </c>
      <c r="E69" s="16"/>
      <c r="F69" s="17"/>
    </row>
    <row r="70" spans="1:6" ht="34.450000000000003" customHeight="1" x14ac:dyDescent="0.3">
      <c r="A70" s="21" t="s">
        <v>92</v>
      </c>
      <c r="B70" s="14" t="s">
        <v>94</v>
      </c>
      <c r="C70" s="12" t="s">
        <v>55</v>
      </c>
      <c r="D70" s="12">
        <v>1</v>
      </c>
      <c r="E70" s="16"/>
      <c r="F70" s="17"/>
    </row>
    <row r="71" spans="1:6" ht="34.450000000000003" customHeight="1" x14ac:dyDescent="0.3">
      <c r="A71" s="21" t="s">
        <v>93</v>
      </c>
      <c r="B71" s="14" t="s">
        <v>96</v>
      </c>
      <c r="C71" s="12" t="s">
        <v>55</v>
      </c>
      <c r="D71" s="12">
        <v>1</v>
      </c>
      <c r="E71" s="16"/>
      <c r="F71" s="17"/>
    </row>
    <row r="72" spans="1:6" ht="34.450000000000003" customHeight="1" x14ac:dyDescent="0.3">
      <c r="A72" s="21" t="s">
        <v>95</v>
      </c>
      <c r="B72" s="14" t="s">
        <v>98</v>
      </c>
      <c r="C72" s="12" t="s">
        <v>19</v>
      </c>
      <c r="D72" s="12">
        <v>128</v>
      </c>
      <c r="E72" s="16"/>
      <c r="F72" s="17"/>
    </row>
    <row r="73" spans="1:6" ht="34.450000000000003" customHeight="1" x14ac:dyDescent="0.3">
      <c r="A73" s="21" t="s">
        <v>97</v>
      </c>
      <c r="B73" s="14" t="s">
        <v>100</v>
      </c>
      <c r="C73" s="19" t="s">
        <v>3</v>
      </c>
      <c r="D73" s="12">
        <v>4</v>
      </c>
      <c r="E73" s="16"/>
      <c r="F73" s="17"/>
    </row>
    <row r="74" spans="1:6" ht="34.450000000000003" customHeight="1" x14ac:dyDescent="0.3">
      <c r="A74" s="21" t="s">
        <v>99</v>
      </c>
      <c r="B74" s="14" t="s">
        <v>102</v>
      </c>
      <c r="C74" s="20" t="s">
        <v>3</v>
      </c>
      <c r="D74" s="12">
        <v>4</v>
      </c>
      <c r="E74" s="16"/>
      <c r="F74" s="17"/>
    </row>
    <row r="75" spans="1:6" ht="34.450000000000003" customHeight="1" x14ac:dyDescent="0.3">
      <c r="A75" s="21" t="s">
        <v>101</v>
      </c>
      <c r="B75" s="14" t="s">
        <v>104</v>
      </c>
      <c r="C75" s="20" t="s">
        <v>3</v>
      </c>
      <c r="D75" s="12">
        <v>3</v>
      </c>
      <c r="E75" s="16"/>
      <c r="F75" s="17"/>
    </row>
    <row r="76" spans="1:6" ht="34.450000000000003" customHeight="1" x14ac:dyDescent="0.3">
      <c r="A76" s="21" t="s">
        <v>103</v>
      </c>
      <c r="B76" s="14" t="s">
        <v>261</v>
      </c>
      <c r="C76" s="12" t="s">
        <v>19</v>
      </c>
      <c r="D76" s="12">
        <v>6</v>
      </c>
      <c r="E76" s="16"/>
      <c r="F76" s="17"/>
    </row>
    <row r="77" spans="1:6" ht="34.450000000000003" customHeight="1" x14ac:dyDescent="0.3">
      <c r="A77" s="21" t="s">
        <v>105</v>
      </c>
      <c r="B77" s="14" t="s">
        <v>107</v>
      </c>
      <c r="C77" s="23" t="s">
        <v>9</v>
      </c>
      <c r="D77" s="12">
        <v>946</v>
      </c>
      <c r="E77" s="16"/>
      <c r="F77" s="17"/>
    </row>
    <row r="78" spans="1:6" ht="34.450000000000003" customHeight="1" x14ac:dyDescent="0.3">
      <c r="A78" s="21" t="s">
        <v>106</v>
      </c>
      <c r="B78" s="14" t="s">
        <v>109</v>
      </c>
      <c r="C78" s="23" t="s">
        <v>9</v>
      </c>
      <c r="D78" s="12">
        <v>554</v>
      </c>
      <c r="E78" s="16"/>
      <c r="F78" s="17"/>
    </row>
    <row r="79" spans="1:6" ht="34.450000000000003" customHeight="1" x14ac:dyDescent="0.3">
      <c r="A79" s="21" t="s">
        <v>108</v>
      </c>
      <c r="B79" s="14" t="s">
        <v>111</v>
      </c>
      <c r="C79" s="19" t="s">
        <v>55</v>
      </c>
      <c r="D79" s="12">
        <v>1</v>
      </c>
      <c r="E79" s="16"/>
      <c r="F79" s="17"/>
    </row>
    <row r="80" spans="1:6" ht="34.450000000000003" customHeight="1" x14ac:dyDescent="0.3">
      <c r="A80" s="21" t="s">
        <v>110</v>
      </c>
      <c r="B80" s="14" t="s">
        <v>113</v>
      </c>
      <c r="C80" s="12" t="s">
        <v>3</v>
      </c>
      <c r="D80" s="12">
        <v>3</v>
      </c>
      <c r="E80" s="16"/>
      <c r="F80" s="17"/>
    </row>
    <row r="81" spans="1:6" ht="34.450000000000003" customHeight="1" x14ac:dyDescent="0.3">
      <c r="A81" s="21" t="s">
        <v>112</v>
      </c>
      <c r="B81" s="14" t="s">
        <v>115</v>
      </c>
      <c r="C81" s="23" t="s">
        <v>9</v>
      </c>
      <c r="D81" s="12">
        <v>6679</v>
      </c>
      <c r="E81" s="16"/>
      <c r="F81" s="17"/>
    </row>
    <row r="82" spans="1:6" ht="34.450000000000003" customHeight="1" x14ac:dyDescent="0.3">
      <c r="A82" s="21" t="s">
        <v>114</v>
      </c>
      <c r="B82" s="14" t="s">
        <v>117</v>
      </c>
      <c r="C82" s="12" t="s">
        <v>11</v>
      </c>
      <c r="D82" s="12">
        <v>2640</v>
      </c>
      <c r="E82" s="16"/>
      <c r="F82" s="17"/>
    </row>
    <row r="83" spans="1:6" ht="34.450000000000003" customHeight="1" x14ac:dyDescent="0.3">
      <c r="A83" s="21" t="s">
        <v>116</v>
      </c>
      <c r="B83" s="14" t="s">
        <v>119</v>
      </c>
      <c r="C83" s="12" t="s">
        <v>11</v>
      </c>
      <c r="D83" s="12">
        <v>3278</v>
      </c>
      <c r="E83" s="16"/>
      <c r="F83" s="17"/>
    </row>
    <row r="84" spans="1:6" ht="34.450000000000003" customHeight="1" x14ac:dyDescent="0.3">
      <c r="A84" s="21" t="s">
        <v>118</v>
      </c>
      <c r="B84" s="14" t="s">
        <v>121</v>
      </c>
      <c r="C84" s="23" t="s">
        <v>9</v>
      </c>
      <c r="D84" s="12">
        <v>6679</v>
      </c>
      <c r="E84" s="16"/>
      <c r="F84" s="17"/>
    </row>
    <row r="85" spans="1:6" ht="34.450000000000003" customHeight="1" x14ac:dyDescent="0.3">
      <c r="A85" s="21" t="s">
        <v>120</v>
      </c>
      <c r="B85" s="14" t="s">
        <v>123</v>
      </c>
      <c r="C85" s="12" t="s">
        <v>124</v>
      </c>
      <c r="D85" s="12">
        <v>1980</v>
      </c>
      <c r="E85" s="16"/>
      <c r="F85" s="17"/>
    </row>
    <row r="86" spans="1:6" ht="34.450000000000003" customHeight="1" x14ac:dyDescent="0.3">
      <c r="A86" s="21" t="s">
        <v>122</v>
      </c>
      <c r="B86" s="14" t="s">
        <v>126</v>
      </c>
      <c r="C86" s="12" t="s">
        <v>124</v>
      </c>
      <c r="D86" s="12">
        <v>1848</v>
      </c>
      <c r="E86" s="16"/>
      <c r="F86" s="17"/>
    </row>
    <row r="87" spans="1:6" ht="34.450000000000003" customHeight="1" x14ac:dyDescent="0.3">
      <c r="A87" s="21" t="s">
        <v>125</v>
      </c>
      <c r="B87" s="14" t="s">
        <v>128</v>
      </c>
      <c r="C87" s="23" t="s">
        <v>9</v>
      </c>
      <c r="D87" s="12">
        <v>1692</v>
      </c>
      <c r="E87" s="16"/>
      <c r="F87" s="17"/>
    </row>
    <row r="88" spans="1:6" ht="34.450000000000003" customHeight="1" x14ac:dyDescent="0.3">
      <c r="A88" s="21" t="s">
        <v>127</v>
      </c>
      <c r="B88" s="14" t="s">
        <v>130</v>
      </c>
      <c r="C88" s="12" t="s">
        <v>19</v>
      </c>
      <c r="D88" s="12">
        <v>2420</v>
      </c>
      <c r="E88" s="16"/>
      <c r="F88" s="17"/>
    </row>
    <row r="89" spans="1:6" ht="34.450000000000003" customHeight="1" x14ac:dyDescent="0.3">
      <c r="A89" s="21" t="s">
        <v>129</v>
      </c>
      <c r="B89" s="14" t="s">
        <v>132</v>
      </c>
      <c r="C89" s="12" t="s">
        <v>19</v>
      </c>
      <c r="D89" s="12">
        <v>666</v>
      </c>
      <c r="E89" s="16"/>
      <c r="F89" s="17"/>
    </row>
    <row r="90" spans="1:6" ht="34.450000000000003" customHeight="1" x14ac:dyDescent="0.3">
      <c r="A90" s="21" t="s">
        <v>131</v>
      </c>
      <c r="B90" s="14" t="s">
        <v>134</v>
      </c>
      <c r="C90" s="12" t="s">
        <v>135</v>
      </c>
      <c r="D90" s="12">
        <v>1</v>
      </c>
      <c r="E90" s="16"/>
      <c r="F90" s="17"/>
    </row>
    <row r="91" spans="1:6" ht="34.450000000000003" customHeight="1" x14ac:dyDescent="0.3">
      <c r="A91" s="21" t="s">
        <v>133</v>
      </c>
      <c r="B91" s="14" t="s">
        <v>137</v>
      </c>
      <c r="C91" s="12" t="s">
        <v>19</v>
      </c>
      <c r="D91" s="12">
        <v>24</v>
      </c>
      <c r="E91" s="16"/>
      <c r="F91" s="17"/>
    </row>
    <row r="92" spans="1:6" ht="34.450000000000003" customHeight="1" x14ac:dyDescent="0.3">
      <c r="A92" s="21" t="s">
        <v>136</v>
      </c>
      <c r="B92" s="14" t="s">
        <v>257</v>
      </c>
      <c r="C92" s="12" t="s">
        <v>19</v>
      </c>
      <c r="D92" s="12">
        <v>242</v>
      </c>
      <c r="E92" s="16"/>
      <c r="F92" s="17"/>
    </row>
    <row r="93" spans="1:6" ht="34.450000000000003" customHeight="1" x14ac:dyDescent="0.3">
      <c r="A93" s="21" t="s">
        <v>138</v>
      </c>
      <c r="B93" s="14" t="s">
        <v>258</v>
      </c>
      <c r="C93" s="12" t="s">
        <v>19</v>
      </c>
      <c r="D93" s="12">
        <v>1815</v>
      </c>
      <c r="E93" s="16"/>
      <c r="F93" s="17"/>
    </row>
    <row r="94" spans="1:6" ht="34.450000000000003" customHeight="1" x14ac:dyDescent="0.3">
      <c r="A94" s="21" t="s">
        <v>139</v>
      </c>
      <c r="B94" s="14" t="s">
        <v>141</v>
      </c>
      <c r="C94" s="23" t="s">
        <v>9</v>
      </c>
      <c r="D94" s="12">
        <v>88</v>
      </c>
      <c r="E94" s="16"/>
      <c r="F94" s="17"/>
    </row>
    <row r="95" spans="1:6" ht="30.05" customHeight="1" x14ac:dyDescent="0.3">
      <c r="A95" s="28" t="s">
        <v>142</v>
      </c>
      <c r="B95" s="28"/>
      <c r="C95" s="28"/>
      <c r="D95" s="28"/>
      <c r="E95" s="28"/>
      <c r="F95" s="18">
        <f>TRUNC(SUM(F51:F94),2)</f>
        <v>0</v>
      </c>
    </row>
    <row r="96" spans="1:6" ht="45.7" customHeight="1" x14ac:dyDescent="0.3">
      <c r="A96" s="26" t="s">
        <v>210</v>
      </c>
      <c r="B96" s="26"/>
      <c r="C96" s="27"/>
      <c r="D96" s="27"/>
      <c r="E96" s="27"/>
      <c r="F96" s="27"/>
    </row>
    <row r="97" spans="1:6" ht="34.450000000000003" customHeight="1" x14ac:dyDescent="0.3">
      <c r="A97" s="13" t="s">
        <v>140</v>
      </c>
      <c r="B97" s="14" t="s">
        <v>144</v>
      </c>
      <c r="C97" s="12" t="s">
        <v>19</v>
      </c>
      <c r="D97" s="12">
        <v>7500</v>
      </c>
      <c r="E97" s="16"/>
      <c r="F97" s="17"/>
    </row>
    <row r="98" spans="1:6" ht="34.450000000000003" customHeight="1" x14ac:dyDescent="0.3">
      <c r="A98" s="21" t="s">
        <v>143</v>
      </c>
      <c r="B98" s="14" t="s">
        <v>146</v>
      </c>
      <c r="C98" s="12" t="s">
        <v>19</v>
      </c>
      <c r="D98" s="12">
        <v>7300</v>
      </c>
      <c r="E98" s="16"/>
      <c r="F98" s="17"/>
    </row>
    <row r="99" spans="1:6" ht="34.450000000000003" customHeight="1" x14ac:dyDescent="0.3">
      <c r="A99" s="21" t="s">
        <v>145</v>
      </c>
      <c r="B99" s="14" t="s">
        <v>148</v>
      </c>
      <c r="C99" s="12" t="s">
        <v>19</v>
      </c>
      <c r="D99" s="12">
        <v>600</v>
      </c>
      <c r="E99" s="16"/>
      <c r="F99" s="17"/>
    </row>
    <row r="100" spans="1:6" ht="34.450000000000003" customHeight="1" x14ac:dyDescent="0.3">
      <c r="A100" s="21" t="s">
        <v>147</v>
      </c>
      <c r="B100" s="14" t="s">
        <v>266</v>
      </c>
      <c r="C100" s="12" t="s">
        <v>19</v>
      </c>
      <c r="D100" s="12">
        <v>100</v>
      </c>
      <c r="E100" s="16"/>
      <c r="F100" s="17"/>
    </row>
    <row r="101" spans="1:6" ht="34.450000000000003" customHeight="1" x14ac:dyDescent="0.3">
      <c r="A101" s="21" t="s">
        <v>149</v>
      </c>
      <c r="B101" s="14" t="s">
        <v>253</v>
      </c>
      <c r="C101" s="12" t="s">
        <v>19</v>
      </c>
      <c r="D101" s="12">
        <v>120</v>
      </c>
      <c r="E101" s="16"/>
      <c r="F101" s="17"/>
    </row>
    <row r="102" spans="1:6" ht="34.450000000000003" customHeight="1" x14ac:dyDescent="0.3">
      <c r="A102" s="21" t="s">
        <v>150</v>
      </c>
      <c r="B102" s="14" t="s">
        <v>152</v>
      </c>
      <c r="C102" s="12" t="s">
        <v>3</v>
      </c>
      <c r="D102" s="12">
        <v>4</v>
      </c>
      <c r="E102" s="16"/>
      <c r="F102" s="17"/>
    </row>
    <row r="103" spans="1:6" ht="34.450000000000003" customHeight="1" x14ac:dyDescent="0.3">
      <c r="A103" s="21" t="s">
        <v>151</v>
      </c>
      <c r="B103" s="14" t="s">
        <v>154</v>
      </c>
      <c r="C103" s="12" t="s">
        <v>3</v>
      </c>
      <c r="D103" s="12">
        <v>245</v>
      </c>
      <c r="E103" s="16"/>
      <c r="F103" s="17"/>
    </row>
    <row r="104" spans="1:6" ht="34.450000000000003" customHeight="1" x14ac:dyDescent="0.3">
      <c r="A104" s="21" t="s">
        <v>153</v>
      </c>
      <c r="B104" s="14" t="s">
        <v>156</v>
      </c>
      <c r="C104" s="12" t="s">
        <v>3</v>
      </c>
      <c r="D104" s="12">
        <v>80</v>
      </c>
      <c r="E104" s="16"/>
      <c r="F104" s="17"/>
    </row>
    <row r="105" spans="1:6" ht="34.450000000000003" customHeight="1" x14ac:dyDescent="0.3">
      <c r="A105" s="21" t="s">
        <v>155</v>
      </c>
      <c r="B105" s="14" t="s">
        <v>158</v>
      </c>
      <c r="C105" s="12" t="s">
        <v>3</v>
      </c>
      <c r="D105" s="12">
        <v>80</v>
      </c>
      <c r="E105" s="16"/>
      <c r="F105" s="17"/>
    </row>
    <row r="106" spans="1:6" ht="34.450000000000003" customHeight="1" x14ac:dyDescent="0.3">
      <c r="A106" s="21" t="s">
        <v>157</v>
      </c>
      <c r="B106" s="14" t="s">
        <v>160</v>
      </c>
      <c r="C106" s="12" t="s">
        <v>3</v>
      </c>
      <c r="D106" s="12">
        <v>245</v>
      </c>
      <c r="E106" s="16"/>
      <c r="F106" s="17"/>
    </row>
    <row r="107" spans="1:6" ht="34.450000000000003" customHeight="1" x14ac:dyDescent="0.3">
      <c r="A107" s="21" t="s">
        <v>159</v>
      </c>
      <c r="B107" s="14" t="s">
        <v>162</v>
      </c>
      <c r="C107" s="12" t="s">
        <v>3</v>
      </c>
      <c r="D107" s="12">
        <v>245</v>
      </c>
      <c r="E107" s="16"/>
      <c r="F107" s="17"/>
    </row>
    <row r="108" spans="1:6" ht="34.450000000000003" customHeight="1" x14ac:dyDescent="0.3">
      <c r="A108" s="21" t="s">
        <v>161</v>
      </c>
      <c r="B108" s="14" t="s">
        <v>164</v>
      </c>
      <c r="C108" s="12" t="s">
        <v>3</v>
      </c>
      <c r="D108" s="12">
        <v>70</v>
      </c>
      <c r="E108" s="16"/>
      <c r="F108" s="17"/>
    </row>
    <row r="109" spans="1:6" ht="34.450000000000003" customHeight="1" x14ac:dyDescent="0.3">
      <c r="A109" s="21" t="s">
        <v>163</v>
      </c>
      <c r="B109" s="14" t="s">
        <v>166</v>
      </c>
      <c r="C109" s="12" t="s">
        <v>3</v>
      </c>
      <c r="D109" s="12">
        <v>245</v>
      </c>
      <c r="E109" s="16"/>
      <c r="F109" s="17"/>
    </row>
    <row r="110" spans="1:6" ht="34.450000000000003" customHeight="1" x14ac:dyDescent="0.3">
      <c r="A110" s="21" t="s">
        <v>165</v>
      </c>
      <c r="B110" s="14" t="s">
        <v>168</v>
      </c>
      <c r="C110" s="12" t="s">
        <v>3</v>
      </c>
      <c r="D110" s="12">
        <v>70</v>
      </c>
      <c r="E110" s="16"/>
      <c r="F110" s="17"/>
    </row>
    <row r="111" spans="1:6" ht="34.450000000000003" customHeight="1" x14ac:dyDescent="0.3">
      <c r="A111" s="21" t="s">
        <v>167</v>
      </c>
      <c r="B111" s="14" t="s">
        <v>250</v>
      </c>
      <c r="C111" s="12" t="s">
        <v>3</v>
      </c>
      <c r="D111" s="12">
        <v>4</v>
      </c>
      <c r="E111" s="16"/>
      <c r="F111" s="17"/>
    </row>
    <row r="112" spans="1:6" ht="34.450000000000003" customHeight="1" x14ac:dyDescent="0.3">
      <c r="A112" s="21" t="s">
        <v>169</v>
      </c>
      <c r="B112" s="14" t="s">
        <v>259</v>
      </c>
      <c r="C112" s="12" t="s">
        <v>3</v>
      </c>
      <c r="D112" s="12">
        <v>8</v>
      </c>
      <c r="E112" s="16"/>
      <c r="F112" s="17"/>
    </row>
    <row r="113" spans="1:6" ht="34.450000000000003" customHeight="1" x14ac:dyDescent="0.3">
      <c r="A113" s="21" t="s">
        <v>170</v>
      </c>
      <c r="B113" s="14" t="s">
        <v>172</v>
      </c>
      <c r="C113" s="12" t="s">
        <v>3</v>
      </c>
      <c r="D113" s="12">
        <v>20</v>
      </c>
      <c r="E113" s="16"/>
      <c r="F113" s="17"/>
    </row>
    <row r="114" spans="1:6" ht="34.450000000000003" customHeight="1" x14ac:dyDescent="0.3">
      <c r="A114" s="21" t="s">
        <v>171</v>
      </c>
      <c r="B114" s="14" t="s">
        <v>251</v>
      </c>
      <c r="C114" s="12" t="s">
        <v>3</v>
      </c>
      <c r="D114" s="12">
        <v>4</v>
      </c>
      <c r="E114" s="16"/>
      <c r="F114" s="17"/>
    </row>
    <row r="115" spans="1:6" ht="34.450000000000003" customHeight="1" x14ac:dyDescent="0.3">
      <c r="A115" s="21" t="s">
        <v>173</v>
      </c>
      <c r="B115" s="14" t="s">
        <v>262</v>
      </c>
      <c r="C115" s="12" t="s">
        <v>19</v>
      </c>
      <c r="D115" s="12">
        <v>200</v>
      </c>
      <c r="E115" s="16"/>
      <c r="F115" s="17"/>
    </row>
    <row r="116" spans="1:6" ht="34.450000000000003" customHeight="1" x14ac:dyDescent="0.3">
      <c r="A116" s="21" t="s">
        <v>174</v>
      </c>
      <c r="B116" s="14" t="s">
        <v>263</v>
      </c>
      <c r="C116" s="12" t="s">
        <v>19</v>
      </c>
      <c r="D116" s="12">
        <v>900</v>
      </c>
      <c r="E116" s="16"/>
      <c r="F116" s="17"/>
    </row>
    <row r="117" spans="1:6" ht="34.450000000000003" customHeight="1" x14ac:dyDescent="0.3">
      <c r="A117" s="21" t="s">
        <v>175</v>
      </c>
      <c r="B117" s="14" t="s">
        <v>264</v>
      </c>
      <c r="C117" s="12" t="s">
        <v>19</v>
      </c>
      <c r="D117" s="12">
        <v>5600</v>
      </c>
      <c r="E117" s="16"/>
      <c r="F117" s="17"/>
    </row>
    <row r="118" spans="1:6" ht="34.450000000000003" customHeight="1" x14ac:dyDescent="0.3">
      <c r="A118" s="21" t="s">
        <v>176</v>
      </c>
      <c r="B118" s="14" t="s">
        <v>265</v>
      </c>
      <c r="C118" s="12" t="s">
        <v>19</v>
      </c>
      <c r="D118" s="12">
        <v>2000</v>
      </c>
      <c r="E118" s="16"/>
      <c r="F118" s="17"/>
    </row>
    <row r="119" spans="1:6" ht="34.450000000000003" customHeight="1" x14ac:dyDescent="0.3">
      <c r="A119" s="21" t="s">
        <v>177</v>
      </c>
      <c r="B119" s="14" t="s">
        <v>179</v>
      </c>
      <c r="C119" s="12" t="s">
        <v>19</v>
      </c>
      <c r="D119" s="12">
        <v>250</v>
      </c>
      <c r="E119" s="16"/>
      <c r="F119" s="17"/>
    </row>
    <row r="120" spans="1:6" ht="34.450000000000003" customHeight="1" x14ac:dyDescent="0.3">
      <c r="A120" s="21" t="s">
        <v>178</v>
      </c>
      <c r="B120" s="14" t="s">
        <v>181</v>
      </c>
      <c r="C120" s="12" t="s">
        <v>19</v>
      </c>
      <c r="D120" s="12">
        <v>8700</v>
      </c>
      <c r="E120" s="16"/>
      <c r="F120" s="17"/>
    </row>
    <row r="121" spans="1:6" ht="34.450000000000003" customHeight="1" x14ac:dyDescent="0.3">
      <c r="A121" s="21" t="s">
        <v>180</v>
      </c>
      <c r="B121" s="14" t="s">
        <v>183</v>
      </c>
      <c r="C121" s="12" t="s">
        <v>19</v>
      </c>
      <c r="D121" s="12">
        <v>160</v>
      </c>
      <c r="E121" s="16"/>
      <c r="F121" s="17"/>
    </row>
    <row r="122" spans="1:6" ht="34.450000000000003" customHeight="1" x14ac:dyDescent="0.3">
      <c r="A122" s="21" t="s">
        <v>182</v>
      </c>
      <c r="B122" s="14" t="s">
        <v>185</v>
      </c>
      <c r="C122" s="12" t="s">
        <v>3</v>
      </c>
      <c r="D122" s="12">
        <v>5</v>
      </c>
      <c r="E122" s="16"/>
      <c r="F122" s="17"/>
    </row>
    <row r="123" spans="1:6" ht="34.450000000000003" customHeight="1" x14ac:dyDescent="0.3">
      <c r="A123" s="21" t="s">
        <v>184</v>
      </c>
      <c r="B123" s="14" t="s">
        <v>187</v>
      </c>
      <c r="C123" s="12" t="s">
        <v>3</v>
      </c>
      <c r="D123" s="12">
        <v>5</v>
      </c>
      <c r="E123" s="16"/>
      <c r="F123" s="17"/>
    </row>
    <row r="124" spans="1:6" ht="34.450000000000003" customHeight="1" x14ac:dyDescent="0.3">
      <c r="A124" s="21" t="s">
        <v>186</v>
      </c>
      <c r="B124" s="14" t="s">
        <v>189</v>
      </c>
      <c r="C124" s="12" t="s">
        <v>3</v>
      </c>
      <c r="D124" s="12">
        <v>144</v>
      </c>
      <c r="E124" s="16"/>
      <c r="F124" s="17"/>
    </row>
    <row r="125" spans="1:6" ht="34.450000000000003" customHeight="1" x14ac:dyDescent="0.3">
      <c r="A125" s="21" t="s">
        <v>188</v>
      </c>
      <c r="B125" s="14" t="s">
        <v>191</v>
      </c>
      <c r="C125" s="12" t="s">
        <v>3</v>
      </c>
      <c r="D125" s="12">
        <v>144</v>
      </c>
      <c r="E125" s="16"/>
      <c r="F125" s="17"/>
    </row>
    <row r="126" spans="1:6" ht="34.450000000000003" customHeight="1" x14ac:dyDescent="0.3">
      <c r="A126" s="21" t="s">
        <v>190</v>
      </c>
      <c r="B126" s="14" t="s">
        <v>193</v>
      </c>
      <c r="C126" s="12" t="s">
        <v>3</v>
      </c>
      <c r="D126" s="12">
        <v>144</v>
      </c>
      <c r="E126" s="16"/>
      <c r="F126" s="17"/>
    </row>
    <row r="127" spans="1:6" ht="34.450000000000003" customHeight="1" x14ac:dyDescent="0.3">
      <c r="A127" s="21" t="s">
        <v>192</v>
      </c>
      <c r="B127" s="14" t="s">
        <v>195</v>
      </c>
      <c r="C127" s="12" t="s">
        <v>3</v>
      </c>
      <c r="D127" s="12">
        <v>4</v>
      </c>
      <c r="E127" s="16"/>
      <c r="F127" s="17"/>
    </row>
    <row r="128" spans="1:6" ht="34.450000000000003" customHeight="1" x14ac:dyDescent="0.3">
      <c r="A128" s="21" t="s">
        <v>194</v>
      </c>
      <c r="B128" s="14" t="s">
        <v>197</v>
      </c>
      <c r="C128" s="12" t="s">
        <v>3</v>
      </c>
      <c r="D128" s="12">
        <v>2</v>
      </c>
      <c r="E128" s="16"/>
      <c r="F128" s="17"/>
    </row>
    <row r="129" spans="1:6" ht="34.450000000000003" customHeight="1" x14ac:dyDescent="0.3">
      <c r="A129" s="21" t="s">
        <v>196</v>
      </c>
      <c r="B129" s="14" t="s">
        <v>199</v>
      </c>
      <c r="C129" s="12" t="s">
        <v>3</v>
      </c>
      <c r="D129" s="12">
        <v>35</v>
      </c>
      <c r="E129" s="16"/>
      <c r="F129" s="17"/>
    </row>
    <row r="130" spans="1:6" ht="34.450000000000003" customHeight="1" x14ac:dyDescent="0.3">
      <c r="A130" s="21" t="s">
        <v>198</v>
      </c>
      <c r="B130" s="14" t="s">
        <v>201</v>
      </c>
      <c r="C130" s="12" t="s">
        <v>3</v>
      </c>
      <c r="D130" s="12">
        <v>20</v>
      </c>
      <c r="E130" s="16"/>
      <c r="F130" s="17"/>
    </row>
    <row r="131" spans="1:6" ht="34.450000000000003" customHeight="1" x14ac:dyDescent="0.3">
      <c r="A131" s="21" t="s">
        <v>200</v>
      </c>
      <c r="B131" s="14" t="s">
        <v>203</v>
      </c>
      <c r="C131" s="12" t="s">
        <v>3</v>
      </c>
      <c r="D131" s="12">
        <v>10</v>
      </c>
      <c r="E131" s="16"/>
      <c r="F131" s="17"/>
    </row>
    <row r="132" spans="1:6" ht="34.450000000000003" customHeight="1" x14ac:dyDescent="0.3">
      <c r="A132" s="21" t="s">
        <v>202</v>
      </c>
      <c r="B132" s="14" t="s">
        <v>252</v>
      </c>
      <c r="C132" s="12" t="s">
        <v>3</v>
      </c>
      <c r="D132" s="12">
        <v>60</v>
      </c>
      <c r="E132" s="16"/>
      <c r="F132" s="17"/>
    </row>
    <row r="133" spans="1:6" ht="34.450000000000003" customHeight="1" x14ac:dyDescent="0.3">
      <c r="A133" s="21" t="s">
        <v>204</v>
      </c>
      <c r="B133" s="14" t="s">
        <v>205</v>
      </c>
      <c r="C133" s="12" t="s">
        <v>3</v>
      </c>
      <c r="D133" s="12">
        <v>10</v>
      </c>
      <c r="E133" s="16"/>
      <c r="F133" s="17"/>
    </row>
    <row r="134" spans="1:6" ht="30.7" customHeight="1" x14ac:dyDescent="0.3">
      <c r="A134" s="29" t="s">
        <v>206</v>
      </c>
      <c r="B134" s="29"/>
      <c r="C134" s="29"/>
      <c r="D134" s="29"/>
      <c r="E134" s="29"/>
      <c r="F134" s="18">
        <f>TRUNC(SUM(F97:F133),2)</f>
        <v>0</v>
      </c>
    </row>
    <row r="136" spans="1:6" ht="30.7" customHeight="1" x14ac:dyDescent="0.3">
      <c r="A136" s="30" t="s">
        <v>207</v>
      </c>
      <c r="B136" s="30"/>
      <c r="C136" s="30"/>
      <c r="D136" s="30"/>
      <c r="E136" s="30"/>
      <c r="F136" s="18">
        <f>TRUNC(F134+F95+F49,2)</f>
        <v>0</v>
      </c>
    </row>
    <row r="137" spans="1:6" ht="30.7" customHeight="1" x14ac:dyDescent="0.3">
      <c r="A137" s="30" t="s">
        <v>208</v>
      </c>
      <c r="B137" s="30"/>
      <c r="C137" s="30"/>
      <c r="D137" s="30"/>
      <c r="E137" s="30"/>
      <c r="F137" s="18">
        <f>TRUNC(F136*0.2,2)</f>
        <v>0</v>
      </c>
    </row>
    <row r="138" spans="1:6" ht="30.7" customHeight="1" x14ac:dyDescent="0.3">
      <c r="A138" s="30" t="s">
        <v>209</v>
      </c>
      <c r="B138" s="30"/>
      <c r="C138" s="30"/>
      <c r="D138" s="30"/>
      <c r="E138" s="30"/>
      <c r="F138" s="18">
        <f>TRUNC(F136+F137,2)</f>
        <v>0</v>
      </c>
    </row>
  </sheetData>
  <mergeCells count="14">
    <mergeCell ref="A134:E134"/>
    <mergeCell ref="A136:E136"/>
    <mergeCell ref="A137:E137"/>
    <mergeCell ref="A138:E138"/>
    <mergeCell ref="A50:B50"/>
    <mergeCell ref="C50:F50"/>
    <mergeCell ref="A95:E95"/>
    <mergeCell ref="A96:B96"/>
    <mergeCell ref="C96:F96"/>
    <mergeCell ref="A3:F3"/>
    <mergeCell ref="A4:F4"/>
    <mergeCell ref="A7:B7"/>
    <mergeCell ref="C7:F7"/>
    <mergeCell ref="A49:E49"/>
  </mergeCells>
  <phoneticPr fontId="11" type="noConversion"/>
  <pageMargins left="0.7" right="0.7" top="0.75" bottom="0.75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ESTIMATION MAJ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jdahim</dc:creator>
  <dc:description/>
  <cp:lastModifiedBy>Abdessamad jdahim</cp:lastModifiedBy>
  <cp:revision>0</cp:revision>
  <dcterms:created xsi:type="dcterms:W3CDTF">2015-06-05T18:19:34Z</dcterms:created>
  <dcterms:modified xsi:type="dcterms:W3CDTF">2026-08-01T13:05:30Z</dcterms:modified>
  <dc:language>en-US</dc:language>
</cp:coreProperties>
</file>