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B:\marche 2026\MARCHE 2026 3\17 TRC 2026 COLLEGE\"/>
    </mc:Choice>
  </mc:AlternateContent>
  <xr:revisionPtr revIDLastSave="0" documentId="13_ncr:1_{00227C19-0C0A-45B7-AFF7-9023E0A3B1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RDEREAUX DES PRIX" sheetId="1" r:id="rId1"/>
  </sheets>
  <definedNames>
    <definedName name="_log1" localSheetId="0">#REF!</definedName>
    <definedName name="_log1">#REF!</definedName>
    <definedName name="ENTREPRISE_AIT_HAMOU_LAHCEN" localSheetId="0">#REF!</definedName>
    <definedName name="ENTREPRISE_AIT_HAMOU_LAHCEN">#REF!</definedName>
    <definedName name="o" localSheetId="0">#REF!</definedName>
    <definedName name="o">#REF!</definedName>
    <definedName name="TEST" localSheetId="0">#REF!</definedName>
    <definedName name="TEST">#REF!</definedName>
    <definedName name="u" localSheetId="0">#REF!</definedName>
    <definedName name="u">#REF!</definedName>
    <definedName name="_xlnm.Print_Area" localSheetId="0">'BORDEREAUX DES PRIX'!$A$2:$F$266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1" l="1"/>
  <c r="F120" i="1"/>
  <c r="F107" i="1"/>
  <c r="F101" i="1"/>
  <c r="F95" i="1"/>
  <c r="F98" i="1" s="1"/>
  <c r="F96" i="1"/>
  <c r="F97" i="1"/>
  <c r="F94" i="1"/>
  <c r="F81" i="1"/>
  <c r="F69" i="1"/>
  <c r="F65" i="1"/>
  <c r="F14" i="1"/>
  <c r="D43" i="1"/>
  <c r="D29" i="1"/>
  <c r="D17" i="1"/>
  <c r="D26" i="1"/>
  <c r="F237" i="1"/>
  <c r="F114" i="1"/>
  <c r="A248" i="1"/>
  <c r="F66" i="1" l="1"/>
  <c r="D61" i="1"/>
  <c r="F213" i="1"/>
  <c r="F210" i="1"/>
  <c r="D202" i="1"/>
  <c r="F175" i="1"/>
  <c r="D160" i="1"/>
  <c r="D159" i="1"/>
  <c r="D158" i="1"/>
  <c r="D157" i="1"/>
  <c r="D156" i="1"/>
  <c r="D155" i="1"/>
  <c r="F115" i="1" l="1"/>
  <c r="D113" i="1"/>
  <c r="F113" i="1" s="1"/>
  <c r="F103" i="1"/>
  <c r="F87" i="1"/>
  <c r="F88" i="1"/>
  <c r="F91" i="1"/>
  <c r="F86" i="1"/>
  <c r="F84" i="1"/>
  <c r="D75" i="1"/>
  <c r="F75" i="1" s="1"/>
  <c r="D74" i="1"/>
  <c r="F74" i="1" s="1"/>
  <c r="D76" i="1"/>
  <c r="F76" i="1" s="1"/>
  <c r="D73" i="1"/>
  <c r="F73" i="1" s="1"/>
  <c r="D72" i="1"/>
  <c r="F72" i="1" s="1"/>
  <c r="D70" i="1"/>
  <c r="F70" i="1" s="1"/>
  <c r="F71" i="1"/>
  <c r="F78" i="1"/>
  <c r="F77" i="1"/>
  <c r="F79" i="1" l="1"/>
  <c r="F15" i="1"/>
  <c r="F16" i="1"/>
  <c r="F17" i="1"/>
  <c r="F18" i="1"/>
  <c r="F20" i="1"/>
  <c r="F21" i="1"/>
  <c r="F22" i="1"/>
  <c r="F23" i="1"/>
  <c r="F25" i="1"/>
  <c r="F26" i="1"/>
  <c r="F28" i="1"/>
  <c r="F29" i="1"/>
  <c r="F31" i="1"/>
  <c r="F32" i="1"/>
  <c r="F33" i="1"/>
  <c r="F34" i="1"/>
  <c r="F35" i="1"/>
  <c r="F36" i="1"/>
  <c r="F37" i="1"/>
  <c r="F38" i="1"/>
  <c r="F39" i="1"/>
  <c r="F40" i="1"/>
  <c r="F42" i="1"/>
  <c r="F43" i="1"/>
  <c r="F44" i="1"/>
  <c r="F45" i="1"/>
  <c r="F46" i="1"/>
  <c r="F47" i="1"/>
  <c r="F49" i="1"/>
  <c r="F50" i="1"/>
  <c r="F51" i="1"/>
  <c r="F52" i="1"/>
  <c r="F54" i="1"/>
  <c r="F55" i="1"/>
  <c r="F56" i="1"/>
  <c r="F57" i="1"/>
  <c r="F59" i="1"/>
  <c r="F60" i="1"/>
  <c r="F61" i="1"/>
  <c r="F62" i="1"/>
  <c r="F63" i="1"/>
  <c r="F64" i="1"/>
  <c r="F67" i="1" l="1"/>
  <c r="F164" i="1"/>
  <c r="F241" i="1"/>
  <c r="F242" i="1"/>
  <c r="F243" i="1"/>
  <c r="F163" i="1"/>
  <c r="F240" i="1"/>
  <c r="F197" i="1"/>
  <c r="F196" i="1"/>
  <c r="F223" i="1"/>
  <c r="F219" i="1"/>
  <c r="F161" i="1"/>
  <c r="A256" i="1"/>
  <c r="A255" i="1"/>
  <c r="A254" i="1"/>
  <c r="A253" i="1"/>
  <c r="A252" i="1"/>
  <c r="A251" i="1"/>
  <c r="A250" i="1"/>
  <c r="A249" i="1"/>
  <c r="A244" i="1"/>
  <c r="F238" i="1"/>
  <c r="F236" i="1"/>
  <c r="F235" i="1"/>
  <c r="F234" i="1"/>
  <c r="F233" i="1"/>
  <c r="F232" i="1"/>
  <c r="F231" i="1"/>
  <c r="F230" i="1"/>
  <c r="F228" i="1"/>
  <c r="F227" i="1"/>
  <c r="F226" i="1"/>
  <c r="F224" i="1"/>
  <c r="A221" i="1"/>
  <c r="F220" i="1"/>
  <c r="F218" i="1"/>
  <c r="F217" i="1"/>
  <c r="F216" i="1"/>
  <c r="F221" i="1" s="1"/>
  <c r="A214" i="1"/>
  <c r="F212" i="1"/>
  <c r="F211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1" i="1"/>
  <c r="F180" i="1"/>
  <c r="F179" i="1"/>
  <c r="F178" i="1"/>
  <c r="F177" i="1"/>
  <c r="F174" i="1"/>
  <c r="F173" i="1"/>
  <c r="F172" i="1"/>
  <c r="F171" i="1"/>
  <c r="A168" i="1"/>
  <c r="F167" i="1"/>
  <c r="F166" i="1"/>
  <c r="F162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4" i="1"/>
  <c r="F143" i="1"/>
  <c r="F142" i="1"/>
  <c r="F139" i="1"/>
  <c r="F138" i="1"/>
  <c r="F137" i="1"/>
  <c r="F135" i="1"/>
  <c r="F133" i="1"/>
  <c r="F132" i="1"/>
  <c r="F131" i="1"/>
  <c r="F130" i="1"/>
  <c r="F129" i="1"/>
  <c r="F126" i="1"/>
  <c r="F125" i="1"/>
  <c r="F123" i="1"/>
  <c r="F122" i="1"/>
  <c r="F121" i="1"/>
  <c r="A116" i="1"/>
  <c r="F112" i="1"/>
  <c r="F111" i="1"/>
  <c r="F110" i="1"/>
  <c r="F108" i="1"/>
  <c r="F106" i="1"/>
  <c r="F105" i="1"/>
  <c r="F102" i="1"/>
  <c r="F116" i="1" s="1"/>
  <c r="A98" i="1"/>
  <c r="A92" i="1"/>
  <c r="F90" i="1"/>
  <c r="F89" i="1"/>
  <c r="F85" i="1"/>
  <c r="F83" i="1"/>
  <c r="F82" i="1"/>
  <c r="F92" i="1" s="1"/>
  <c r="F214" i="1" l="1"/>
  <c r="E254" i="1" s="1"/>
  <c r="F168" i="1"/>
  <c r="E253" i="1" s="1"/>
  <c r="F244" i="1"/>
  <c r="E256" i="1" s="1"/>
  <c r="E255" i="1"/>
  <c r="E252" i="1"/>
  <c r="E251" i="1"/>
  <c r="E250" i="1"/>
  <c r="E249" i="1"/>
  <c r="E248" i="1" l="1"/>
  <c r="E257" i="1" s="1"/>
  <c r="E258" i="1" l="1"/>
  <c r="E259" i="1" s="1"/>
</calcChain>
</file>

<file path=xl/sharedStrings.xml><?xml version="1.0" encoding="utf-8"?>
<sst xmlns="http://schemas.openxmlformats.org/spreadsheetml/2006/main" count="599" uniqueCount="408">
  <si>
    <t>BORDEREAUX DES PRIX - DETAIL ESTIMATIF</t>
  </si>
  <si>
    <t>Prix n°</t>
  </si>
  <si>
    <t>Désignations des ouvrages</t>
  </si>
  <si>
    <t>U</t>
  </si>
  <si>
    <t xml:space="preserve">A/ LOT GROS ŒUVRES </t>
  </si>
  <si>
    <t>I/TERRASSEMENT</t>
  </si>
  <si>
    <t xml:space="preserve">Fouilles en tranchées, en rigoles ou en puits y compris rocher et terrrain de toutes natures </t>
  </si>
  <si>
    <t>Remblaiement ou évacuation à la décharge publique</t>
  </si>
  <si>
    <t>II/OUVRAGES EN FONDATION</t>
  </si>
  <si>
    <t>Béton de propreté</t>
  </si>
  <si>
    <t>Gros béton</t>
  </si>
  <si>
    <t>Arase étanche</t>
  </si>
  <si>
    <t>III/DALLAGE ET FORME</t>
  </si>
  <si>
    <t>Couche de forme sous dallage en T.V. (0/60) d'épaisseur 0,20m</t>
  </si>
  <si>
    <t>Dallage en béton armé de 0,13 m d'épaisseur y/c aciers et film polyane</t>
  </si>
  <si>
    <t>Béton pour B.A  et açiers en fondation</t>
  </si>
  <si>
    <t>Béton pour béton armé en fondations</t>
  </si>
  <si>
    <t xml:space="preserve">Armature H.A (Fe E500) pour béton armé en fondations </t>
  </si>
  <si>
    <t>KG</t>
  </si>
  <si>
    <t>IV/ASSAINISSEMENT</t>
  </si>
  <si>
    <t>Caniveau pour evacuation des eaux avec tampon en béton armée</t>
  </si>
  <si>
    <t>V/Béton armé en élévation</t>
  </si>
  <si>
    <t>Béton pour béton armé en élévation</t>
  </si>
  <si>
    <t>Armature H.A (Fe E500) pour béton armé en élévation</t>
  </si>
  <si>
    <t>VI/ MACONNERIES ET CLOISONNEMENTS</t>
  </si>
  <si>
    <t>VII/ ENDUITS</t>
  </si>
  <si>
    <t>Enduit extérieur au mortier de ciment</t>
  </si>
  <si>
    <t>Enduit intérieur au mortier de ciment sur murs et plafond y/c baguette d'angle</t>
  </si>
  <si>
    <t>Courronnement d'acrotères</t>
  </si>
  <si>
    <t>Appui de fenêtre en béton armé y/c façon d'enduit</t>
  </si>
  <si>
    <t>VIII/ DIVERS</t>
  </si>
  <si>
    <t>Dallette en béton armé</t>
  </si>
  <si>
    <t>Souche de gaine technique en terrasse</t>
  </si>
  <si>
    <t>Traitement des joints de dilatation verticale et horizontale .</t>
  </si>
  <si>
    <t>B/ LOT : ETANCHEITE</t>
  </si>
  <si>
    <t xml:space="preserve">Forme de pente </t>
  </si>
  <si>
    <t xml:space="preserve">Chape de lissage </t>
  </si>
  <si>
    <t>Isolation thermique  y/c écran pare-vapeur</t>
  </si>
  <si>
    <t>Etanchéité bicouche</t>
  </si>
  <si>
    <t>Releves d'étanchéité</t>
  </si>
  <si>
    <t>Protection des releves d'étanchéité</t>
  </si>
  <si>
    <t>Protection par carreaux de ciment</t>
  </si>
  <si>
    <t>Etanchéité légère des salles d'eau y/c relevés</t>
  </si>
  <si>
    <t>Etanchéité jardinière</t>
  </si>
  <si>
    <t>A/ MENUISERIE BOIS</t>
  </si>
  <si>
    <t xml:space="preserve">PORTE PLEINE EN SAPIN ROUGE </t>
  </si>
  <si>
    <t>B/ MENUISERIE ALUMINIUM</t>
  </si>
  <si>
    <t>Porte , Fenêtres et chassis en aluminium</t>
  </si>
  <si>
    <t xml:space="preserve">ENSEIGNES DES SALLES PLAQUE EN PLEXIGLAS </t>
  </si>
  <si>
    <t>C/ MENUISERIE METALLIQUE</t>
  </si>
  <si>
    <t>Grilles de protection en fer galvanisé</t>
  </si>
  <si>
    <t>A) Réseau extérieur</t>
  </si>
  <si>
    <t>Canalisation tube Polyéthylène  PEHD</t>
  </si>
  <si>
    <t>a) diamètre 50</t>
  </si>
  <si>
    <t>b) diamètre 40</t>
  </si>
  <si>
    <t>c) diamètre 32</t>
  </si>
  <si>
    <t>d) diamètre 25</t>
  </si>
  <si>
    <t>Vanne d'arrêt</t>
  </si>
  <si>
    <t>a) diamètre 32</t>
  </si>
  <si>
    <t>b) diamètre 25</t>
  </si>
  <si>
    <t>B) Réseau intérieur</t>
  </si>
  <si>
    <t>Alimentation en tube PPR PN 20 Polypropylène</t>
  </si>
  <si>
    <t>e) diamètre 20</t>
  </si>
  <si>
    <t>C) Evacuation</t>
  </si>
  <si>
    <t>a) diamètre 110</t>
  </si>
  <si>
    <t>b) diamètre 125</t>
  </si>
  <si>
    <t>Gargouilles y compris crapaudine</t>
  </si>
  <si>
    <t>D) APPAREILS - SANITAIRES</t>
  </si>
  <si>
    <t>LAVABO ENCASTRÉ AVEC  ROBINET À LEVIER</t>
  </si>
  <si>
    <t>LAVABO MURAL SUR COULONNE AVEC ROBINET À LEVIER</t>
  </si>
  <si>
    <t>WC à la turque</t>
  </si>
  <si>
    <t>SIEGE DE WC A L'ANGLAISE</t>
  </si>
  <si>
    <t xml:space="preserve">W.C HANDICAPES ( REHAUSSE) </t>
  </si>
  <si>
    <t xml:space="preserve">RECEVEUR DE DOUCHE </t>
  </si>
  <si>
    <t>EVIER DE CUISINE TOUS COMPRIS</t>
  </si>
  <si>
    <t xml:space="preserve">DISTRIBUTION DE SAVON LIQUIDE </t>
  </si>
  <si>
    <t xml:space="preserve">GLACE EN VERRE POLI </t>
  </si>
  <si>
    <t>PORTE PAPIER</t>
  </si>
  <si>
    <t>PORTE SERVIETTE</t>
  </si>
  <si>
    <t>ROBINET DE PUISAGE</t>
  </si>
  <si>
    <t>MELANGEUR DE DOUCHE Y/C DOUCHETTE</t>
  </si>
  <si>
    <t>Nourice pour compteurs</t>
  </si>
  <si>
    <t>E) PROTECTION CONTRE INCENDIE</t>
  </si>
  <si>
    <t>Fourniture et instalation de RIA compris alimentation et vanne</t>
  </si>
  <si>
    <t>Extincteur CO2  de 6Kg</t>
  </si>
  <si>
    <t xml:space="preserve">Coffret de compteur </t>
  </si>
  <si>
    <t>a)    Coffret de compteur 2 fils</t>
  </si>
  <si>
    <t>b)    Coffret de compteur 4 fils</t>
  </si>
  <si>
    <t>Boite de coupure etanche</t>
  </si>
  <si>
    <t>Tableau général basse tension</t>
  </si>
  <si>
    <t>Câble armé U1000 RO2V de toutes dimension</t>
  </si>
  <si>
    <t>a.    Câble 4*25mm2+T</t>
  </si>
  <si>
    <t>b.    Câble 4*16mm2+T</t>
  </si>
  <si>
    <t>c.    Câble 4*10mm2+T</t>
  </si>
  <si>
    <t>d.    Câble 4*6mm2+T</t>
  </si>
  <si>
    <t>e.    Câble 2*10mm2+T</t>
  </si>
  <si>
    <t>Câble armé U1000 RVFV de toutes dimension</t>
  </si>
  <si>
    <t>a.    Câble 3*6mm</t>
  </si>
  <si>
    <t>b.    Câble 3*4mm</t>
  </si>
  <si>
    <t>Onduleur de 6KVA</t>
  </si>
  <si>
    <t xml:space="preserve">Circuit de terre </t>
  </si>
  <si>
    <t>Ens</t>
  </si>
  <si>
    <t>Liaison équipotentiel</t>
  </si>
  <si>
    <t xml:space="preserve">Détecteur de mouvement </t>
  </si>
  <si>
    <t>Prise de télévision</t>
  </si>
  <si>
    <t>Prise de téléphone</t>
  </si>
  <si>
    <t>Prise informatique</t>
  </si>
  <si>
    <t>SPOT ETANCHE</t>
  </si>
  <si>
    <t>APPLIQUE MURALE ETANCHE</t>
  </si>
  <si>
    <t>SONNERIE DE LOGEMENT</t>
  </si>
  <si>
    <t>LA SIRENE</t>
  </si>
  <si>
    <t xml:space="preserve">BLOC AUTONOME DE SECOURS 70 LUMENS  </t>
  </si>
  <si>
    <t>ENS</t>
  </si>
  <si>
    <t>cordon de brassage</t>
  </si>
  <si>
    <t>cordon de liaison</t>
  </si>
  <si>
    <t>switch 24 ports</t>
  </si>
  <si>
    <t>coffret informatique</t>
  </si>
  <si>
    <t>TERRAINS DE SPORT</t>
  </si>
  <si>
    <t>Terrain de sport en béton lissé à l'hélicoptère</t>
  </si>
  <si>
    <t>Piste de course</t>
  </si>
  <si>
    <t>Equipement terrains</t>
  </si>
  <si>
    <t>Branchement au réseaux</t>
  </si>
  <si>
    <t>Caniveau pour évacuation des eaux avec grille</t>
  </si>
  <si>
    <t>Banc complet</t>
  </si>
  <si>
    <t>ML</t>
  </si>
  <si>
    <t>ESPACE VERT</t>
  </si>
  <si>
    <t>Bordure jardinière</t>
  </si>
  <si>
    <t>Bouche d'arosage</t>
  </si>
  <si>
    <t xml:space="preserve">TOTAL H.T </t>
  </si>
  <si>
    <t>TVA 20%</t>
  </si>
  <si>
    <t xml:space="preserve">TOTAL T.T.C </t>
  </si>
  <si>
    <t xml:space="preserve">FAUX  PLAFOND EN STAFF  LISSE  Y COMPRIS JOINT CREUX </t>
  </si>
  <si>
    <t xml:space="preserve">FAUSSE POUTRE </t>
  </si>
  <si>
    <t>FAUX  PLAFOND MODULAIRE Y COMPRIS  RATTRAPAGE  STAFF  LISSE ET JOINT CREUX</t>
  </si>
  <si>
    <t>Placards en sapin rouge  y/c étagéres</t>
  </si>
  <si>
    <t xml:space="preserve">Main courante en inox </t>
  </si>
  <si>
    <t xml:space="preserve"> LAVE MAIN  POUR PERSONNE A MOBILITE REDUITE</t>
  </si>
  <si>
    <t>SIPHON AU SOL DE TOUS DIAMETRE</t>
  </si>
  <si>
    <t>REGLETTES SANITAIRES EN LED</t>
  </si>
  <si>
    <t>PROJECTEUR A LED ETANCHE 50W</t>
  </si>
  <si>
    <t xml:space="preserve">Renformis en béton maigre </t>
  </si>
  <si>
    <t>installation data shaow</t>
  </si>
  <si>
    <t>E-MENUISERIE BOIS, ALUMINIUM ET METALLIQUE</t>
  </si>
  <si>
    <t>F - PLOMBERIE-SANITAIRES</t>
  </si>
  <si>
    <t>G: ELECTRICITE - LUSTRERIE</t>
  </si>
  <si>
    <t>H-PEINTURE</t>
  </si>
  <si>
    <t xml:space="preserve">Peinture glycerophtalique laquée sur ménuiserie métallique </t>
  </si>
  <si>
    <t xml:space="preserve">Peinture glycerophtalique laquée sur ménuiserie bois </t>
  </si>
  <si>
    <t>Château d'eau en plastique 2000 litres</t>
  </si>
  <si>
    <t>Château d'eau en plastique 1000 litres</t>
  </si>
  <si>
    <t xml:space="preserve">Apport et mise en place de terre végétale y compris fourniture de gazon </t>
  </si>
  <si>
    <t>Plantation du ficus en boule</t>
  </si>
  <si>
    <t xml:space="preserve">Evacuation et chute en PVC </t>
  </si>
  <si>
    <t>Mur de clôture décoratif de 3,00m de hauteur</t>
  </si>
  <si>
    <t xml:space="preserve"> Branchement au réseaux d'eau potable</t>
  </si>
  <si>
    <t xml:space="preserve"> Branchement au réseaux d'assainissement</t>
  </si>
  <si>
    <t>TOTAL T.T.C DEFINITIF APRES RABAIS OU MAJORATION</t>
  </si>
  <si>
    <t>ENDUIT AU PLATRE TALOCHE</t>
  </si>
  <si>
    <t xml:space="preserve">Tout Venant Compacté </t>
  </si>
  <si>
    <t>Maçonnerie de moellons  Ou Béton Cyclopeen</t>
  </si>
  <si>
    <t>M²</t>
  </si>
  <si>
    <t xml:space="preserve">Quantitées </t>
  </si>
  <si>
    <t>P.U (HT) en Dhs</t>
  </si>
  <si>
    <t>P.T(HT)en Dhs</t>
  </si>
  <si>
    <t xml:space="preserve">C-REVETEMENTS SOLS ET MURS </t>
  </si>
  <si>
    <t>D-FAUX PLAFONDS</t>
  </si>
  <si>
    <t>I - AMENAGEMENTS EXTERIEURS</t>
  </si>
  <si>
    <t>A29</t>
  </si>
  <si>
    <t>Double cloisons en agglos de 60 à 75 cm</t>
  </si>
  <si>
    <t>A30</t>
  </si>
  <si>
    <t>Double cloisons en agglos de 10+10</t>
  </si>
  <si>
    <t>A31</t>
  </si>
  <si>
    <t>Cloison simple en agglos de 20cm</t>
  </si>
  <si>
    <t>A32</t>
  </si>
  <si>
    <t>Cloison simple en agglos de 10 à 15cm</t>
  </si>
  <si>
    <t>A1</t>
  </si>
  <si>
    <t>Démolition des batiments y compris évacuation à la décharge publique</t>
  </si>
  <si>
    <t>A2</t>
  </si>
  <si>
    <t>Démolition des murs de clôture y compris évacuation à la décharge publique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</si>
  <si>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</si>
  <si>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</si>
  <si>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</si>
  <si>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</si>
  <si>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</si>
  <si>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</si>
  <si>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</si>
  <si>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</si>
  <si>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</si>
  <si>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</si>
  <si>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</si>
  <si>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</si>
  <si>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Canalisation en PVC serie I pour évacuation y compris terrassements  de diam  200 mm</t>
  </si>
  <si>
    <t>Canalisation en PVC serie I pour évacuation y compris terrassements  de diam  250 mm</t>
  </si>
  <si>
    <t>A15</t>
  </si>
  <si>
    <t>Canalisation en PVC serie I pour évacuation y compris terrassements  de diam  300 mm</t>
  </si>
  <si>
    <t>A16</t>
  </si>
  <si>
    <t>Regard pour évacuation  y/c terrassement et tampon non visitable de 0,40x0,40 m²</t>
  </si>
  <si>
    <t>A17</t>
  </si>
  <si>
    <t>Regard pour évacuation  y/c terrassement et tampon non visitable de 0,50x0,50 m²</t>
  </si>
  <si>
    <t>A18</t>
  </si>
  <si>
    <t>Regard pour évacuation  y/c terrassement et tampon non visitable de 0,60x0,60 m²</t>
  </si>
  <si>
    <t>A19</t>
  </si>
  <si>
    <t>Regard pour évacuation  y/c terrassement et tampon  visitable de 0,60x0,60 m²</t>
  </si>
  <si>
    <t>A20</t>
  </si>
  <si>
    <t>Regard pour évacuation  y/c terrassement et tampon  visitable de 0,50x0,50 m²</t>
  </si>
  <si>
    <t>A21</t>
  </si>
  <si>
    <t>Regard pour évacuation  y/c terrassement et tampon  visitable de 0,80x0,80 m²</t>
  </si>
  <si>
    <t>A22</t>
  </si>
  <si>
    <t>A23</t>
  </si>
  <si>
    <t>A24</t>
  </si>
  <si>
    <t>A25</t>
  </si>
  <si>
    <t>A26</t>
  </si>
  <si>
    <t>Plancher corps creux y compris dalle de compression et aciers : de 16+4 cm</t>
  </si>
  <si>
    <t>Plancher corps creux y compris dalle de compression et aciers : de 20+5 cm</t>
  </si>
  <si>
    <t>A27</t>
  </si>
  <si>
    <t>Plancher corps creux y compris dalle de compression et aciers : de 25+5 cm ( jumelles )</t>
  </si>
  <si>
    <t>A28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</si>
  <si>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</si>
  <si>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</si>
  <si>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</si>
  <si>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</si>
  <si>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</si>
  <si>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</si>
  <si>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</si>
  <si>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</si>
  <si>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</si>
  <si>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</si>
  <si>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Gueulard en TFG 75 mm</t>
  </si>
  <si>
    <t>A43</t>
  </si>
  <si>
    <r>
      <t>M</t>
    </r>
    <r>
      <rPr>
        <vertAlign val="superscript"/>
        <sz val="11"/>
        <color theme="1"/>
        <rFont val="Perpetua"/>
        <family val="1"/>
      </rPr>
      <t>3</t>
    </r>
  </si>
  <si>
    <t>Gueulard en béton armé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</si>
  <si>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</si>
  <si>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</si>
  <si>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</si>
  <si>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</si>
  <si>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</si>
  <si>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</si>
  <si>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</si>
  <si>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</si>
  <si>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</si>
  <si>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 xml:space="preserve">TOTAL HT GROS ŒUVRES </t>
  </si>
  <si>
    <t>TOTAL HT ETANCHEITE</t>
  </si>
  <si>
    <t>Gorge pour solins</t>
  </si>
  <si>
    <t>B10</t>
  </si>
  <si>
    <t>C1</t>
  </si>
  <si>
    <t>C2</t>
  </si>
  <si>
    <t>C3</t>
  </si>
  <si>
    <t>C4</t>
  </si>
  <si>
    <t>C5</t>
  </si>
  <si>
    <t>C6</t>
  </si>
  <si>
    <t>C7</t>
  </si>
  <si>
    <t>C8</t>
  </si>
  <si>
    <t xml:space="preserve">Revetêment  du sol en carreaux gres cerame </t>
  </si>
  <si>
    <t xml:space="preserve">Revetêment du sol en carreaux gres cerame  anti-derapant </t>
  </si>
  <si>
    <t xml:space="preserve">Revetêment de sol en granito poli blanc, gris ou noir y compris bande , joint en plastique </t>
  </si>
  <si>
    <t>Tablette en granit de 2 cm   y/c retombée</t>
  </si>
  <si>
    <t>marche et contre marche en marbre</t>
  </si>
  <si>
    <t xml:space="preserve">Revetêment du sol en marbre local de 2 cm </t>
  </si>
  <si>
    <t>Plinthes en carreaux grés cérame</t>
  </si>
  <si>
    <t>Plinthes et retombées en granito poli</t>
  </si>
  <si>
    <t xml:space="preserve">Plinthes en marbre local de 2 cm </t>
  </si>
  <si>
    <t>C9</t>
  </si>
  <si>
    <t>C10</t>
  </si>
  <si>
    <t>Revetêment  mural en carreaux gre cerame y/c frise</t>
  </si>
  <si>
    <t>Marches et contre marches en granito poli</t>
  </si>
  <si>
    <t>C11</t>
  </si>
  <si>
    <t>D1</t>
  </si>
  <si>
    <t>D2</t>
  </si>
  <si>
    <t>D3</t>
  </si>
  <si>
    <t>D4</t>
  </si>
  <si>
    <t>E1</t>
  </si>
  <si>
    <t>E2</t>
  </si>
  <si>
    <t>E3</t>
  </si>
  <si>
    <t>E4</t>
  </si>
  <si>
    <t>E5</t>
  </si>
  <si>
    <t>E6</t>
  </si>
  <si>
    <t>L’ENSEIGNE DU PROJET EN RELIEF INOX</t>
  </si>
  <si>
    <t>HAMPE PORTE DRAPEAU INOX</t>
  </si>
  <si>
    <t>E7</t>
  </si>
  <si>
    <t>E8</t>
  </si>
  <si>
    <t>E9</t>
  </si>
  <si>
    <t>E10</t>
  </si>
  <si>
    <t>Porte et portail métallique galvanisés</t>
  </si>
  <si>
    <t xml:space="preserve">Garde-corps escaliers en inox </t>
  </si>
  <si>
    <t>Couvre joint en bois</t>
  </si>
  <si>
    <t>E11</t>
  </si>
  <si>
    <t>E12</t>
  </si>
  <si>
    <t>Rideaux en tissu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</si>
  <si>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</si>
  <si>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</si>
  <si>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</si>
  <si>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</si>
  <si>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</si>
  <si>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</si>
  <si>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</si>
  <si>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</si>
  <si>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</si>
  <si>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</si>
  <si>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</si>
  <si>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</si>
  <si>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</si>
  <si>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</si>
  <si>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</si>
  <si>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</si>
  <si>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</si>
  <si>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</si>
  <si>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</si>
  <si>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</si>
  <si>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</si>
  <si>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</si>
  <si>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</si>
  <si>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</si>
  <si>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</si>
  <si>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</si>
  <si>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CHAUFFE EAU ELECTRIQUE 30L</t>
  </si>
  <si>
    <t>F27</t>
  </si>
  <si>
    <t>G1</t>
  </si>
  <si>
    <t>G2</t>
  </si>
  <si>
    <t>G3</t>
  </si>
  <si>
    <t>G4</t>
  </si>
  <si>
    <t>G5</t>
  </si>
  <si>
    <t xml:space="preserve">Tableau de protection </t>
  </si>
  <si>
    <t>G6</t>
  </si>
  <si>
    <t>G7</t>
  </si>
  <si>
    <t>G8</t>
  </si>
  <si>
    <t>G9</t>
  </si>
  <si>
    <t>G10</t>
  </si>
  <si>
    <t>G15</t>
  </si>
  <si>
    <t>G16</t>
  </si>
  <si>
    <t>G17</t>
  </si>
  <si>
    <t>G18</t>
  </si>
  <si>
    <t>G19</t>
  </si>
  <si>
    <t>G20</t>
  </si>
  <si>
    <t>G21</t>
  </si>
  <si>
    <t>G23</t>
  </si>
  <si>
    <t>G24</t>
  </si>
  <si>
    <t>G25</t>
  </si>
  <si>
    <t>G27</t>
  </si>
  <si>
    <t>G28</t>
  </si>
  <si>
    <t>G30</t>
  </si>
  <si>
    <t>G31</t>
  </si>
  <si>
    <t>G32</t>
  </si>
  <si>
    <t>G34</t>
  </si>
  <si>
    <t>Foyers lumineux</t>
  </si>
  <si>
    <t xml:space="preserve">Circuit de prise de courant </t>
  </si>
  <si>
    <t>Prises de courant simple</t>
  </si>
  <si>
    <t>Prises de courant étanche</t>
  </si>
  <si>
    <t>LUMINAIRE LED 30x30 étanche</t>
  </si>
  <si>
    <t xml:space="preserve">LUMINAIRE LED 60x60 </t>
  </si>
  <si>
    <t>switch 12 ports</t>
  </si>
  <si>
    <t>Panneau de brassage 24 ports cat.6A</t>
  </si>
  <si>
    <t>Panneau de brassage 12 ports cat.6A</t>
  </si>
  <si>
    <t>H1</t>
  </si>
  <si>
    <t>H2</t>
  </si>
  <si>
    <t>H3</t>
  </si>
  <si>
    <t>H4</t>
  </si>
  <si>
    <t>H5</t>
  </si>
  <si>
    <t>Mur de clôture simple de 3,00m de hauteur</t>
  </si>
  <si>
    <t>Peinture vinylique sur facades</t>
  </si>
  <si>
    <t>Peinture vinylique sur murs interieurs et plafonds</t>
  </si>
  <si>
    <t>Peinture  glycerophtalique laquée sur murs interieurs et plafonds</t>
  </si>
  <si>
    <t xml:space="preserve"> Branchement au réseaux d'éléctricité </t>
  </si>
  <si>
    <t>Saut en Langeur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</si>
  <si>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</si>
  <si>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</si>
  <si>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</si>
  <si>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</si>
  <si>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</si>
  <si>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</si>
  <si>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</si>
  <si>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</si>
  <si>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</si>
  <si>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</si>
  <si>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</si>
  <si>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</si>
  <si>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</si>
  <si>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</si>
  <si>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</si>
  <si>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</si>
  <si>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</si>
  <si>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A44</t>
  </si>
  <si>
    <t>Lamelles en béton armé</t>
  </si>
  <si>
    <t>A45</t>
  </si>
  <si>
    <t>Dalette couvre joint</t>
  </si>
  <si>
    <t xml:space="preserve">POSE ET INSTALLATION DES CAMERAS IP ETANCHE EXTERIEURE 4MP </t>
  </si>
  <si>
    <t>Plancher corps creux y compris dalle de compression et aciers : de 25+7 cm( jumelles )</t>
  </si>
  <si>
    <t>E13</t>
  </si>
  <si>
    <t>Eléménts décoratifs métalliques galvanisés en tube carrée</t>
  </si>
  <si>
    <t>Dallage en béton reflue de 10 cm</t>
  </si>
  <si>
    <t>Revêtement en revsol de 60 x 40</t>
  </si>
  <si>
    <t>Pavé autobloquant</t>
  </si>
  <si>
    <t>MONTANT RABAIS OU  MAJORATION</t>
  </si>
  <si>
    <t>G11</t>
  </si>
  <si>
    <t>G12</t>
  </si>
  <si>
    <t>G13</t>
  </si>
  <si>
    <t>G14</t>
  </si>
  <si>
    <t>G22</t>
  </si>
  <si>
    <t>G26</t>
  </si>
  <si>
    <t>G29</t>
  </si>
  <si>
    <t>G33</t>
  </si>
  <si>
    <t>G35</t>
  </si>
  <si>
    <t>I18</t>
  </si>
  <si>
    <t>% RABAIS(-) ou MAJORATION(+)</t>
  </si>
  <si>
    <t>Arrêté le présent bordereau des prix - détail estimatif à la somme de TTC :</t>
  </si>
  <si>
    <t xml:space="preserve"> FAIT A:                                                                               LE:                                                                                                                         </t>
  </si>
  <si>
    <t xml:space="preserve"> CACHET ET SIGNATURE DU CONCURRENT </t>
  </si>
  <si>
    <t>APPEL D’OFFRES NATIONAL OUVERT AU RABAIS OU ( MAJORATION)
N° 17/TRC/2026 du 08/09/2026/2026 A 10H 00MIN</t>
  </si>
  <si>
    <r>
      <rPr>
        <b/>
        <i/>
        <u/>
        <sz val="14"/>
        <rFont val="Calibri"/>
        <family val="2"/>
        <scheme val="minor"/>
      </rPr>
      <t xml:space="preserve">OBJET: </t>
    </r>
    <r>
      <rPr>
        <b/>
        <i/>
        <sz val="14"/>
        <rFont val="Calibri"/>
        <family val="2"/>
        <scheme val="minor"/>
      </rPr>
      <t xml:space="preserve">
TRAVAUX DE RECONSTRUCTION DU LYCEE COLLEGIAL ELWAHDA A BOUJDOUR RELEVANT DE LA DIRECTION PROVINCIALE DE BOUJDOUR-LOT UNIQUE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</si>
</sst>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_-;_-* #,##0.00\-;_-* &quot;-&quot;??_-;_-@_-"/>
    <numFmt numFmtId="167" formatCode="_(* #,##0.00_);_(* \(#,##0.00\);_(* &quot;-&quot;??_);_(@_)"/>
    <numFmt numFmtId="168" formatCode="_-* #,##0.00\ _D_H_S_-;\-* #,##0.00\ _D_H_S_-;_-* &quot;-&quot;??\ _D_H_S_-;_-@_-"/>
    <numFmt numFmtId="169" formatCode="#,##0.00_ ;\-#,##0.00\ 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Geneva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2"/>
      <color theme="1"/>
      <name val="Perpetua"/>
      <family val="1"/>
    </font>
    <font>
      <sz val="11"/>
      <color theme="1"/>
      <name val="Perpetua"/>
      <family val="1"/>
    </font>
    <font>
      <sz val="14"/>
      <color theme="1"/>
      <name val="Perpetua"/>
      <family val="1"/>
    </font>
    <font>
      <b/>
      <u/>
      <sz val="14"/>
      <color theme="1"/>
      <name val="Perpetua"/>
      <family val="1"/>
    </font>
    <font>
      <i/>
      <u/>
      <sz val="11"/>
      <color theme="1"/>
      <name val="Perpetua"/>
      <family val="1"/>
    </font>
    <font>
      <sz val="11"/>
      <color rgb="FF000000"/>
      <name val="Perpetua"/>
      <family val="1"/>
    </font>
    <font>
      <u/>
      <sz val="11"/>
      <color theme="1"/>
      <name val="Perpetua"/>
      <family val="1"/>
    </font>
    <font>
      <b/>
      <sz val="18"/>
      <color theme="1"/>
      <name val="Perpetua"/>
      <family val="1"/>
    </font>
    <font>
      <vertAlign val="superscript"/>
      <sz val="11"/>
      <color theme="1"/>
      <name val="Perpetua"/>
      <family val="1"/>
    </font>
    <font>
      <b/>
      <u/>
      <sz val="12"/>
      <color theme="1"/>
      <name val="Perpetua"/>
      <family val="1"/>
    </font>
    <font>
      <b/>
      <sz val="12"/>
      <color theme="1"/>
      <name val="Perpetua"/>
      <family val="1"/>
    </font>
    <font>
      <b/>
      <sz val="11"/>
      <color theme="1"/>
      <name val="Perpetua"/>
      <family val="1"/>
    </font>
    <font>
      <sz val="10"/>
      <color theme="1"/>
      <name val="Perpetua"/>
      <family val="1"/>
    </font>
    <font>
      <b/>
      <sz val="14"/>
      <color theme="1"/>
      <name val="Perpetua"/>
      <family val="1"/>
    </font>
    <font>
      <b/>
      <sz val="16"/>
      <color theme="1"/>
      <name val="Perpetua"/>
      <family val="1"/>
    </font>
    <font>
      <b/>
      <i/>
      <sz val="16"/>
      <color theme="1"/>
      <name val="Perpetua"/>
      <family val="1"/>
    </font>
    <font>
      <sz val="16"/>
      <color theme="1"/>
      <name val="Perpetua"/>
      <family val="1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3"/>
      <name val="Calibri"/>
      <family val="2"/>
      <scheme val="minor"/>
    </font>
    <font>
      <sz val="12"/>
      <name val="Arial"/>
      <family val="2"/>
    </font>
    <font>
      <b/>
      <i/>
      <sz val="18"/>
      <color theme="3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u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4" borderId="0" applyNumberFormat="0" applyBorder="0" applyAlignment="0" applyProtection="0"/>
    <xf numFmtId="0" fontId="6" fillId="7" borderId="5" applyNumberFormat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12" fillId="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13" fillId="6" borderId="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</cellStyleXfs>
  <cellXfs count="138">
    <xf numFmtId="0" fontId="0" fillId="0" borderId="0" xfId="0"/>
    <xf numFmtId="0" fontId="15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7" fillId="0" borderId="0" xfId="2" applyFont="1"/>
    <xf numFmtId="0" fontId="16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64" fontId="16" fillId="0" borderId="0" xfId="1" applyFont="1" applyBorder="1" applyAlignment="1">
      <alignment vertical="center"/>
    </xf>
    <xf numFmtId="0" fontId="16" fillId="0" borderId="0" xfId="0" applyFont="1" applyAlignment="1">
      <alignment vertical="center"/>
    </xf>
    <xf numFmtId="2" fontId="16" fillId="0" borderId="3" xfId="2" applyNumberFormat="1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2" fontId="15" fillId="0" borderId="3" xfId="2" applyNumberFormat="1" applyFont="1" applyBorder="1" applyAlignment="1">
      <alignment vertical="center"/>
    </xf>
    <xf numFmtId="0" fontId="15" fillId="0" borderId="3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4" fontId="16" fillId="0" borderId="3" xfId="3" applyNumberFormat="1" applyFont="1" applyFill="1" applyBorder="1" applyAlignment="1">
      <alignment horizontal="center" vertical="center"/>
    </xf>
    <xf numFmtId="0" fontId="15" fillId="0" borderId="3" xfId="2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0" borderId="0" xfId="2" applyFont="1" applyAlignment="1">
      <alignment vertical="center"/>
    </xf>
    <xf numFmtId="0" fontId="27" fillId="0" borderId="3" xfId="0" applyFont="1" applyBorder="1" applyAlignment="1">
      <alignment horizontal="center" vertical="center" wrapText="1"/>
    </xf>
    <xf numFmtId="2" fontId="27" fillId="0" borderId="3" xfId="1" applyNumberFormat="1" applyFont="1" applyFill="1" applyBorder="1" applyAlignment="1">
      <alignment horizontal="center" vertical="center" wrapText="1"/>
    </xf>
    <xf numFmtId="164" fontId="27" fillId="0" borderId="3" xfId="1" applyFont="1" applyFill="1" applyBorder="1" applyAlignment="1">
      <alignment horizontal="center" vertical="center" wrapText="1"/>
    </xf>
    <xf numFmtId="4" fontId="16" fillId="3" borderId="3" xfId="0" applyNumberFormat="1" applyFont="1" applyFill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 wrapText="1"/>
    </xf>
    <xf numFmtId="4" fontId="27" fillId="3" borderId="3" xfId="0" applyNumberFormat="1" applyFont="1" applyFill="1" applyBorder="1" applyAlignment="1">
      <alignment horizontal="right" vertical="center" wrapText="1"/>
    </xf>
    <xf numFmtId="4" fontId="27" fillId="0" borderId="3" xfId="0" applyNumberFormat="1" applyFont="1" applyBorder="1" applyAlignment="1">
      <alignment vertical="center"/>
    </xf>
    <xf numFmtId="4" fontId="27" fillId="0" borderId="3" xfId="1" applyNumberFormat="1" applyFont="1" applyFill="1" applyBorder="1" applyAlignment="1">
      <alignment horizontal="center" vertical="center" wrapText="1"/>
    </xf>
    <xf numFmtId="165" fontId="15" fillId="0" borderId="3" xfId="1" applyNumberFormat="1" applyFont="1" applyFill="1" applyBorder="1" applyAlignment="1">
      <alignment horizontal="center" vertical="center" wrapText="1"/>
    </xf>
    <xf numFmtId="4" fontId="15" fillId="0" borderId="3" xfId="1" applyNumberFormat="1" applyFont="1" applyFill="1" applyBorder="1" applyAlignment="1">
      <alignment horizontal="center" vertical="center" wrapText="1"/>
    </xf>
    <xf numFmtId="4" fontId="27" fillId="0" borderId="3" xfId="1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left" vertical="center"/>
    </xf>
    <xf numFmtId="2" fontId="16" fillId="3" borderId="3" xfId="2" applyNumberFormat="1" applyFont="1" applyFill="1" applyBorder="1" applyAlignment="1">
      <alignment vertical="center" wrapText="1"/>
    </xf>
    <xf numFmtId="4" fontId="15" fillId="0" borderId="3" xfId="1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vertical="center"/>
    </xf>
    <xf numFmtId="165" fontId="15" fillId="3" borderId="3" xfId="1" applyNumberFormat="1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vertical="center"/>
    </xf>
    <xf numFmtId="0" fontId="20" fillId="0" borderId="3" xfId="0" applyFont="1" applyBorder="1" applyAlignment="1">
      <alignment vertical="center"/>
    </xf>
    <xf numFmtId="2" fontId="16" fillId="0" borderId="0" xfId="0" applyNumberFormat="1" applyFont="1" applyAlignment="1">
      <alignment vertical="center"/>
    </xf>
    <xf numFmtId="164" fontId="16" fillId="0" borderId="0" xfId="1" applyFont="1" applyAlignment="1">
      <alignment vertical="center"/>
    </xf>
    <xf numFmtId="0" fontId="17" fillId="3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19" fillId="0" borderId="3" xfId="0" applyFont="1" applyBorder="1" applyAlignment="1">
      <alignment vertical="center"/>
    </xf>
    <xf numFmtId="2" fontId="16" fillId="0" borderId="3" xfId="3" applyNumberFormat="1" applyFont="1" applyFill="1" applyBorder="1" applyAlignment="1">
      <alignment horizontal="center"/>
    </xf>
    <xf numFmtId="164" fontId="16" fillId="0" borderId="3" xfId="3" applyFont="1" applyFill="1" applyBorder="1" applyAlignment="1">
      <alignment horizontal="center"/>
    </xf>
    <xf numFmtId="2" fontId="16" fillId="0" borderId="3" xfId="2" applyNumberFormat="1" applyFont="1" applyBorder="1" applyAlignment="1">
      <alignment vertical="top" wrapText="1"/>
    </xf>
    <xf numFmtId="0" fontId="24" fillId="0" borderId="3" xfId="0" applyFont="1" applyBorder="1" applyAlignment="1">
      <alignment vertical="center"/>
    </xf>
    <xf numFmtId="165" fontId="15" fillId="0" borderId="3" xfId="1" applyNumberFormat="1" applyFont="1" applyFill="1" applyBorder="1" applyAlignment="1">
      <alignment horizontal="center" vertical="top" wrapText="1"/>
    </xf>
    <xf numFmtId="2" fontId="26" fillId="3" borderId="3" xfId="2" applyNumberFormat="1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165" fontId="15" fillId="0" borderId="11" xfId="1" applyNumberFormat="1" applyFont="1" applyFill="1" applyBorder="1" applyAlignment="1">
      <alignment horizontal="center" vertical="top" wrapText="1"/>
    </xf>
    <xf numFmtId="4" fontId="16" fillId="3" borderId="11" xfId="0" applyNumberFormat="1" applyFont="1" applyFill="1" applyBorder="1" applyAlignment="1">
      <alignment horizontal="center" vertical="center"/>
    </xf>
    <xf numFmtId="4" fontId="16" fillId="0" borderId="11" xfId="0" applyNumberFormat="1" applyFont="1" applyBorder="1" applyAlignment="1">
      <alignment horizontal="center" vertical="center"/>
    </xf>
    <xf numFmtId="169" fontId="28" fillId="3" borderId="10" xfId="4" applyNumberFormat="1" applyFont="1" applyFill="1" applyBorder="1" applyAlignment="1">
      <alignment horizontal="center" vertical="center"/>
    </xf>
    <xf numFmtId="0" fontId="17" fillId="0" borderId="12" xfId="2" applyFont="1" applyBorder="1" applyAlignment="1">
      <alignment horizontal="center"/>
    </xf>
    <xf numFmtId="2" fontId="17" fillId="0" borderId="12" xfId="3" applyNumberFormat="1" applyFont="1" applyFill="1" applyBorder="1" applyAlignment="1">
      <alignment horizontal="center"/>
    </xf>
    <xf numFmtId="4" fontId="17" fillId="0" borderId="12" xfId="0" applyNumberFormat="1" applyFont="1" applyBorder="1" applyAlignment="1">
      <alignment horizontal="center" vertical="center"/>
    </xf>
    <xf numFmtId="4" fontId="17" fillId="0" borderId="23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64" fontId="16" fillId="0" borderId="25" xfId="3" applyFont="1" applyFill="1" applyBorder="1" applyAlignment="1">
      <alignment horizontal="center"/>
    </xf>
    <xf numFmtId="0" fontId="15" fillId="0" borderId="24" xfId="2" applyFont="1" applyBorder="1" applyAlignment="1">
      <alignment horizontal="center" vertical="top"/>
    </xf>
    <xf numFmtId="4" fontId="16" fillId="0" borderId="25" xfId="1" applyNumberFormat="1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5" fillId="0" borderId="26" xfId="2" applyFont="1" applyBorder="1" applyAlignment="1">
      <alignment horizontal="center" vertical="center"/>
    </xf>
    <xf numFmtId="4" fontId="16" fillId="0" borderId="27" xfId="1" applyNumberFormat="1" applyFont="1" applyFill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164" fontId="27" fillId="0" borderId="25" xfId="1" applyFont="1" applyBorder="1" applyAlignment="1">
      <alignment horizontal="center" vertical="center" wrapText="1"/>
    </xf>
    <xf numFmtId="4" fontId="27" fillId="3" borderId="25" xfId="0" applyNumberFormat="1" applyFont="1" applyFill="1" applyBorder="1" applyAlignment="1">
      <alignment vertical="center"/>
    </xf>
    <xf numFmtId="4" fontId="27" fillId="0" borderId="25" xfId="1" applyNumberFormat="1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4" fontId="15" fillId="0" borderId="25" xfId="1" applyNumberFormat="1" applyFont="1" applyFill="1" applyBorder="1" applyAlignment="1">
      <alignment horizontal="center" vertical="center"/>
    </xf>
    <xf numFmtId="3" fontId="16" fillId="3" borderId="24" xfId="0" applyNumberFormat="1" applyFont="1" applyFill="1" applyBorder="1" applyAlignment="1">
      <alignment horizontal="center" vertical="center"/>
    </xf>
    <xf numFmtId="4" fontId="16" fillId="3" borderId="25" xfId="1" applyNumberFormat="1" applyFont="1" applyFill="1" applyBorder="1" applyAlignment="1">
      <alignment horizontal="center" vertical="center"/>
    </xf>
    <xf numFmtId="3" fontId="16" fillId="0" borderId="24" xfId="0" applyNumberFormat="1" applyFont="1" applyBorder="1" applyAlignment="1">
      <alignment horizontal="center" vertical="center"/>
    </xf>
    <xf numFmtId="0" fontId="33" fillId="0" borderId="28" xfId="0" applyFont="1" applyBorder="1"/>
    <xf numFmtId="0" fontId="34" fillId="0" borderId="0" xfId="0" applyFont="1"/>
    <xf numFmtId="0" fontId="35" fillId="0" borderId="0" xfId="0" applyFont="1"/>
    <xf numFmtId="164" fontId="35" fillId="0" borderId="0" xfId="3" applyFont="1" applyFill="1" applyBorder="1"/>
    <xf numFmtId="0" fontId="34" fillId="0" borderId="29" xfId="0" applyFont="1" applyBorder="1"/>
    <xf numFmtId="0" fontId="36" fillId="0" borderId="0" xfId="0" applyFont="1" applyAlignment="1">
      <alignment horizontal="left" vertical="center"/>
    </xf>
    <xf numFmtId="0" fontId="35" fillId="0" borderId="30" xfId="0" applyFont="1" applyBorder="1"/>
    <xf numFmtId="0" fontId="34" fillId="0" borderId="31" xfId="0" applyFont="1" applyBorder="1"/>
    <xf numFmtId="0" fontId="37" fillId="0" borderId="0" xfId="0" applyFont="1" applyAlignment="1">
      <alignment vertical="center"/>
    </xf>
    <xf numFmtId="0" fontId="0" fillId="0" borderId="0" xfId="0" applyAlignment="1">
      <alignment vertical="center"/>
    </xf>
    <xf numFmtId="0" fontId="40" fillId="0" borderId="0" xfId="0" applyFont="1" applyAlignment="1">
      <alignment vertical="center" wrapText="1"/>
    </xf>
    <xf numFmtId="0" fontId="2" fillId="0" borderId="0" xfId="0" applyFont="1"/>
    <xf numFmtId="0" fontId="39" fillId="0" borderId="36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18" fillId="0" borderId="24" xfId="4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25" fillId="3" borderId="13" xfId="4" applyFont="1" applyFill="1" applyBorder="1" applyAlignment="1">
      <alignment horizontal="center" vertical="center"/>
    </xf>
    <xf numFmtId="0" fontId="25" fillId="3" borderId="14" xfId="4" applyFont="1" applyFill="1" applyBorder="1" applyAlignment="1">
      <alignment horizontal="center" vertical="center"/>
    </xf>
    <xf numFmtId="0" fontId="25" fillId="3" borderId="15" xfId="4" applyFont="1" applyFill="1" applyBorder="1" applyAlignment="1">
      <alignment horizontal="center" vertical="center"/>
    </xf>
    <xf numFmtId="4" fontId="28" fillId="3" borderId="4" xfId="0" applyNumberFormat="1" applyFont="1" applyFill="1" applyBorder="1" applyAlignment="1">
      <alignment horizontal="center" vertical="center"/>
    </xf>
    <xf numFmtId="4" fontId="28" fillId="3" borderId="2" xfId="0" applyNumberFormat="1" applyFont="1" applyFill="1" applyBorder="1" applyAlignment="1">
      <alignment horizontal="center" vertical="center"/>
    </xf>
    <xf numFmtId="0" fontId="29" fillId="9" borderId="4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29" fillId="9" borderId="2" xfId="0" applyFont="1" applyFill="1" applyBorder="1" applyAlignment="1">
      <alignment horizontal="center" vertical="center"/>
    </xf>
    <xf numFmtId="4" fontId="30" fillId="9" borderId="4" xfId="0" applyNumberFormat="1" applyFont="1" applyFill="1" applyBorder="1" applyAlignment="1">
      <alignment horizontal="center" vertical="center"/>
    </xf>
    <xf numFmtId="4" fontId="30" fillId="9" borderId="2" xfId="0" applyNumberFormat="1" applyFont="1" applyFill="1" applyBorder="1" applyAlignment="1">
      <alignment horizontal="center" vertical="center"/>
    </xf>
    <xf numFmtId="4" fontId="29" fillId="11" borderId="4" xfId="0" applyNumberFormat="1" applyFont="1" applyFill="1" applyBorder="1" applyAlignment="1">
      <alignment horizontal="center" vertical="center"/>
    </xf>
    <xf numFmtId="4" fontId="29" fillId="11" borderId="2" xfId="0" applyNumberFormat="1" applyFont="1" applyFill="1" applyBorder="1" applyAlignment="1">
      <alignment horizontal="center" vertical="center"/>
    </xf>
    <xf numFmtId="0" fontId="29" fillId="11" borderId="4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29" fillId="11" borderId="2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0" fontId="18" fillId="0" borderId="22" xfId="4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23" xfId="0" applyFont="1" applyBorder="1" applyAlignment="1">
      <alignment vertical="center"/>
    </xf>
    <xf numFmtId="0" fontId="22" fillId="0" borderId="0" xfId="0" applyFont="1" applyAlignment="1">
      <alignment horizontal="center" vertical="top" wrapText="1"/>
    </xf>
    <xf numFmtId="0" fontId="22" fillId="10" borderId="0" xfId="0" applyFont="1" applyFill="1" applyAlignment="1">
      <alignment horizontal="center" vertical="center"/>
    </xf>
    <xf numFmtId="0" fontId="16" fillId="2" borderId="16" xfId="2" applyFont="1" applyFill="1" applyBorder="1" applyAlignment="1">
      <alignment horizontal="center" vertical="center"/>
    </xf>
    <xf numFmtId="0" fontId="16" fillId="2" borderId="19" xfId="2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20" xfId="2" applyFont="1" applyFill="1" applyBorder="1" applyAlignment="1">
      <alignment horizontal="center" vertical="center"/>
    </xf>
    <xf numFmtId="2" fontId="16" fillId="2" borderId="17" xfId="3" applyNumberFormat="1" applyFont="1" applyFill="1" applyBorder="1" applyAlignment="1">
      <alignment horizontal="center" vertical="center" wrapText="1"/>
    </xf>
    <xf numFmtId="2" fontId="16" fillId="2" borderId="20" xfId="3" applyNumberFormat="1" applyFont="1" applyFill="1" applyBorder="1" applyAlignment="1">
      <alignment horizontal="center" vertical="center" wrapText="1"/>
    </xf>
    <xf numFmtId="164" fontId="16" fillId="2" borderId="18" xfId="1" applyFont="1" applyFill="1" applyBorder="1" applyAlignment="1">
      <alignment vertical="center" wrapText="1"/>
    </xf>
    <xf numFmtId="164" fontId="16" fillId="2" borderId="21" xfId="1" applyFont="1" applyFill="1" applyBorder="1" applyAlignment="1">
      <alignment vertical="center" wrapText="1"/>
    </xf>
    <xf numFmtId="0" fontId="18" fillId="0" borderId="22" xfId="4" applyFont="1" applyBorder="1" applyAlignment="1">
      <alignment horizontal="left" vertical="center"/>
    </xf>
    <xf numFmtId="0" fontId="18" fillId="0" borderId="12" xfId="4" applyFont="1" applyBorder="1" applyAlignment="1">
      <alignment horizontal="left" vertical="center"/>
    </xf>
  </cellXfs>
  <cellStyles count="42">
    <cellStyle name="Bad" xfId="8" xr:uid="{00000000-0005-0000-0000-000000000000}"/>
    <cellStyle name="Check Cell" xfId="9" xr:uid="{00000000-0005-0000-0000-000001000000}"/>
    <cellStyle name="Comma 2" xfId="10" xr:uid="{00000000-0005-0000-0000-000002000000}"/>
    <cellStyle name="Euro" xfId="11" xr:uid="{00000000-0005-0000-0000-000003000000}"/>
    <cellStyle name="Explanatory Text" xfId="12" xr:uid="{00000000-0005-0000-0000-000004000000}"/>
    <cellStyle name="Good" xfId="13" xr:uid="{00000000-0005-0000-0000-000005000000}"/>
    <cellStyle name="Heading 1" xfId="14" xr:uid="{00000000-0005-0000-0000-000006000000}"/>
    <cellStyle name="Heading 2" xfId="15" xr:uid="{00000000-0005-0000-0000-000007000000}"/>
    <cellStyle name="Heading 3" xfId="16" xr:uid="{00000000-0005-0000-0000-000008000000}"/>
    <cellStyle name="Heading 4" xfId="17" xr:uid="{00000000-0005-0000-0000-000009000000}"/>
    <cellStyle name="Milliers 10" xfId="18" xr:uid="{00000000-0005-0000-0000-00000A000000}"/>
    <cellStyle name="Milliers 2" xfId="19" xr:uid="{00000000-0005-0000-0000-00000B000000}"/>
    <cellStyle name="Milliers 2 2" xfId="20" xr:uid="{00000000-0005-0000-0000-00000C000000}"/>
    <cellStyle name="Milliers 2 2 2" xfId="21" xr:uid="{00000000-0005-0000-0000-00000D000000}"/>
    <cellStyle name="Milliers 2 2 3" xfId="22" xr:uid="{00000000-0005-0000-0000-00000E000000}"/>
    <cellStyle name="Milliers 2 3" xfId="1" xr:uid="{00000000-0005-0000-0000-00000F000000}"/>
    <cellStyle name="Milliers 3" xfId="23" xr:uid="{00000000-0005-0000-0000-000010000000}"/>
    <cellStyle name="Milliers 3 2" xfId="24" xr:uid="{00000000-0005-0000-0000-000011000000}"/>
    <cellStyle name="Milliers 3 3" xfId="25" xr:uid="{00000000-0005-0000-0000-000012000000}"/>
    <cellStyle name="Milliers 4" xfId="26" xr:uid="{00000000-0005-0000-0000-000013000000}"/>
    <cellStyle name="Milliers 5" xfId="27" xr:uid="{00000000-0005-0000-0000-000014000000}"/>
    <cellStyle name="Milliers 5 2" xfId="28" xr:uid="{00000000-0005-0000-0000-000015000000}"/>
    <cellStyle name="Milliers 5_BOUSSAKSOU DAKHLA 1" xfId="29" xr:uid="{00000000-0005-0000-0000-000016000000}"/>
    <cellStyle name="Milliers 6" xfId="3" xr:uid="{00000000-0005-0000-0000-000017000000}"/>
    <cellStyle name="Milliers 7" xfId="30" xr:uid="{00000000-0005-0000-0000-000018000000}"/>
    <cellStyle name="Milliers 8" xfId="5" xr:uid="{00000000-0005-0000-0000-000019000000}"/>
    <cellStyle name="Milliers 9" xfId="31" xr:uid="{00000000-0005-0000-0000-00001A000000}"/>
    <cellStyle name="Neutral" xfId="32" xr:uid="{00000000-0005-0000-0000-00001B000000}"/>
    <cellStyle name="Normal" xfId="0" builtinId="0"/>
    <cellStyle name="Normal 2" xfId="2" xr:uid="{00000000-0005-0000-0000-00001D000000}"/>
    <cellStyle name="Normal 2 10 2" xfId="4" xr:uid="{00000000-0005-0000-0000-00001E000000}"/>
    <cellStyle name="Normal 2 2 2" xfId="33" xr:uid="{00000000-0005-0000-0000-00001F000000}"/>
    <cellStyle name="Normal 3" xfId="34" xr:uid="{00000000-0005-0000-0000-000020000000}"/>
    <cellStyle name="Normal 3 2" xfId="41" xr:uid="{00000000-0005-0000-0000-000021000000}"/>
    <cellStyle name="Normal 4" xfId="35" xr:uid="{00000000-0005-0000-0000-000022000000}"/>
    <cellStyle name="Normal 5" xfId="36" xr:uid="{00000000-0005-0000-0000-000023000000}"/>
    <cellStyle name="Output" xfId="37" xr:uid="{00000000-0005-0000-0000-000024000000}"/>
    <cellStyle name="Pourcentage 2" xfId="7" xr:uid="{00000000-0005-0000-0000-000025000000}"/>
    <cellStyle name="Pourcentage 3" xfId="38" xr:uid="{00000000-0005-0000-0000-000026000000}"/>
    <cellStyle name="Pourcentage 4" xfId="39" xr:uid="{00000000-0005-0000-0000-000027000000}"/>
    <cellStyle name="Pourcentage 5" xfId="6" xr:uid="{00000000-0005-0000-0000-000028000000}"/>
    <cellStyle name="Title" xfId="40" xr:uid="{00000000-0005-0000-0000-000029000000}"/>
  </cellStyles>
  <dxfs count="17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563719</xdr:colOff>
      <xdr:row>1</xdr:row>
      <xdr:rowOff>414672</xdr:rowOff>
    </xdr:from>
    <xdr:to>
      <xdr:col>5</xdr:col>
      <xdr:colOff>192244</xdr:colOff>
      <xdr:row>2</xdr:row>
      <xdr:rowOff>818344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11F987C-4DC9-49ED-B104-BD70FB52F53C}"/>
            </a:ext>
          </a:extLst>
        </xdr:cNvPr>
        <xdr:cNvSpPr txBox="1"/>
      </xdr:nvSpPr>
      <xdr:spPr>
        <a:xfrm>
          <a:off x="1125694" y="1033797"/>
          <a:ext cx="7210425" cy="8608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R="269875" algn="ctr">
            <a:spcAft>
              <a:spcPts val="0"/>
            </a:spcAft>
          </a:pPr>
          <a:r>
            <a:rPr lang="x-none" sz="1400" b="1">
              <a:effectLst/>
              <a:latin typeface="+mn-lt"/>
              <a:ea typeface="Arial Unicode MS"/>
            </a:rPr>
            <a:t>ACADEMIE REGIONALE D’EDUCATION ET DE FORMATION</a:t>
          </a:r>
          <a:endParaRPr lang="fr-FR" sz="2000" b="0">
            <a:effectLst/>
            <a:latin typeface="Times New Roman"/>
            <a:ea typeface="Arial Unicode MS"/>
          </a:endParaRPr>
        </a:p>
        <a:p>
          <a:pPr marR="269875" algn="ctr">
            <a:spcAft>
              <a:spcPts val="0"/>
            </a:spcAft>
          </a:pPr>
          <a:r>
            <a:rPr lang="x-none" sz="1400" b="1">
              <a:effectLst/>
              <a:latin typeface="+mn-lt"/>
              <a:ea typeface="Arial Unicode MS"/>
            </a:rPr>
            <a:t>REGION LAAYOUNE SAKIA ELHAMRA</a:t>
          </a:r>
          <a:endParaRPr lang="fr-FR" sz="1400" b="1">
            <a:effectLst/>
            <a:latin typeface="+mn-lt"/>
            <a:ea typeface="Arial Unicode MS"/>
          </a:endParaRPr>
        </a:p>
        <a:p>
          <a:pPr marR="269875" algn="ctr">
            <a:spcAft>
              <a:spcPts val="0"/>
            </a:spcAft>
          </a:pPr>
          <a:r>
            <a:rPr lang="fr-FR" sz="1400" b="1" u="sng">
              <a:effectLst/>
              <a:latin typeface="+mn-lt"/>
              <a:ea typeface="Times New Roman"/>
            </a:rPr>
            <a:t>DIRECTION PROVINCIALE DE BOUJDOUR</a:t>
          </a:r>
        </a:p>
        <a:p>
          <a:pPr algn="ctr"/>
          <a:endParaRPr lang="fr-FR" sz="1100"/>
        </a:p>
      </xdr:txBody>
    </xdr:sp>
    <xdr:clientData/>
  </xdr:twoCellAnchor>
  <xdr:twoCellAnchor editAs="oneCell">
    <xdr:from>
      <xdr:col>1</xdr:col>
      <xdr:colOff>2337090</xdr:colOff>
      <xdr:row>0</xdr:row>
      <xdr:rowOff>0</xdr:rowOff>
    </xdr:from>
    <xdr:to>
      <xdr:col>2</xdr:col>
      <xdr:colOff>79665</xdr:colOff>
      <xdr:row>1</xdr:row>
      <xdr:rowOff>346364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7A66327-FC0D-4828-8F40-5086287D3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681" y="0"/>
          <a:ext cx="3102552" cy="10304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267"/>
  <sheetViews>
    <sheetView tabSelected="1" topLeftCell="A242" zoomScale="110" zoomScaleNormal="110" workbookViewId="0">
      <selection activeCell="J255" sqref="J255"/>
    </sheetView>
  </sheetViews>
  <sheetFormatPr baseColWidth="10" defaultColWidth="10.7109375" defaultRowHeight="15.75"/>
  <cols>
    <col min="1" max="1" width="7" style="11" customWidth="1"/>
    <col min="2" max="2" width="80.42578125" style="11" bestFit="1" customWidth="1"/>
    <col min="3" max="3" width="5.28515625" style="11" bestFit="1" customWidth="1"/>
    <col min="4" max="4" width="9.42578125" style="43" bestFit="1" customWidth="1"/>
    <col min="5" max="5" width="14.42578125" style="11" bestFit="1" customWidth="1"/>
    <col min="6" max="6" width="15.42578125" style="44" bestFit="1" customWidth="1"/>
    <col min="7" max="175" width="11.42578125" style="11"/>
    <col min="176" max="176" width="7" style="11" customWidth="1"/>
    <col min="177" max="177" width="80.42578125" style="11" customWidth="1"/>
    <col min="178" max="178" width="6.28515625" style="11" customWidth="1"/>
    <col min="179" max="181" width="16.42578125" style="11" customWidth="1"/>
    <col min="182" max="183" width="16" style="11" customWidth="1"/>
    <col min="184" max="184" width="15.5703125" style="11" customWidth="1"/>
    <col min="185" max="431" width="11.42578125" style="11"/>
    <col min="432" max="432" width="7" style="11" customWidth="1"/>
    <col min="433" max="433" width="80.42578125" style="11" customWidth="1"/>
    <col min="434" max="434" width="6.28515625" style="11" customWidth="1"/>
    <col min="435" max="437" width="16.42578125" style="11" customWidth="1"/>
    <col min="438" max="439" width="16" style="11" customWidth="1"/>
    <col min="440" max="440" width="15.5703125" style="11" customWidth="1"/>
    <col min="441" max="687" width="11.42578125" style="11"/>
    <col min="688" max="688" width="7" style="11" customWidth="1"/>
    <col min="689" max="689" width="80.42578125" style="11" customWidth="1"/>
    <col min="690" max="690" width="6.28515625" style="11" customWidth="1"/>
    <col min="691" max="693" width="16.42578125" style="11" customWidth="1"/>
    <col min="694" max="695" width="16" style="11" customWidth="1"/>
    <col min="696" max="696" width="15.5703125" style="11" customWidth="1"/>
    <col min="697" max="943" width="11.42578125" style="11"/>
    <col min="944" max="944" width="7" style="11" customWidth="1"/>
    <col min="945" max="945" width="80.42578125" style="11" customWidth="1"/>
    <col min="946" max="946" width="6.28515625" style="11" customWidth="1"/>
    <col min="947" max="949" width="16.42578125" style="11" customWidth="1"/>
    <col min="950" max="951" width="16" style="11" customWidth="1"/>
    <col min="952" max="952" width="15.5703125" style="11" customWidth="1"/>
    <col min="953" max="1199" width="11.42578125" style="11"/>
    <col min="1200" max="1200" width="7" style="11" customWidth="1"/>
    <col min="1201" max="1201" width="80.42578125" style="11" customWidth="1"/>
    <col min="1202" max="1202" width="6.28515625" style="11" customWidth="1"/>
    <col min="1203" max="1205" width="16.42578125" style="11" customWidth="1"/>
    <col min="1206" max="1207" width="16" style="11" customWidth="1"/>
    <col min="1208" max="1208" width="15.5703125" style="11" customWidth="1"/>
    <col min="1209" max="1455" width="11.42578125" style="11"/>
    <col min="1456" max="1456" width="7" style="11" customWidth="1"/>
    <col min="1457" max="1457" width="80.42578125" style="11" customWidth="1"/>
    <col min="1458" max="1458" width="6.28515625" style="11" customWidth="1"/>
    <col min="1459" max="1461" width="16.42578125" style="11" customWidth="1"/>
    <col min="1462" max="1463" width="16" style="11" customWidth="1"/>
    <col min="1464" max="1464" width="15.5703125" style="11" customWidth="1"/>
    <col min="1465" max="1711" width="11.42578125" style="11"/>
    <col min="1712" max="1712" width="7" style="11" customWidth="1"/>
    <col min="1713" max="1713" width="80.42578125" style="11" customWidth="1"/>
    <col min="1714" max="1714" width="6.28515625" style="11" customWidth="1"/>
    <col min="1715" max="1717" width="16.42578125" style="11" customWidth="1"/>
    <col min="1718" max="1719" width="16" style="11" customWidth="1"/>
    <col min="1720" max="1720" width="15.5703125" style="11" customWidth="1"/>
    <col min="1721" max="1967" width="11.42578125" style="11"/>
    <col min="1968" max="1968" width="7" style="11" customWidth="1"/>
    <col min="1969" max="1969" width="80.42578125" style="11" customWidth="1"/>
    <col min="1970" max="1970" width="6.28515625" style="11" customWidth="1"/>
    <col min="1971" max="1973" width="16.42578125" style="11" customWidth="1"/>
    <col min="1974" max="1975" width="16" style="11" customWidth="1"/>
    <col min="1976" max="1976" width="15.5703125" style="11" customWidth="1"/>
    <col min="1977" max="2223" width="11.42578125" style="11"/>
    <col min="2224" max="2224" width="7" style="11" customWidth="1"/>
    <col min="2225" max="2225" width="80.42578125" style="11" customWidth="1"/>
    <col min="2226" max="2226" width="6.28515625" style="11" customWidth="1"/>
    <col min="2227" max="2229" width="16.42578125" style="11" customWidth="1"/>
    <col min="2230" max="2231" width="16" style="11" customWidth="1"/>
    <col min="2232" max="2232" width="15.5703125" style="11" customWidth="1"/>
    <col min="2233" max="2479" width="11.42578125" style="11"/>
    <col min="2480" max="2480" width="7" style="11" customWidth="1"/>
    <col min="2481" max="2481" width="80.42578125" style="11" customWidth="1"/>
    <col min="2482" max="2482" width="6.28515625" style="11" customWidth="1"/>
    <col min="2483" max="2485" width="16.42578125" style="11" customWidth="1"/>
    <col min="2486" max="2487" width="16" style="11" customWidth="1"/>
    <col min="2488" max="2488" width="15.5703125" style="11" customWidth="1"/>
    <col min="2489" max="2735" width="11.42578125" style="11"/>
    <col min="2736" max="2736" width="7" style="11" customWidth="1"/>
    <col min="2737" max="2737" width="80.42578125" style="11" customWidth="1"/>
    <col min="2738" max="2738" width="6.28515625" style="11" customWidth="1"/>
    <col min="2739" max="2741" width="16.42578125" style="11" customWidth="1"/>
    <col min="2742" max="2743" width="16" style="11" customWidth="1"/>
    <col min="2744" max="2744" width="15.5703125" style="11" customWidth="1"/>
    <col min="2745" max="2991" width="11.42578125" style="11"/>
    <col min="2992" max="2992" width="7" style="11" customWidth="1"/>
    <col min="2993" max="2993" width="80.42578125" style="11" customWidth="1"/>
    <col min="2994" max="2994" width="6.28515625" style="11" customWidth="1"/>
    <col min="2995" max="2997" width="16.42578125" style="11" customWidth="1"/>
    <col min="2998" max="2999" width="16" style="11" customWidth="1"/>
    <col min="3000" max="3000" width="15.5703125" style="11" customWidth="1"/>
    <col min="3001" max="3247" width="11.42578125" style="11"/>
    <col min="3248" max="3248" width="7" style="11" customWidth="1"/>
    <col min="3249" max="3249" width="80.42578125" style="11" customWidth="1"/>
    <col min="3250" max="3250" width="6.28515625" style="11" customWidth="1"/>
    <col min="3251" max="3253" width="16.42578125" style="11" customWidth="1"/>
    <col min="3254" max="3255" width="16" style="11" customWidth="1"/>
    <col min="3256" max="3256" width="15.5703125" style="11" customWidth="1"/>
    <col min="3257" max="3503" width="11.42578125" style="11"/>
    <col min="3504" max="3504" width="7" style="11" customWidth="1"/>
    <col min="3505" max="3505" width="80.42578125" style="11" customWidth="1"/>
    <col min="3506" max="3506" width="6.28515625" style="11" customWidth="1"/>
    <col min="3507" max="3509" width="16.42578125" style="11" customWidth="1"/>
    <col min="3510" max="3511" width="16" style="11" customWidth="1"/>
    <col min="3512" max="3512" width="15.5703125" style="11" customWidth="1"/>
    <col min="3513" max="3759" width="11.42578125" style="11"/>
    <col min="3760" max="3760" width="7" style="11" customWidth="1"/>
    <col min="3761" max="3761" width="80.42578125" style="11" customWidth="1"/>
    <col min="3762" max="3762" width="6.28515625" style="11" customWidth="1"/>
    <col min="3763" max="3765" width="16.42578125" style="11" customWidth="1"/>
    <col min="3766" max="3767" width="16" style="11" customWidth="1"/>
    <col min="3768" max="3768" width="15.5703125" style="11" customWidth="1"/>
    <col min="3769" max="4015" width="11.42578125" style="11"/>
    <col min="4016" max="4016" width="7" style="11" customWidth="1"/>
    <col min="4017" max="4017" width="80.42578125" style="11" customWidth="1"/>
    <col min="4018" max="4018" width="6.28515625" style="11" customWidth="1"/>
    <col min="4019" max="4021" width="16.42578125" style="11" customWidth="1"/>
    <col min="4022" max="4023" width="16" style="11" customWidth="1"/>
    <col min="4024" max="4024" width="15.5703125" style="11" customWidth="1"/>
    <col min="4025" max="4271" width="11.42578125" style="11"/>
    <col min="4272" max="4272" width="7" style="11" customWidth="1"/>
    <col min="4273" max="4273" width="80.42578125" style="11" customWidth="1"/>
    <col min="4274" max="4274" width="6.28515625" style="11" customWidth="1"/>
    <col min="4275" max="4277" width="16.42578125" style="11" customWidth="1"/>
    <col min="4278" max="4279" width="16" style="11" customWidth="1"/>
    <col min="4280" max="4280" width="15.5703125" style="11" customWidth="1"/>
    <col min="4281" max="4527" width="11.42578125" style="11"/>
    <col min="4528" max="4528" width="7" style="11" customWidth="1"/>
    <col min="4529" max="4529" width="80.42578125" style="11" customWidth="1"/>
    <col min="4530" max="4530" width="6.28515625" style="11" customWidth="1"/>
    <col min="4531" max="4533" width="16.42578125" style="11" customWidth="1"/>
    <col min="4534" max="4535" width="16" style="11" customWidth="1"/>
    <col min="4536" max="4536" width="15.5703125" style="11" customWidth="1"/>
    <col min="4537" max="4783" width="11.42578125" style="11"/>
    <col min="4784" max="4784" width="7" style="11" customWidth="1"/>
    <col min="4785" max="4785" width="80.42578125" style="11" customWidth="1"/>
    <col min="4786" max="4786" width="6.28515625" style="11" customWidth="1"/>
    <col min="4787" max="4789" width="16.42578125" style="11" customWidth="1"/>
    <col min="4790" max="4791" width="16" style="11" customWidth="1"/>
    <col min="4792" max="4792" width="15.5703125" style="11" customWidth="1"/>
    <col min="4793" max="5039" width="11.42578125" style="11"/>
    <col min="5040" max="5040" width="7" style="11" customWidth="1"/>
    <col min="5041" max="5041" width="80.42578125" style="11" customWidth="1"/>
    <col min="5042" max="5042" width="6.28515625" style="11" customWidth="1"/>
    <col min="5043" max="5045" width="16.42578125" style="11" customWidth="1"/>
    <col min="5046" max="5047" width="16" style="11" customWidth="1"/>
    <col min="5048" max="5048" width="15.5703125" style="11" customWidth="1"/>
    <col min="5049" max="5295" width="11.42578125" style="11"/>
    <col min="5296" max="5296" width="7" style="11" customWidth="1"/>
    <col min="5297" max="5297" width="80.42578125" style="11" customWidth="1"/>
    <col min="5298" max="5298" width="6.28515625" style="11" customWidth="1"/>
    <col min="5299" max="5301" width="16.42578125" style="11" customWidth="1"/>
    <col min="5302" max="5303" width="16" style="11" customWidth="1"/>
    <col min="5304" max="5304" width="15.5703125" style="11" customWidth="1"/>
    <col min="5305" max="5551" width="11.42578125" style="11"/>
    <col min="5552" max="5552" width="7" style="11" customWidth="1"/>
    <col min="5553" max="5553" width="80.42578125" style="11" customWidth="1"/>
    <col min="5554" max="5554" width="6.28515625" style="11" customWidth="1"/>
    <col min="5555" max="5557" width="16.42578125" style="11" customWidth="1"/>
    <col min="5558" max="5559" width="16" style="11" customWidth="1"/>
    <col min="5560" max="5560" width="15.5703125" style="11" customWidth="1"/>
    <col min="5561" max="5807" width="11.42578125" style="11"/>
    <col min="5808" max="5808" width="7" style="11" customWidth="1"/>
    <col min="5809" max="5809" width="80.42578125" style="11" customWidth="1"/>
    <col min="5810" max="5810" width="6.28515625" style="11" customWidth="1"/>
    <col min="5811" max="5813" width="16.42578125" style="11" customWidth="1"/>
    <col min="5814" max="5815" width="16" style="11" customWidth="1"/>
    <col min="5816" max="5816" width="15.5703125" style="11" customWidth="1"/>
    <col min="5817" max="6063" width="11.42578125" style="11"/>
    <col min="6064" max="6064" width="7" style="11" customWidth="1"/>
    <col min="6065" max="6065" width="80.42578125" style="11" customWidth="1"/>
    <col min="6066" max="6066" width="6.28515625" style="11" customWidth="1"/>
    <col min="6067" max="6069" width="16.42578125" style="11" customWidth="1"/>
    <col min="6070" max="6071" width="16" style="11" customWidth="1"/>
    <col min="6072" max="6072" width="15.5703125" style="11" customWidth="1"/>
    <col min="6073" max="6319" width="11.42578125" style="11"/>
    <col min="6320" max="6320" width="7" style="11" customWidth="1"/>
    <col min="6321" max="6321" width="80.42578125" style="11" customWidth="1"/>
    <col min="6322" max="6322" width="6.28515625" style="11" customWidth="1"/>
    <col min="6323" max="6325" width="16.42578125" style="11" customWidth="1"/>
    <col min="6326" max="6327" width="16" style="11" customWidth="1"/>
    <col min="6328" max="6328" width="15.5703125" style="11" customWidth="1"/>
    <col min="6329" max="6575" width="11.42578125" style="11"/>
    <col min="6576" max="6576" width="7" style="11" customWidth="1"/>
    <col min="6577" max="6577" width="80.42578125" style="11" customWidth="1"/>
    <col min="6578" max="6578" width="6.28515625" style="11" customWidth="1"/>
    <col min="6579" max="6581" width="16.42578125" style="11" customWidth="1"/>
    <col min="6582" max="6583" width="16" style="11" customWidth="1"/>
    <col min="6584" max="6584" width="15.5703125" style="11" customWidth="1"/>
    <col min="6585" max="6831" width="11.42578125" style="11"/>
    <col min="6832" max="6832" width="7" style="11" customWidth="1"/>
    <col min="6833" max="6833" width="80.42578125" style="11" customWidth="1"/>
    <col min="6834" max="6834" width="6.28515625" style="11" customWidth="1"/>
    <col min="6835" max="6837" width="16.42578125" style="11" customWidth="1"/>
    <col min="6838" max="6839" width="16" style="11" customWidth="1"/>
    <col min="6840" max="6840" width="15.5703125" style="11" customWidth="1"/>
    <col min="6841" max="7087" width="11.42578125" style="11"/>
    <col min="7088" max="7088" width="7" style="11" customWidth="1"/>
    <col min="7089" max="7089" width="80.42578125" style="11" customWidth="1"/>
    <col min="7090" max="7090" width="6.28515625" style="11" customWidth="1"/>
    <col min="7091" max="7093" width="16.42578125" style="11" customWidth="1"/>
    <col min="7094" max="7095" width="16" style="11" customWidth="1"/>
    <col min="7096" max="7096" width="15.5703125" style="11" customWidth="1"/>
    <col min="7097" max="7343" width="11.42578125" style="11"/>
    <col min="7344" max="7344" width="7" style="11" customWidth="1"/>
    <col min="7345" max="7345" width="80.42578125" style="11" customWidth="1"/>
    <col min="7346" max="7346" width="6.28515625" style="11" customWidth="1"/>
    <col min="7347" max="7349" width="16.42578125" style="11" customWidth="1"/>
    <col min="7350" max="7351" width="16" style="11" customWidth="1"/>
    <col min="7352" max="7352" width="15.5703125" style="11" customWidth="1"/>
    <col min="7353" max="7599" width="11.42578125" style="11"/>
    <col min="7600" max="7600" width="7" style="11" customWidth="1"/>
    <col min="7601" max="7601" width="80.42578125" style="11" customWidth="1"/>
    <col min="7602" max="7602" width="6.28515625" style="11" customWidth="1"/>
    <col min="7603" max="7605" width="16.42578125" style="11" customWidth="1"/>
    <col min="7606" max="7607" width="16" style="11" customWidth="1"/>
    <col min="7608" max="7608" width="15.5703125" style="11" customWidth="1"/>
    <col min="7609" max="7855" width="11.42578125" style="11"/>
    <col min="7856" max="7856" width="7" style="11" customWidth="1"/>
    <col min="7857" max="7857" width="80.42578125" style="11" customWidth="1"/>
    <col min="7858" max="7858" width="6.28515625" style="11" customWidth="1"/>
    <col min="7859" max="7861" width="16.42578125" style="11" customWidth="1"/>
    <col min="7862" max="7863" width="16" style="11" customWidth="1"/>
    <col min="7864" max="7864" width="15.5703125" style="11" customWidth="1"/>
    <col min="7865" max="8111" width="11.42578125" style="11"/>
    <col min="8112" max="8112" width="7" style="11" customWidth="1"/>
    <col min="8113" max="8113" width="80.42578125" style="11" customWidth="1"/>
    <col min="8114" max="8114" width="6.28515625" style="11" customWidth="1"/>
    <col min="8115" max="8117" width="16.42578125" style="11" customWidth="1"/>
    <col min="8118" max="8119" width="16" style="11" customWidth="1"/>
    <col min="8120" max="8120" width="15.5703125" style="11" customWidth="1"/>
    <col min="8121" max="8367" width="11.42578125" style="11"/>
    <col min="8368" max="8368" width="7" style="11" customWidth="1"/>
    <col min="8369" max="8369" width="80.42578125" style="11" customWidth="1"/>
    <col min="8370" max="8370" width="6.28515625" style="11" customWidth="1"/>
    <col min="8371" max="8373" width="16.42578125" style="11" customWidth="1"/>
    <col min="8374" max="8375" width="16" style="11" customWidth="1"/>
    <col min="8376" max="8376" width="15.5703125" style="11" customWidth="1"/>
    <col min="8377" max="8623" width="11.42578125" style="11"/>
    <col min="8624" max="8624" width="7" style="11" customWidth="1"/>
    <col min="8625" max="8625" width="80.42578125" style="11" customWidth="1"/>
    <col min="8626" max="8626" width="6.28515625" style="11" customWidth="1"/>
    <col min="8627" max="8629" width="16.42578125" style="11" customWidth="1"/>
    <col min="8630" max="8631" width="16" style="11" customWidth="1"/>
    <col min="8632" max="8632" width="15.5703125" style="11" customWidth="1"/>
    <col min="8633" max="8879" width="11.42578125" style="11"/>
    <col min="8880" max="8880" width="7" style="11" customWidth="1"/>
    <col min="8881" max="8881" width="80.42578125" style="11" customWidth="1"/>
    <col min="8882" max="8882" width="6.28515625" style="11" customWidth="1"/>
    <col min="8883" max="8885" width="16.42578125" style="11" customWidth="1"/>
    <col min="8886" max="8887" width="16" style="11" customWidth="1"/>
    <col min="8888" max="8888" width="15.5703125" style="11" customWidth="1"/>
    <col min="8889" max="9135" width="11.42578125" style="11"/>
    <col min="9136" max="9136" width="7" style="11" customWidth="1"/>
    <col min="9137" max="9137" width="80.42578125" style="11" customWidth="1"/>
    <col min="9138" max="9138" width="6.28515625" style="11" customWidth="1"/>
    <col min="9139" max="9141" width="16.42578125" style="11" customWidth="1"/>
    <col min="9142" max="9143" width="16" style="11" customWidth="1"/>
    <col min="9144" max="9144" width="15.5703125" style="11" customWidth="1"/>
    <col min="9145" max="9391" width="11.42578125" style="11"/>
    <col min="9392" max="9392" width="7" style="11" customWidth="1"/>
    <col min="9393" max="9393" width="80.42578125" style="11" customWidth="1"/>
    <col min="9394" max="9394" width="6.28515625" style="11" customWidth="1"/>
    <col min="9395" max="9397" width="16.42578125" style="11" customWidth="1"/>
    <col min="9398" max="9399" width="16" style="11" customWidth="1"/>
    <col min="9400" max="9400" width="15.5703125" style="11" customWidth="1"/>
    <col min="9401" max="9647" width="11.42578125" style="11"/>
    <col min="9648" max="9648" width="7" style="11" customWidth="1"/>
    <col min="9649" max="9649" width="80.42578125" style="11" customWidth="1"/>
    <col min="9650" max="9650" width="6.28515625" style="11" customWidth="1"/>
    <col min="9651" max="9653" width="16.42578125" style="11" customWidth="1"/>
    <col min="9654" max="9655" width="16" style="11" customWidth="1"/>
    <col min="9656" max="9656" width="15.5703125" style="11" customWidth="1"/>
    <col min="9657" max="9903" width="11.42578125" style="11"/>
    <col min="9904" max="9904" width="7" style="11" customWidth="1"/>
    <col min="9905" max="9905" width="80.42578125" style="11" customWidth="1"/>
    <col min="9906" max="9906" width="6.28515625" style="11" customWidth="1"/>
    <col min="9907" max="9909" width="16.42578125" style="11" customWidth="1"/>
    <col min="9910" max="9911" width="16" style="11" customWidth="1"/>
    <col min="9912" max="9912" width="15.5703125" style="11" customWidth="1"/>
    <col min="9913" max="10159" width="11.42578125" style="11"/>
    <col min="10160" max="10160" width="7" style="11" customWidth="1"/>
    <col min="10161" max="10161" width="80.42578125" style="11" customWidth="1"/>
    <col min="10162" max="10162" width="6.28515625" style="11" customWidth="1"/>
    <col min="10163" max="10165" width="16.42578125" style="11" customWidth="1"/>
    <col min="10166" max="10167" width="16" style="11" customWidth="1"/>
    <col min="10168" max="10168" width="15.5703125" style="11" customWidth="1"/>
    <col min="10169" max="10415" width="11.42578125" style="11"/>
    <col min="10416" max="10416" width="7" style="11" customWidth="1"/>
    <col min="10417" max="10417" width="80.42578125" style="11" customWidth="1"/>
    <col min="10418" max="10418" width="6.28515625" style="11" customWidth="1"/>
    <col min="10419" max="10421" width="16.42578125" style="11" customWidth="1"/>
    <col min="10422" max="10423" width="16" style="11" customWidth="1"/>
    <col min="10424" max="10424" width="15.5703125" style="11" customWidth="1"/>
    <col min="10425" max="10671" width="11.42578125" style="11"/>
    <col min="10672" max="10672" width="7" style="11" customWidth="1"/>
    <col min="10673" max="10673" width="80.42578125" style="11" customWidth="1"/>
    <col min="10674" max="10674" width="6.28515625" style="11" customWidth="1"/>
    <col min="10675" max="10677" width="16.42578125" style="11" customWidth="1"/>
    <col min="10678" max="10679" width="16" style="11" customWidth="1"/>
    <col min="10680" max="10680" width="15.5703125" style="11" customWidth="1"/>
    <col min="10681" max="10927" width="11.42578125" style="11"/>
    <col min="10928" max="10928" width="7" style="11" customWidth="1"/>
    <col min="10929" max="10929" width="80.42578125" style="11" customWidth="1"/>
    <col min="10930" max="10930" width="6.28515625" style="11" customWidth="1"/>
    <col min="10931" max="10933" width="16.42578125" style="11" customWidth="1"/>
    <col min="10934" max="10935" width="16" style="11" customWidth="1"/>
    <col min="10936" max="10936" width="15.5703125" style="11" customWidth="1"/>
    <col min="10937" max="11183" width="11.42578125" style="11"/>
    <col min="11184" max="11184" width="7" style="11" customWidth="1"/>
    <col min="11185" max="11185" width="80.42578125" style="11" customWidth="1"/>
    <col min="11186" max="11186" width="6.28515625" style="11" customWidth="1"/>
    <col min="11187" max="11189" width="16.42578125" style="11" customWidth="1"/>
    <col min="11190" max="11191" width="16" style="11" customWidth="1"/>
    <col min="11192" max="11192" width="15.5703125" style="11" customWidth="1"/>
    <col min="11193" max="11439" width="11.42578125" style="11"/>
    <col min="11440" max="11440" width="7" style="11" customWidth="1"/>
    <col min="11441" max="11441" width="80.42578125" style="11" customWidth="1"/>
    <col min="11442" max="11442" width="6.28515625" style="11" customWidth="1"/>
    <col min="11443" max="11445" width="16.42578125" style="11" customWidth="1"/>
    <col min="11446" max="11447" width="16" style="11" customWidth="1"/>
    <col min="11448" max="11448" width="15.5703125" style="11" customWidth="1"/>
    <col min="11449" max="11695" width="11.42578125" style="11"/>
    <col min="11696" max="11696" width="7" style="11" customWidth="1"/>
    <col min="11697" max="11697" width="80.42578125" style="11" customWidth="1"/>
    <col min="11698" max="11698" width="6.28515625" style="11" customWidth="1"/>
    <col min="11699" max="11701" width="16.42578125" style="11" customWidth="1"/>
    <col min="11702" max="11703" width="16" style="11" customWidth="1"/>
    <col min="11704" max="11704" width="15.5703125" style="11" customWidth="1"/>
    <col min="11705" max="11951" width="11.42578125" style="11"/>
    <col min="11952" max="11952" width="7" style="11" customWidth="1"/>
    <col min="11953" max="11953" width="80.42578125" style="11" customWidth="1"/>
    <col min="11954" max="11954" width="6.28515625" style="11" customWidth="1"/>
    <col min="11955" max="11957" width="16.42578125" style="11" customWidth="1"/>
    <col min="11958" max="11959" width="16" style="11" customWidth="1"/>
    <col min="11960" max="11960" width="15.5703125" style="11" customWidth="1"/>
    <col min="11961" max="12207" width="11.42578125" style="11"/>
    <col min="12208" max="12208" width="7" style="11" customWidth="1"/>
    <col min="12209" max="12209" width="80.42578125" style="11" customWidth="1"/>
    <col min="12210" max="12210" width="6.28515625" style="11" customWidth="1"/>
    <col min="12211" max="12213" width="16.42578125" style="11" customWidth="1"/>
    <col min="12214" max="12215" width="16" style="11" customWidth="1"/>
    <col min="12216" max="12216" width="15.5703125" style="11" customWidth="1"/>
    <col min="12217" max="12463" width="11.42578125" style="11"/>
    <col min="12464" max="12464" width="7" style="11" customWidth="1"/>
    <col min="12465" max="12465" width="80.42578125" style="11" customWidth="1"/>
    <col min="12466" max="12466" width="6.28515625" style="11" customWidth="1"/>
    <col min="12467" max="12469" width="16.42578125" style="11" customWidth="1"/>
    <col min="12470" max="12471" width="16" style="11" customWidth="1"/>
    <col min="12472" max="12472" width="15.5703125" style="11" customWidth="1"/>
    <col min="12473" max="12719" width="11.42578125" style="11"/>
    <col min="12720" max="12720" width="7" style="11" customWidth="1"/>
    <col min="12721" max="12721" width="80.42578125" style="11" customWidth="1"/>
    <col min="12722" max="12722" width="6.28515625" style="11" customWidth="1"/>
    <col min="12723" max="12725" width="16.42578125" style="11" customWidth="1"/>
    <col min="12726" max="12727" width="16" style="11" customWidth="1"/>
    <col min="12728" max="12728" width="15.5703125" style="11" customWidth="1"/>
    <col min="12729" max="12975" width="11.42578125" style="11"/>
    <col min="12976" max="12976" width="7" style="11" customWidth="1"/>
    <col min="12977" max="12977" width="80.42578125" style="11" customWidth="1"/>
    <col min="12978" max="12978" width="6.28515625" style="11" customWidth="1"/>
    <col min="12979" max="12981" width="16.42578125" style="11" customWidth="1"/>
    <col min="12982" max="12983" width="16" style="11" customWidth="1"/>
    <col min="12984" max="12984" width="15.5703125" style="11" customWidth="1"/>
    <col min="12985" max="13231" width="11.42578125" style="11"/>
    <col min="13232" max="13232" width="7" style="11" customWidth="1"/>
    <col min="13233" max="13233" width="80.42578125" style="11" customWidth="1"/>
    <col min="13234" max="13234" width="6.28515625" style="11" customWidth="1"/>
    <col min="13235" max="13237" width="16.42578125" style="11" customWidth="1"/>
    <col min="13238" max="13239" width="16" style="11" customWidth="1"/>
    <col min="13240" max="13240" width="15.5703125" style="11" customWidth="1"/>
    <col min="13241" max="13487" width="11.42578125" style="11"/>
    <col min="13488" max="13488" width="7" style="11" customWidth="1"/>
    <col min="13489" max="13489" width="80.42578125" style="11" customWidth="1"/>
    <col min="13490" max="13490" width="6.28515625" style="11" customWidth="1"/>
    <col min="13491" max="13493" width="16.42578125" style="11" customWidth="1"/>
    <col min="13494" max="13495" width="16" style="11" customWidth="1"/>
    <col min="13496" max="13496" width="15.5703125" style="11" customWidth="1"/>
    <col min="13497" max="13743" width="11.42578125" style="11"/>
    <col min="13744" max="13744" width="7" style="11" customWidth="1"/>
    <col min="13745" max="13745" width="80.42578125" style="11" customWidth="1"/>
    <col min="13746" max="13746" width="6.28515625" style="11" customWidth="1"/>
    <col min="13747" max="13749" width="16.42578125" style="11" customWidth="1"/>
    <col min="13750" max="13751" width="16" style="11" customWidth="1"/>
    <col min="13752" max="13752" width="15.5703125" style="11" customWidth="1"/>
    <col min="13753" max="13999" width="11.42578125" style="11"/>
    <col min="14000" max="14000" width="7" style="11" customWidth="1"/>
    <col min="14001" max="14001" width="80.42578125" style="11" customWidth="1"/>
    <col min="14002" max="14002" width="6.28515625" style="11" customWidth="1"/>
    <col min="14003" max="14005" width="16.42578125" style="11" customWidth="1"/>
    <col min="14006" max="14007" width="16" style="11" customWidth="1"/>
    <col min="14008" max="14008" width="15.5703125" style="11" customWidth="1"/>
    <col min="14009" max="14255" width="11.42578125" style="11"/>
    <col min="14256" max="14256" width="7" style="11" customWidth="1"/>
    <col min="14257" max="14257" width="80.42578125" style="11" customWidth="1"/>
    <col min="14258" max="14258" width="6.28515625" style="11" customWidth="1"/>
    <col min="14259" max="14261" width="16.42578125" style="11" customWidth="1"/>
    <col min="14262" max="14263" width="16" style="11" customWidth="1"/>
    <col min="14264" max="14264" width="15.5703125" style="11" customWidth="1"/>
    <col min="14265" max="14511" width="11.42578125" style="11"/>
    <col min="14512" max="14512" width="7" style="11" customWidth="1"/>
    <col min="14513" max="14513" width="80.42578125" style="11" customWidth="1"/>
    <col min="14514" max="14514" width="6.28515625" style="11" customWidth="1"/>
    <col min="14515" max="14517" width="16.42578125" style="11" customWidth="1"/>
    <col min="14518" max="14519" width="16" style="11" customWidth="1"/>
    <col min="14520" max="14520" width="15.5703125" style="11" customWidth="1"/>
    <col min="14521" max="14767" width="11.42578125" style="11"/>
    <col min="14768" max="14768" width="7" style="11" customWidth="1"/>
    <col min="14769" max="14769" width="80.42578125" style="11" customWidth="1"/>
    <col min="14770" max="14770" width="6.28515625" style="11" customWidth="1"/>
    <col min="14771" max="14773" width="16.42578125" style="11" customWidth="1"/>
    <col min="14774" max="14775" width="16" style="11" customWidth="1"/>
    <col min="14776" max="14776" width="15.5703125" style="11" customWidth="1"/>
    <col min="14777" max="15023" width="11.42578125" style="11"/>
    <col min="15024" max="15024" width="7" style="11" customWidth="1"/>
    <col min="15025" max="15025" width="80.42578125" style="11" customWidth="1"/>
    <col min="15026" max="15026" width="6.28515625" style="11" customWidth="1"/>
    <col min="15027" max="15029" width="16.42578125" style="11" customWidth="1"/>
    <col min="15030" max="15031" width="16" style="11" customWidth="1"/>
    <col min="15032" max="15032" width="15.5703125" style="11" customWidth="1"/>
    <col min="15033" max="15279" width="11.42578125" style="11"/>
    <col min="15280" max="15280" width="7" style="11" customWidth="1"/>
    <col min="15281" max="15281" width="80.42578125" style="11" customWidth="1"/>
    <col min="15282" max="15282" width="6.28515625" style="11" customWidth="1"/>
    <col min="15283" max="15285" width="16.42578125" style="11" customWidth="1"/>
    <col min="15286" max="15287" width="16" style="11" customWidth="1"/>
    <col min="15288" max="15288" width="15.5703125" style="11" customWidth="1"/>
    <col min="15289" max="15535" width="11.42578125" style="11"/>
    <col min="15536" max="15536" width="7" style="11" customWidth="1"/>
    <col min="15537" max="15537" width="80.42578125" style="11" customWidth="1"/>
    <col min="15538" max="15538" width="6.28515625" style="11" customWidth="1"/>
    <col min="15539" max="15541" width="16.42578125" style="11" customWidth="1"/>
    <col min="15542" max="15543" width="16" style="11" customWidth="1"/>
    <col min="15544" max="15544" width="15.5703125" style="11" customWidth="1"/>
    <col min="15545" max="15791" width="11.42578125" style="11"/>
    <col min="15792" max="15792" width="7" style="11" customWidth="1"/>
    <col min="15793" max="15793" width="80.42578125" style="11" customWidth="1"/>
    <col min="15794" max="15794" width="6.28515625" style="11" customWidth="1"/>
    <col min="15795" max="15797" width="16.42578125" style="11" customWidth="1"/>
    <col min="15798" max="15799" width="16" style="11" customWidth="1"/>
    <col min="15800" max="15800" width="15.5703125" style="11" customWidth="1"/>
    <col min="15801" max="16047" width="11.42578125" style="11"/>
    <col min="16048" max="16048" width="7" style="11" customWidth="1"/>
    <col min="16049" max="16049" width="80.42578125" style="11" customWidth="1"/>
    <col min="16050" max="16050" width="6.28515625" style="11" customWidth="1"/>
    <col min="16051" max="16053" width="16.42578125" style="11" customWidth="1"/>
    <col min="16054" max="16055" width="16" style="11" customWidth="1"/>
    <col min="16056" max="16056" width="15.5703125" style="11" customWidth="1"/>
    <col min="16057" max="16324" width="11.42578125" style="11"/>
    <col min="16325" max="16384" width="11.42578125" style="11" customWidth="1"/>
  </cols>
  <sheetData>
    <row r="1" spans="1:175" s="89" customFormat="1" ht="54" customHeight="1">
      <c r="A1" s="11"/>
      <c r="B1" s="11"/>
      <c r="C1" s="11"/>
      <c r="D1" s="43"/>
      <c r="E1" s="11"/>
      <c r="F1" s="44"/>
    </row>
    <row r="2" spans="1:175" s="89" customFormat="1" ht="36" customHeight="1">
      <c r="A2" s="6"/>
      <c r="B2" s="7"/>
      <c r="C2" s="8"/>
      <c r="D2" s="9"/>
      <c r="E2" s="6"/>
      <c r="F2" s="10"/>
    </row>
    <row r="3" spans="1:175" s="89" customFormat="1" ht="66" customHeight="1" thickBot="1">
      <c r="A3" s="6"/>
      <c r="B3" s="7"/>
      <c r="C3" s="8"/>
      <c r="D3" s="9"/>
      <c r="E3" s="6"/>
      <c r="F3" s="10"/>
    </row>
    <row r="4" spans="1:175" s="90" customFormat="1" ht="60.75" customHeight="1" thickBot="1">
      <c r="A4" s="117" t="s">
        <v>406</v>
      </c>
      <c r="B4" s="118"/>
      <c r="C4" s="118"/>
      <c r="D4" s="118"/>
      <c r="E4" s="118"/>
      <c r="F4" s="119"/>
    </row>
    <row r="5" spans="1:175" s="91" customFormat="1" ht="0.75" customHeight="1">
      <c r="A5" s="93"/>
      <c r="B5" s="94"/>
      <c r="C5" s="94"/>
      <c r="D5" s="94"/>
      <c r="E5" s="94"/>
      <c r="F5" s="95"/>
    </row>
    <row r="6" spans="1:175" s="92" customFormat="1" ht="58.5" customHeight="1" thickBot="1">
      <c r="A6" s="120" t="s">
        <v>407</v>
      </c>
      <c r="B6" s="121"/>
      <c r="C6" s="121"/>
      <c r="D6" s="121"/>
      <c r="E6" s="121"/>
      <c r="F6" s="122"/>
    </row>
    <row r="7" spans="1:175" s="5" customFormat="1" ht="27.75" customHeight="1">
      <c r="A7" s="126"/>
      <c r="B7" s="126"/>
      <c r="C7" s="126"/>
      <c r="D7" s="126"/>
      <c r="E7" s="126"/>
      <c r="F7" s="126"/>
    </row>
    <row r="8" spans="1:175" ht="31.5" customHeight="1">
      <c r="A8" s="127" t="s">
        <v>0</v>
      </c>
      <c r="B8" s="127"/>
      <c r="C8" s="127"/>
      <c r="D8" s="127"/>
      <c r="E8" s="127"/>
      <c r="F8" s="127"/>
    </row>
    <row r="9" spans="1:175" ht="16.5" thickBot="1">
      <c r="F9" s="10"/>
    </row>
    <row r="10" spans="1:175" ht="25.5" customHeight="1">
      <c r="A10" s="128" t="s">
        <v>1</v>
      </c>
      <c r="B10" s="130" t="s">
        <v>2</v>
      </c>
      <c r="C10" s="130" t="s">
        <v>3</v>
      </c>
      <c r="D10" s="132" t="s">
        <v>161</v>
      </c>
      <c r="E10" s="132" t="s">
        <v>162</v>
      </c>
      <c r="F10" s="134" t="s">
        <v>163</v>
      </c>
    </row>
    <row r="11" spans="1:175" ht="19.5" customHeight="1" thickBot="1">
      <c r="A11" s="129"/>
      <c r="B11" s="131"/>
      <c r="C11" s="131"/>
      <c r="D11" s="133"/>
      <c r="E11" s="133"/>
      <c r="F11" s="135"/>
    </row>
    <row r="12" spans="1:175" s="4" customFormat="1" ht="19.5" customHeight="1">
      <c r="A12" s="136" t="s">
        <v>4</v>
      </c>
      <c r="B12" s="137"/>
      <c r="C12" s="59"/>
      <c r="D12" s="60"/>
      <c r="E12" s="61"/>
      <c r="F12" s="6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</row>
    <row r="13" spans="1:175" s="5" customFormat="1">
      <c r="A13" s="63"/>
      <c r="B13" s="47" t="s">
        <v>5</v>
      </c>
      <c r="C13" s="22"/>
      <c r="D13" s="48"/>
      <c r="E13" s="49"/>
      <c r="F13" s="64"/>
    </row>
    <row r="14" spans="1:175" s="2" customFormat="1" ht="18" customHeight="1">
      <c r="A14" s="65" t="s">
        <v>175</v>
      </c>
      <c r="B14" s="50" t="s">
        <v>176</v>
      </c>
      <c r="C14" s="13" t="s">
        <v>160</v>
      </c>
      <c r="D14" s="14">
        <v>1200</v>
      </c>
      <c r="E14" s="14">
        <v>200</v>
      </c>
      <c r="F14" s="66">
        <f>D14*E14</f>
        <v>240000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</row>
    <row r="15" spans="1:175" s="2" customFormat="1" ht="18" customHeight="1">
      <c r="A15" s="65" t="s">
        <v>177</v>
      </c>
      <c r="B15" s="50" t="s">
        <v>178</v>
      </c>
      <c r="C15" s="13" t="s">
        <v>124</v>
      </c>
      <c r="D15" s="14">
        <v>500</v>
      </c>
      <c r="E15" s="14">
        <v>100</v>
      </c>
      <c r="F15" s="66">
        <f t="shared" ref="F15:F64" si="0">D15*E15</f>
        <v>50000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</row>
    <row r="16" spans="1:175" s="16" customFormat="1" ht="18" customHeight="1">
      <c r="A16" s="65" t="s">
        <v>179</v>
      </c>
      <c r="B16" s="12" t="s">
        <v>6</v>
      </c>
      <c r="C16" s="13" t="s">
        <v>229</v>
      </c>
      <c r="D16" s="14">
        <v>700</v>
      </c>
      <c r="E16" s="14">
        <v>200</v>
      </c>
      <c r="F16" s="66">
        <f t="shared" si="0"/>
        <v>140000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</row>
    <row r="17" spans="1:175" s="16" customFormat="1" ht="18" customHeight="1">
      <c r="A17" s="65" t="s">
        <v>180</v>
      </c>
      <c r="B17" s="12" t="s">
        <v>7</v>
      </c>
      <c r="C17" s="13" t="s">
        <v>229</v>
      </c>
      <c r="D17" s="14">
        <f>D16</f>
        <v>700</v>
      </c>
      <c r="E17" s="14">
        <v>40</v>
      </c>
      <c r="F17" s="66">
        <f t="shared" si="0"/>
        <v>28000</v>
      </c>
    </row>
    <row r="18" spans="1:175" s="16" customFormat="1" ht="18" customHeight="1">
      <c r="A18" s="65" t="s">
        <v>181</v>
      </c>
      <c r="B18" s="12" t="s">
        <v>158</v>
      </c>
      <c r="C18" s="13" t="s">
        <v>229</v>
      </c>
      <c r="D18" s="14">
        <v>500</v>
      </c>
      <c r="E18" s="14">
        <v>100</v>
      </c>
      <c r="F18" s="66">
        <f t="shared" si="0"/>
        <v>50000</v>
      </c>
    </row>
    <row r="19" spans="1:175" s="16" customFormat="1" ht="18" customHeight="1">
      <c r="A19" s="67"/>
      <c r="B19" s="51" t="s">
        <v>8</v>
      </c>
      <c r="C19" s="13"/>
      <c r="D19" s="14"/>
      <c r="E19" s="14"/>
      <c r="F19" s="66"/>
    </row>
    <row r="20" spans="1:175" s="16" customFormat="1" ht="18" customHeight="1">
      <c r="A20" s="68" t="s">
        <v>182</v>
      </c>
      <c r="B20" s="12" t="s">
        <v>9</v>
      </c>
      <c r="C20" s="13" t="s">
        <v>229</v>
      </c>
      <c r="D20" s="14">
        <v>90</v>
      </c>
      <c r="E20" s="14">
        <v>400</v>
      </c>
      <c r="F20" s="66">
        <f t="shared" si="0"/>
        <v>36000</v>
      </c>
    </row>
    <row r="21" spans="1:175" s="16" customFormat="1" ht="18" customHeight="1">
      <c r="A21" s="68" t="s">
        <v>183</v>
      </c>
      <c r="B21" s="12" t="s">
        <v>10</v>
      </c>
      <c r="C21" s="13" t="s">
        <v>229</v>
      </c>
      <c r="D21" s="14">
        <v>17</v>
      </c>
      <c r="E21" s="14">
        <v>600</v>
      </c>
      <c r="F21" s="66">
        <f t="shared" si="0"/>
        <v>10200</v>
      </c>
    </row>
    <row r="22" spans="1:175" s="16" customFormat="1" ht="18" customHeight="1">
      <c r="A22" s="68" t="s">
        <v>184</v>
      </c>
      <c r="B22" s="12" t="s">
        <v>159</v>
      </c>
      <c r="C22" s="13" t="s">
        <v>229</v>
      </c>
      <c r="D22" s="14">
        <v>220</v>
      </c>
      <c r="E22" s="14">
        <v>180</v>
      </c>
      <c r="F22" s="66">
        <f t="shared" si="0"/>
        <v>39600</v>
      </c>
    </row>
    <row r="23" spans="1:175" ht="14.25" customHeight="1">
      <c r="A23" s="68" t="s">
        <v>185</v>
      </c>
      <c r="B23" s="12" t="s">
        <v>11</v>
      </c>
      <c r="C23" s="13" t="s">
        <v>160</v>
      </c>
      <c r="D23" s="14">
        <v>257</v>
      </c>
      <c r="E23" s="14">
        <v>60</v>
      </c>
      <c r="F23" s="66">
        <f t="shared" si="0"/>
        <v>15420</v>
      </c>
    </row>
    <row r="24" spans="1:175" s="16" customFormat="1" ht="18" customHeight="1">
      <c r="A24" s="67"/>
      <c r="B24" s="51" t="s">
        <v>12</v>
      </c>
      <c r="C24" s="13"/>
      <c r="D24" s="14"/>
      <c r="E24" s="14"/>
      <c r="F24" s="66"/>
    </row>
    <row r="25" spans="1:175" s="16" customFormat="1" ht="18" customHeight="1">
      <c r="A25" s="68" t="s">
        <v>186</v>
      </c>
      <c r="B25" s="12" t="s">
        <v>13</v>
      </c>
      <c r="C25" s="13" t="s">
        <v>160</v>
      </c>
      <c r="D25" s="14">
        <v>1700</v>
      </c>
      <c r="E25" s="14">
        <v>20</v>
      </c>
      <c r="F25" s="66">
        <f t="shared" si="0"/>
        <v>34000</v>
      </c>
    </row>
    <row r="26" spans="1:175" s="16" customFormat="1" ht="18" customHeight="1">
      <c r="A26" s="68" t="s">
        <v>187</v>
      </c>
      <c r="B26" s="12" t="s">
        <v>14</v>
      </c>
      <c r="C26" s="13" t="s">
        <v>160</v>
      </c>
      <c r="D26" s="14">
        <f>D25</f>
        <v>1700</v>
      </c>
      <c r="E26" s="14">
        <v>110</v>
      </c>
      <c r="F26" s="66">
        <f t="shared" si="0"/>
        <v>187000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</row>
    <row r="27" spans="1:175" s="16" customFormat="1" ht="18" customHeight="1">
      <c r="A27" s="68"/>
      <c r="B27" s="17" t="s">
        <v>15</v>
      </c>
      <c r="C27" s="18"/>
      <c r="D27" s="14"/>
      <c r="E27" s="14"/>
      <c r="F27" s="66"/>
    </row>
    <row r="28" spans="1:175" s="16" customFormat="1" ht="18" customHeight="1">
      <c r="A28" s="68" t="s">
        <v>188</v>
      </c>
      <c r="B28" s="12" t="s">
        <v>16</v>
      </c>
      <c r="C28" s="13" t="s">
        <v>229</v>
      </c>
      <c r="D28" s="14">
        <v>275</v>
      </c>
      <c r="E28" s="14">
        <v>980</v>
      </c>
      <c r="F28" s="66">
        <f t="shared" si="0"/>
        <v>269500</v>
      </c>
    </row>
    <row r="29" spans="1:175" s="16" customFormat="1" ht="18" customHeight="1">
      <c r="A29" s="68" t="s">
        <v>189</v>
      </c>
      <c r="B29" s="12" t="s">
        <v>17</v>
      </c>
      <c r="C29" s="18" t="s">
        <v>18</v>
      </c>
      <c r="D29" s="14">
        <f>D28*100</f>
        <v>27500</v>
      </c>
      <c r="E29" s="14">
        <v>11.5</v>
      </c>
      <c r="F29" s="66">
        <f t="shared" si="0"/>
        <v>316250</v>
      </c>
    </row>
    <row r="30" spans="1:175" s="16" customFormat="1" ht="18" customHeight="1">
      <c r="A30" s="67"/>
      <c r="B30" s="51" t="s">
        <v>19</v>
      </c>
      <c r="C30" s="19"/>
      <c r="D30" s="14"/>
      <c r="E30" s="14"/>
      <c r="F30" s="66"/>
    </row>
    <row r="31" spans="1:175" s="2" customFormat="1" ht="18" customHeight="1">
      <c r="A31" s="65" t="s">
        <v>190</v>
      </c>
      <c r="B31" s="50" t="s">
        <v>191</v>
      </c>
      <c r="C31" s="13" t="s">
        <v>124</v>
      </c>
      <c r="D31" s="14">
        <v>300</v>
      </c>
      <c r="E31" s="14">
        <v>150</v>
      </c>
      <c r="F31" s="66">
        <f t="shared" si="0"/>
        <v>45000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</row>
    <row r="32" spans="1:175" s="2" customFormat="1" ht="18" customHeight="1">
      <c r="A32" s="65" t="s">
        <v>193</v>
      </c>
      <c r="B32" s="50" t="s">
        <v>192</v>
      </c>
      <c r="C32" s="13" t="s">
        <v>124</v>
      </c>
      <c r="D32" s="14">
        <v>180</v>
      </c>
      <c r="E32" s="14">
        <v>250</v>
      </c>
      <c r="F32" s="66">
        <f t="shared" si="0"/>
        <v>45000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</row>
    <row r="33" spans="1:175" s="2" customFormat="1" ht="18" customHeight="1">
      <c r="A33" s="65" t="s">
        <v>195</v>
      </c>
      <c r="B33" s="50" t="s">
        <v>194</v>
      </c>
      <c r="C33" s="13" t="s">
        <v>124</v>
      </c>
      <c r="D33" s="14">
        <v>5</v>
      </c>
      <c r="E33" s="14">
        <v>300</v>
      </c>
      <c r="F33" s="66">
        <f t="shared" si="0"/>
        <v>1500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</row>
    <row r="34" spans="1:175" s="2" customFormat="1" ht="18" customHeight="1">
      <c r="A34" s="65" t="s">
        <v>197</v>
      </c>
      <c r="B34" s="50" t="s">
        <v>196</v>
      </c>
      <c r="C34" s="13" t="s">
        <v>3</v>
      </c>
      <c r="D34" s="14">
        <v>13</v>
      </c>
      <c r="E34" s="14">
        <v>300</v>
      </c>
      <c r="F34" s="66">
        <f t="shared" si="0"/>
        <v>3900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</row>
    <row r="35" spans="1:175" s="2" customFormat="1" ht="18" customHeight="1">
      <c r="A35" s="65" t="s">
        <v>199</v>
      </c>
      <c r="B35" s="50" t="s">
        <v>198</v>
      </c>
      <c r="C35" s="13" t="s">
        <v>3</v>
      </c>
      <c r="D35" s="14">
        <v>13</v>
      </c>
      <c r="E35" s="14">
        <v>350</v>
      </c>
      <c r="F35" s="66">
        <f t="shared" si="0"/>
        <v>4550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</row>
    <row r="36" spans="1:175" s="2" customFormat="1" ht="18" customHeight="1">
      <c r="A36" s="65" t="s">
        <v>201</v>
      </c>
      <c r="B36" s="50" t="s">
        <v>200</v>
      </c>
      <c r="C36" s="13" t="s">
        <v>3</v>
      </c>
      <c r="D36" s="14">
        <v>22</v>
      </c>
      <c r="E36" s="14">
        <v>400</v>
      </c>
      <c r="F36" s="66">
        <f t="shared" si="0"/>
        <v>8800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</row>
    <row r="37" spans="1:175" s="2" customFormat="1" ht="18" customHeight="1">
      <c r="A37" s="65" t="s">
        <v>203</v>
      </c>
      <c r="B37" s="50" t="s">
        <v>202</v>
      </c>
      <c r="C37" s="13" t="s">
        <v>3</v>
      </c>
      <c r="D37" s="14">
        <v>7</v>
      </c>
      <c r="E37" s="14">
        <v>450</v>
      </c>
      <c r="F37" s="66">
        <f t="shared" si="0"/>
        <v>3150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</row>
    <row r="38" spans="1:175" s="2" customFormat="1" ht="18" customHeight="1">
      <c r="A38" s="65" t="s">
        <v>205</v>
      </c>
      <c r="B38" s="50" t="s">
        <v>204</v>
      </c>
      <c r="C38" s="13" t="s">
        <v>3</v>
      </c>
      <c r="D38" s="14">
        <v>7</v>
      </c>
      <c r="E38" s="14">
        <v>430</v>
      </c>
      <c r="F38" s="66">
        <f t="shared" si="0"/>
        <v>3010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</row>
    <row r="39" spans="1:175" s="2" customFormat="1" ht="18" customHeight="1">
      <c r="A39" s="65" t="s">
        <v>207</v>
      </c>
      <c r="B39" s="50" t="s">
        <v>206</v>
      </c>
      <c r="C39" s="13" t="s">
        <v>3</v>
      </c>
      <c r="D39" s="14">
        <v>5</v>
      </c>
      <c r="E39" s="14">
        <v>500</v>
      </c>
      <c r="F39" s="66">
        <f t="shared" si="0"/>
        <v>2500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</row>
    <row r="40" spans="1:175" s="2" customFormat="1" ht="18" customHeight="1">
      <c r="A40" s="65" t="s">
        <v>208</v>
      </c>
      <c r="B40" s="50" t="s">
        <v>20</v>
      </c>
      <c r="C40" s="13" t="s">
        <v>124</v>
      </c>
      <c r="D40" s="14">
        <v>45</v>
      </c>
      <c r="E40" s="14">
        <v>300</v>
      </c>
      <c r="F40" s="66">
        <f t="shared" si="0"/>
        <v>13500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</row>
    <row r="41" spans="1:175" s="16" customFormat="1" ht="18" customHeight="1">
      <c r="A41" s="67"/>
      <c r="B41" s="51" t="s">
        <v>21</v>
      </c>
      <c r="C41" s="13"/>
      <c r="D41" s="14"/>
      <c r="E41" s="14"/>
      <c r="F41" s="66"/>
    </row>
    <row r="42" spans="1:175" s="16" customFormat="1" ht="18" customHeight="1">
      <c r="A42" s="68" t="s">
        <v>209</v>
      </c>
      <c r="B42" s="12" t="s">
        <v>22</v>
      </c>
      <c r="C42" s="13" t="s">
        <v>229</v>
      </c>
      <c r="D42" s="14">
        <v>475</v>
      </c>
      <c r="E42" s="14">
        <v>980</v>
      </c>
      <c r="F42" s="66">
        <f t="shared" si="0"/>
        <v>465500</v>
      </c>
    </row>
    <row r="43" spans="1:175" s="16" customFormat="1" ht="18" customHeight="1">
      <c r="A43" s="68" t="s">
        <v>210</v>
      </c>
      <c r="B43" s="12" t="s">
        <v>23</v>
      </c>
      <c r="C43" s="18" t="s">
        <v>18</v>
      </c>
      <c r="D43" s="14">
        <f>D42*140</f>
        <v>66500</v>
      </c>
      <c r="E43" s="14">
        <v>11.5</v>
      </c>
      <c r="F43" s="66">
        <f t="shared" si="0"/>
        <v>764750</v>
      </c>
    </row>
    <row r="44" spans="1:175" s="2" customFormat="1" ht="18" customHeight="1">
      <c r="A44" s="68" t="s">
        <v>211</v>
      </c>
      <c r="B44" s="50" t="s">
        <v>212</v>
      </c>
      <c r="C44" s="13" t="s">
        <v>160</v>
      </c>
      <c r="D44" s="14">
        <v>850</v>
      </c>
      <c r="E44" s="14">
        <v>250</v>
      </c>
      <c r="F44" s="66">
        <f t="shared" si="0"/>
        <v>212500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</row>
    <row r="45" spans="1:175" s="2" customFormat="1" ht="18" customHeight="1">
      <c r="A45" s="68" t="s">
        <v>214</v>
      </c>
      <c r="B45" s="50" t="s">
        <v>213</v>
      </c>
      <c r="C45" s="13" t="s">
        <v>160</v>
      </c>
      <c r="D45" s="14">
        <v>630</v>
      </c>
      <c r="E45" s="14">
        <v>280</v>
      </c>
      <c r="F45" s="66">
        <f t="shared" si="0"/>
        <v>176400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</row>
    <row r="46" spans="1:175" s="2" customFormat="1" ht="18" customHeight="1">
      <c r="A46" s="68" t="s">
        <v>216</v>
      </c>
      <c r="B46" s="50" t="s">
        <v>215</v>
      </c>
      <c r="C46" s="13" t="s">
        <v>160</v>
      </c>
      <c r="D46" s="14">
        <v>370</v>
      </c>
      <c r="E46" s="14">
        <v>320</v>
      </c>
      <c r="F46" s="66">
        <f t="shared" si="0"/>
        <v>118400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</row>
    <row r="47" spans="1:175" s="2" customFormat="1" ht="18" customHeight="1">
      <c r="A47" s="68" t="s">
        <v>167</v>
      </c>
      <c r="B47" s="50" t="s">
        <v>385</v>
      </c>
      <c r="C47" s="13" t="s">
        <v>160</v>
      </c>
      <c r="D47" s="14">
        <v>460</v>
      </c>
      <c r="E47" s="14">
        <v>350</v>
      </c>
      <c r="F47" s="66">
        <f t="shared" si="0"/>
        <v>161000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</row>
    <row r="48" spans="1:175" s="16" customFormat="1" ht="18" customHeight="1">
      <c r="A48" s="67"/>
      <c r="B48" s="51" t="s">
        <v>24</v>
      </c>
      <c r="C48" s="13"/>
      <c r="D48" s="14"/>
      <c r="E48" s="14"/>
      <c r="F48" s="66"/>
    </row>
    <row r="49" spans="1:175" s="2" customFormat="1" ht="18" customHeight="1">
      <c r="A49" s="65" t="s">
        <v>169</v>
      </c>
      <c r="B49" s="50" t="s">
        <v>168</v>
      </c>
      <c r="C49" s="13" t="s">
        <v>160</v>
      </c>
      <c r="D49" s="14">
        <v>115</v>
      </c>
      <c r="E49" s="14">
        <v>250</v>
      </c>
      <c r="F49" s="66">
        <f t="shared" si="0"/>
        <v>28750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</row>
    <row r="50" spans="1:175" s="2" customFormat="1" ht="18" customHeight="1">
      <c r="A50" s="65" t="s">
        <v>171</v>
      </c>
      <c r="B50" s="50" t="s">
        <v>170</v>
      </c>
      <c r="C50" s="13" t="s">
        <v>160</v>
      </c>
      <c r="D50" s="14">
        <v>2600</v>
      </c>
      <c r="E50" s="14">
        <v>200</v>
      </c>
      <c r="F50" s="66">
        <f t="shared" si="0"/>
        <v>520000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</row>
    <row r="51" spans="1:175" s="2" customFormat="1" ht="18" customHeight="1">
      <c r="A51" s="65" t="s">
        <v>173</v>
      </c>
      <c r="B51" s="50" t="s">
        <v>172</v>
      </c>
      <c r="C51" s="13" t="s">
        <v>160</v>
      </c>
      <c r="D51" s="14">
        <v>245</v>
      </c>
      <c r="E51" s="14">
        <v>120</v>
      </c>
      <c r="F51" s="66">
        <f t="shared" si="0"/>
        <v>29400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</row>
    <row r="52" spans="1:175" s="2" customFormat="1" ht="18" customHeight="1">
      <c r="A52" s="65" t="s">
        <v>217</v>
      </c>
      <c r="B52" s="50" t="s">
        <v>174</v>
      </c>
      <c r="C52" s="13" t="s">
        <v>160</v>
      </c>
      <c r="D52" s="14">
        <v>720</v>
      </c>
      <c r="E52" s="14">
        <v>110</v>
      </c>
      <c r="F52" s="66">
        <f t="shared" si="0"/>
        <v>79200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</row>
    <row r="53" spans="1:175" s="16" customFormat="1" ht="18" customHeight="1">
      <c r="A53" s="67"/>
      <c r="B53" s="51" t="s">
        <v>25</v>
      </c>
      <c r="C53" s="19"/>
      <c r="D53" s="20"/>
      <c r="E53" s="20"/>
      <c r="F53" s="66"/>
    </row>
    <row r="54" spans="1:175" ht="14.25" customHeight="1">
      <c r="A54" s="69" t="s">
        <v>218</v>
      </c>
      <c r="B54" s="12" t="s">
        <v>26</v>
      </c>
      <c r="C54" s="13" t="s">
        <v>160</v>
      </c>
      <c r="D54" s="20">
        <v>3550</v>
      </c>
      <c r="E54" s="20">
        <v>40</v>
      </c>
      <c r="F54" s="66">
        <f t="shared" si="0"/>
        <v>142000</v>
      </c>
    </row>
    <row r="55" spans="1:175" s="16" customFormat="1" ht="18" customHeight="1">
      <c r="A55" s="69" t="s">
        <v>219</v>
      </c>
      <c r="B55" s="21" t="s">
        <v>27</v>
      </c>
      <c r="C55" s="13" t="s">
        <v>160</v>
      </c>
      <c r="D55" s="14">
        <v>3550</v>
      </c>
      <c r="E55" s="14">
        <v>40</v>
      </c>
      <c r="F55" s="66">
        <f t="shared" si="0"/>
        <v>142000</v>
      </c>
    </row>
    <row r="56" spans="1:175" s="16" customFormat="1" ht="18" customHeight="1">
      <c r="A56" s="69" t="s">
        <v>220</v>
      </c>
      <c r="B56" s="21" t="s">
        <v>28</v>
      </c>
      <c r="C56" s="22" t="s">
        <v>124</v>
      </c>
      <c r="D56" s="14">
        <v>575</v>
      </c>
      <c r="E56" s="14">
        <v>30</v>
      </c>
      <c r="F56" s="66">
        <f t="shared" si="0"/>
        <v>17250</v>
      </c>
    </row>
    <row r="57" spans="1:175" s="16" customFormat="1" ht="18" customHeight="1">
      <c r="A57" s="69" t="s">
        <v>221</v>
      </c>
      <c r="B57" s="21" t="s">
        <v>29</v>
      </c>
      <c r="C57" s="22" t="s">
        <v>124</v>
      </c>
      <c r="D57" s="14">
        <v>170</v>
      </c>
      <c r="E57" s="14">
        <v>100</v>
      </c>
      <c r="F57" s="66">
        <f t="shared" si="0"/>
        <v>17000</v>
      </c>
    </row>
    <row r="58" spans="1:175" s="16" customFormat="1" ht="18" customHeight="1">
      <c r="A58" s="67"/>
      <c r="B58" s="51" t="s">
        <v>30</v>
      </c>
      <c r="C58" s="18"/>
      <c r="D58" s="14"/>
      <c r="E58" s="14"/>
      <c r="F58" s="66"/>
    </row>
    <row r="59" spans="1:175" s="16" customFormat="1" ht="18" customHeight="1">
      <c r="A59" s="68" t="s">
        <v>222</v>
      </c>
      <c r="B59" s="21" t="s">
        <v>31</v>
      </c>
      <c r="C59" s="13" t="s">
        <v>160</v>
      </c>
      <c r="D59" s="14">
        <v>125</v>
      </c>
      <c r="E59" s="14">
        <v>130</v>
      </c>
      <c r="F59" s="66">
        <f t="shared" si="0"/>
        <v>16250</v>
      </c>
    </row>
    <row r="60" spans="1:175" s="16" customFormat="1" ht="18" customHeight="1">
      <c r="A60" s="68" t="s">
        <v>223</v>
      </c>
      <c r="B60" s="21" t="s">
        <v>32</v>
      </c>
      <c r="C60" s="13" t="s">
        <v>3</v>
      </c>
      <c r="D60" s="14">
        <v>2</v>
      </c>
      <c r="E60" s="14">
        <v>500</v>
      </c>
      <c r="F60" s="66">
        <f t="shared" si="0"/>
        <v>1000</v>
      </c>
    </row>
    <row r="61" spans="1:175" s="16" customFormat="1" ht="18" customHeight="1">
      <c r="A61" s="68" t="s">
        <v>224</v>
      </c>
      <c r="B61" s="21" t="s">
        <v>140</v>
      </c>
      <c r="C61" s="13" t="s">
        <v>160</v>
      </c>
      <c r="D61" s="14">
        <f>D59</f>
        <v>125</v>
      </c>
      <c r="E61" s="14">
        <v>60</v>
      </c>
      <c r="F61" s="66">
        <f t="shared" si="0"/>
        <v>7500</v>
      </c>
    </row>
    <row r="62" spans="1:175" s="16" customFormat="1" ht="18" customHeight="1">
      <c r="A62" s="68" t="s">
        <v>225</v>
      </c>
      <c r="B62" s="21" t="s">
        <v>33</v>
      </c>
      <c r="C62" s="22" t="s">
        <v>124</v>
      </c>
      <c r="D62" s="14">
        <v>90</v>
      </c>
      <c r="E62" s="14">
        <v>140</v>
      </c>
      <c r="F62" s="66">
        <f t="shared" si="0"/>
        <v>12600</v>
      </c>
    </row>
    <row r="63" spans="1:175" s="2" customFormat="1" ht="18" customHeight="1">
      <c r="A63" s="68" t="s">
        <v>226</v>
      </c>
      <c r="B63" s="42" t="s">
        <v>230</v>
      </c>
      <c r="C63" s="52" t="s">
        <v>3</v>
      </c>
      <c r="D63" s="28">
        <v>10</v>
      </c>
      <c r="E63" s="14">
        <v>250</v>
      </c>
      <c r="F63" s="66">
        <f t="shared" si="0"/>
        <v>2500</v>
      </c>
    </row>
    <row r="64" spans="1:175" s="2" customFormat="1" ht="18" customHeight="1">
      <c r="A64" s="68" t="s">
        <v>228</v>
      </c>
      <c r="B64" s="42" t="s">
        <v>227</v>
      </c>
      <c r="C64" s="52" t="s">
        <v>3</v>
      </c>
      <c r="D64" s="28">
        <v>6</v>
      </c>
      <c r="E64" s="14">
        <v>300</v>
      </c>
      <c r="F64" s="66">
        <f t="shared" si="0"/>
        <v>1800</v>
      </c>
    </row>
    <row r="65" spans="1:169" s="2" customFormat="1" ht="18" customHeight="1">
      <c r="A65" s="68" t="s">
        <v>380</v>
      </c>
      <c r="B65" s="42" t="s">
        <v>381</v>
      </c>
      <c r="C65" s="52" t="s">
        <v>160</v>
      </c>
      <c r="D65" s="28">
        <v>50</v>
      </c>
      <c r="E65" s="14">
        <v>500</v>
      </c>
      <c r="F65" s="66">
        <f>D65*E65</f>
        <v>25000</v>
      </c>
    </row>
    <row r="66" spans="1:169" s="2" customFormat="1" ht="18" customHeight="1" thickBot="1">
      <c r="A66" s="70" t="s">
        <v>382</v>
      </c>
      <c r="B66" s="54" t="s">
        <v>383</v>
      </c>
      <c r="C66" s="55" t="s">
        <v>124</v>
      </c>
      <c r="D66" s="56">
        <v>33</v>
      </c>
      <c r="E66" s="57">
        <v>100</v>
      </c>
      <c r="F66" s="71">
        <f t="shared" ref="F66" si="1">D66*E66</f>
        <v>3300</v>
      </c>
    </row>
    <row r="67" spans="1:169" s="23" customFormat="1" ht="20.25" thickBot="1">
      <c r="A67" s="99" t="s">
        <v>240</v>
      </c>
      <c r="B67" s="100"/>
      <c r="C67" s="100"/>
      <c r="D67" s="100"/>
      <c r="E67" s="101"/>
      <c r="F67" s="58">
        <f>SUM(F12:F66)</f>
        <v>4490980</v>
      </c>
    </row>
    <row r="68" spans="1:169" s="24" customFormat="1" ht="19.5" customHeight="1">
      <c r="A68" s="123" t="s">
        <v>34</v>
      </c>
      <c r="B68" s="124"/>
      <c r="C68" s="124"/>
      <c r="D68" s="124"/>
      <c r="E68" s="124"/>
      <c r="F68" s="12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</row>
    <row r="69" spans="1:169" s="16" customFormat="1" ht="16.5">
      <c r="A69" s="67" t="s">
        <v>231</v>
      </c>
      <c r="B69" s="12" t="s">
        <v>35</v>
      </c>
      <c r="C69" s="13" t="s">
        <v>160</v>
      </c>
      <c r="D69" s="14">
        <v>2130</v>
      </c>
      <c r="E69" s="14">
        <v>35</v>
      </c>
      <c r="F69" s="66">
        <f>D69*E69</f>
        <v>74550</v>
      </c>
    </row>
    <row r="70" spans="1:169" s="16" customFormat="1" ht="16.5">
      <c r="A70" s="67" t="s">
        <v>232</v>
      </c>
      <c r="B70" s="12" t="s">
        <v>36</v>
      </c>
      <c r="C70" s="13" t="s">
        <v>160</v>
      </c>
      <c r="D70" s="14">
        <f>D69</f>
        <v>2130</v>
      </c>
      <c r="E70" s="14">
        <v>10</v>
      </c>
      <c r="F70" s="66">
        <f t="shared" ref="F70:F78" si="2">D70*E70</f>
        <v>21300</v>
      </c>
    </row>
    <row r="71" spans="1:169" s="16" customFormat="1" ht="16.5">
      <c r="A71" s="67" t="s">
        <v>233</v>
      </c>
      <c r="B71" s="12" t="s">
        <v>242</v>
      </c>
      <c r="C71" s="13" t="s">
        <v>124</v>
      </c>
      <c r="D71" s="14">
        <v>575</v>
      </c>
      <c r="E71" s="14">
        <v>30</v>
      </c>
      <c r="F71" s="66">
        <f t="shared" ref="F71" si="3">D71*E71</f>
        <v>17250</v>
      </c>
    </row>
    <row r="72" spans="1:169" s="16" customFormat="1" ht="16.5">
      <c r="A72" s="67" t="s">
        <v>234</v>
      </c>
      <c r="B72" s="12" t="s">
        <v>37</v>
      </c>
      <c r="C72" s="13" t="s">
        <v>160</v>
      </c>
      <c r="D72" s="14">
        <f>D69</f>
        <v>2130</v>
      </c>
      <c r="E72" s="14">
        <v>150</v>
      </c>
      <c r="F72" s="66">
        <f t="shared" si="2"/>
        <v>319500</v>
      </c>
    </row>
    <row r="73" spans="1:169" s="16" customFormat="1" ht="16.5">
      <c r="A73" s="67" t="s">
        <v>235</v>
      </c>
      <c r="B73" s="12" t="s">
        <v>38</v>
      </c>
      <c r="C73" s="13" t="s">
        <v>160</v>
      </c>
      <c r="D73" s="14">
        <f>D69</f>
        <v>2130</v>
      </c>
      <c r="E73" s="14">
        <v>120</v>
      </c>
      <c r="F73" s="66">
        <f t="shared" si="2"/>
        <v>255600</v>
      </c>
    </row>
    <row r="74" spans="1:169" s="16" customFormat="1" ht="16.5">
      <c r="A74" s="67" t="s">
        <v>236</v>
      </c>
      <c r="B74" s="12" t="s">
        <v>39</v>
      </c>
      <c r="C74" s="13" t="s">
        <v>160</v>
      </c>
      <c r="D74" s="14">
        <f>D71</f>
        <v>575</v>
      </c>
      <c r="E74" s="14">
        <v>40</v>
      </c>
      <c r="F74" s="66">
        <f t="shared" si="2"/>
        <v>23000</v>
      </c>
    </row>
    <row r="75" spans="1:169" s="16" customFormat="1" ht="16.5">
      <c r="A75" s="67" t="s">
        <v>237</v>
      </c>
      <c r="B75" s="12" t="s">
        <v>40</v>
      </c>
      <c r="C75" s="13" t="s">
        <v>124</v>
      </c>
      <c r="D75" s="14">
        <f>D71</f>
        <v>575</v>
      </c>
      <c r="E75" s="14">
        <v>30</v>
      </c>
      <c r="F75" s="66">
        <f t="shared" si="2"/>
        <v>17250</v>
      </c>
    </row>
    <row r="76" spans="1:169" s="16" customFormat="1" ht="16.5">
      <c r="A76" s="67" t="s">
        <v>238</v>
      </c>
      <c r="B76" s="12" t="s">
        <v>41</v>
      </c>
      <c r="C76" s="13" t="s">
        <v>160</v>
      </c>
      <c r="D76" s="14">
        <f>D69</f>
        <v>2130</v>
      </c>
      <c r="E76" s="14">
        <v>50</v>
      </c>
      <c r="F76" s="66">
        <f t="shared" si="2"/>
        <v>106500</v>
      </c>
    </row>
    <row r="77" spans="1:169" ht="14.25" customHeight="1">
      <c r="A77" s="67" t="s">
        <v>239</v>
      </c>
      <c r="B77" s="12" t="s">
        <v>42</v>
      </c>
      <c r="C77" s="13" t="s">
        <v>160</v>
      </c>
      <c r="D77" s="14">
        <v>65</v>
      </c>
      <c r="E77" s="20">
        <v>60</v>
      </c>
      <c r="F77" s="66">
        <f t="shared" si="2"/>
        <v>3900</v>
      </c>
    </row>
    <row r="78" spans="1:169" ht="14.25" customHeight="1" thickBot="1">
      <c r="A78" s="67" t="s">
        <v>243</v>
      </c>
      <c r="B78" s="12" t="s">
        <v>43</v>
      </c>
      <c r="C78" s="13" t="s">
        <v>160</v>
      </c>
      <c r="D78" s="14">
        <v>65</v>
      </c>
      <c r="E78" s="20">
        <v>60</v>
      </c>
      <c r="F78" s="66">
        <f t="shared" si="2"/>
        <v>3900</v>
      </c>
    </row>
    <row r="79" spans="1:169" s="23" customFormat="1" ht="20.25" thickBot="1">
      <c r="A79" s="99" t="s">
        <v>241</v>
      </c>
      <c r="B79" s="100"/>
      <c r="C79" s="100"/>
      <c r="D79" s="100"/>
      <c r="E79" s="101"/>
      <c r="F79" s="58">
        <f>SUM(F69:F78)</f>
        <v>842750</v>
      </c>
    </row>
    <row r="80" spans="1:169" s="24" customFormat="1" ht="25.5" customHeight="1">
      <c r="A80" s="96" t="s">
        <v>164</v>
      </c>
      <c r="B80" s="97"/>
      <c r="C80" s="97"/>
      <c r="D80" s="97"/>
      <c r="E80" s="97"/>
      <c r="F80" s="98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</row>
    <row r="81" spans="1:175" s="16" customFormat="1" ht="16.5">
      <c r="A81" s="67" t="s">
        <v>244</v>
      </c>
      <c r="B81" s="12" t="s">
        <v>252</v>
      </c>
      <c r="C81" s="13" t="s">
        <v>160</v>
      </c>
      <c r="D81" s="14">
        <v>415</v>
      </c>
      <c r="E81" s="14">
        <v>150</v>
      </c>
      <c r="F81" s="66">
        <f>D81*E81</f>
        <v>62250</v>
      </c>
    </row>
    <row r="82" spans="1:175" s="16" customFormat="1" ht="16.5">
      <c r="A82" s="67" t="s">
        <v>245</v>
      </c>
      <c r="B82" s="12" t="s">
        <v>253</v>
      </c>
      <c r="C82" s="13" t="s">
        <v>160</v>
      </c>
      <c r="D82" s="14">
        <v>255</v>
      </c>
      <c r="E82" s="14">
        <v>150</v>
      </c>
      <c r="F82" s="66">
        <f t="shared" ref="F82:F90" si="4">D82*E82</f>
        <v>38250</v>
      </c>
    </row>
    <row r="83" spans="1:175" s="16" customFormat="1" ht="16.5">
      <c r="A83" s="67" t="s">
        <v>246</v>
      </c>
      <c r="B83" s="12" t="s">
        <v>263</v>
      </c>
      <c r="C83" s="13" t="s">
        <v>160</v>
      </c>
      <c r="D83" s="14">
        <v>625</v>
      </c>
      <c r="E83" s="14">
        <v>150</v>
      </c>
      <c r="F83" s="66">
        <f t="shared" si="4"/>
        <v>93750</v>
      </c>
    </row>
    <row r="84" spans="1:175" s="16" customFormat="1" ht="16.5">
      <c r="A84" s="67" t="s">
        <v>247</v>
      </c>
      <c r="B84" s="12" t="s">
        <v>258</v>
      </c>
      <c r="C84" s="13" t="s">
        <v>124</v>
      </c>
      <c r="D84" s="14">
        <v>640</v>
      </c>
      <c r="E84" s="14">
        <v>30</v>
      </c>
      <c r="F84" s="66">
        <f t="shared" ref="F84" si="5">D84*E84</f>
        <v>19200</v>
      </c>
    </row>
    <row r="85" spans="1:175" s="16" customFormat="1" ht="16.5">
      <c r="A85" s="67" t="s">
        <v>248</v>
      </c>
      <c r="B85" s="12" t="s">
        <v>254</v>
      </c>
      <c r="C85" s="13" t="s">
        <v>160</v>
      </c>
      <c r="D85" s="14">
        <v>2000</v>
      </c>
      <c r="E85" s="14">
        <v>130</v>
      </c>
      <c r="F85" s="66">
        <f t="shared" si="4"/>
        <v>260000</v>
      </c>
    </row>
    <row r="86" spans="1:175" s="16" customFormat="1" ht="16.5">
      <c r="A86" s="67" t="s">
        <v>249</v>
      </c>
      <c r="B86" s="12" t="s">
        <v>259</v>
      </c>
      <c r="C86" s="13" t="s">
        <v>124</v>
      </c>
      <c r="D86" s="14">
        <v>1200</v>
      </c>
      <c r="E86" s="14">
        <v>30</v>
      </c>
      <c r="F86" s="66">
        <f t="shared" si="4"/>
        <v>36000</v>
      </c>
    </row>
    <row r="87" spans="1:175" s="16" customFormat="1" ht="16.5">
      <c r="A87" s="67" t="s">
        <v>250</v>
      </c>
      <c r="B87" s="12" t="s">
        <v>264</v>
      </c>
      <c r="C87" s="13" t="s">
        <v>124</v>
      </c>
      <c r="D87" s="14">
        <v>75</v>
      </c>
      <c r="E87" s="14">
        <v>150</v>
      </c>
      <c r="F87" s="66">
        <f t="shared" si="4"/>
        <v>11250</v>
      </c>
    </row>
    <row r="88" spans="1:175" s="16" customFormat="1" ht="16.5">
      <c r="A88" s="67" t="s">
        <v>251</v>
      </c>
      <c r="B88" s="12" t="s">
        <v>255</v>
      </c>
      <c r="C88" s="13" t="s">
        <v>160</v>
      </c>
      <c r="D88" s="14">
        <v>190</v>
      </c>
      <c r="E88" s="14">
        <v>750</v>
      </c>
      <c r="F88" s="66">
        <f t="shared" si="4"/>
        <v>142500</v>
      </c>
    </row>
    <row r="89" spans="1:175" s="16" customFormat="1" ht="16.5">
      <c r="A89" s="67" t="s">
        <v>261</v>
      </c>
      <c r="B89" s="12" t="s">
        <v>256</v>
      </c>
      <c r="C89" s="13" t="s">
        <v>124</v>
      </c>
      <c r="D89" s="14">
        <v>145</v>
      </c>
      <c r="E89" s="14">
        <v>550</v>
      </c>
      <c r="F89" s="66">
        <f t="shared" si="4"/>
        <v>79750</v>
      </c>
    </row>
    <row r="90" spans="1:175" s="16" customFormat="1" ht="16.5">
      <c r="A90" s="67" t="s">
        <v>262</v>
      </c>
      <c r="B90" s="12" t="s">
        <v>257</v>
      </c>
      <c r="C90" s="13" t="s">
        <v>160</v>
      </c>
      <c r="D90" s="14">
        <v>50</v>
      </c>
      <c r="E90" s="14">
        <v>600</v>
      </c>
      <c r="F90" s="66">
        <f t="shared" si="4"/>
        <v>30000</v>
      </c>
    </row>
    <row r="91" spans="1:175" s="16" customFormat="1" ht="17.25" thickBot="1">
      <c r="A91" s="67" t="s">
        <v>265</v>
      </c>
      <c r="B91" s="12" t="s">
        <v>260</v>
      </c>
      <c r="C91" s="13" t="s">
        <v>124</v>
      </c>
      <c r="D91" s="14">
        <v>140</v>
      </c>
      <c r="E91" s="14">
        <v>180</v>
      </c>
      <c r="F91" s="66">
        <f t="shared" ref="F91" si="6">D91*E91</f>
        <v>25200</v>
      </c>
    </row>
    <row r="92" spans="1:175" s="23" customFormat="1" ht="20.25" thickBot="1">
      <c r="A92" s="99" t="str">
        <f>+"TOTAL "&amp;A80</f>
        <v xml:space="preserve">TOTAL C-REVETEMENTS SOLS ET MURS </v>
      </c>
      <c r="B92" s="100"/>
      <c r="C92" s="100"/>
      <c r="D92" s="100"/>
      <c r="E92" s="101"/>
      <c r="F92" s="58">
        <f>SUM(F81:F91)</f>
        <v>798150</v>
      </c>
    </row>
    <row r="93" spans="1:175" s="24" customFormat="1" ht="23.25" customHeight="1">
      <c r="A93" s="96" t="s">
        <v>165</v>
      </c>
      <c r="B93" s="97"/>
      <c r="C93" s="97"/>
      <c r="D93" s="97"/>
      <c r="E93" s="97"/>
      <c r="F93" s="98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</row>
    <row r="94" spans="1:175" s="16" customFormat="1" ht="18" customHeight="1">
      <c r="A94" s="68" t="s">
        <v>266</v>
      </c>
      <c r="B94" s="12" t="s">
        <v>157</v>
      </c>
      <c r="C94" s="13" t="s">
        <v>160</v>
      </c>
      <c r="D94" s="14">
        <v>2300</v>
      </c>
      <c r="E94" s="14">
        <v>35</v>
      </c>
      <c r="F94" s="66">
        <f>D94*E94</f>
        <v>80500</v>
      </c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</row>
    <row r="95" spans="1:175" s="16" customFormat="1" ht="18" customHeight="1">
      <c r="A95" s="68" t="s">
        <v>267</v>
      </c>
      <c r="B95" s="12" t="s">
        <v>131</v>
      </c>
      <c r="C95" s="13" t="s">
        <v>160</v>
      </c>
      <c r="D95" s="14">
        <v>70</v>
      </c>
      <c r="E95" s="14">
        <v>150</v>
      </c>
      <c r="F95" s="66">
        <f t="shared" ref="F95:F97" si="7">D95*E95</f>
        <v>10500</v>
      </c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</row>
    <row r="96" spans="1:175" s="16" customFormat="1" ht="16.5">
      <c r="A96" s="68" t="s">
        <v>268</v>
      </c>
      <c r="B96" s="12" t="s">
        <v>133</v>
      </c>
      <c r="C96" s="13" t="s">
        <v>160</v>
      </c>
      <c r="D96" s="14">
        <v>280</v>
      </c>
      <c r="E96" s="14">
        <v>200</v>
      </c>
      <c r="F96" s="66">
        <f t="shared" si="7"/>
        <v>56000</v>
      </c>
    </row>
    <row r="97" spans="1:175" s="16" customFormat="1" ht="17.25" thickBot="1">
      <c r="A97" s="68" t="s">
        <v>269</v>
      </c>
      <c r="B97" s="12" t="s">
        <v>132</v>
      </c>
      <c r="C97" s="22" t="s">
        <v>124</v>
      </c>
      <c r="D97" s="14">
        <v>40</v>
      </c>
      <c r="E97" s="14">
        <v>50</v>
      </c>
      <c r="F97" s="66">
        <f t="shared" si="7"/>
        <v>2000</v>
      </c>
    </row>
    <row r="98" spans="1:175" s="23" customFormat="1" ht="20.25" thickBot="1">
      <c r="A98" s="99" t="str">
        <f>+"TOTAL "&amp;A93</f>
        <v>TOTAL D-FAUX PLAFONDS</v>
      </c>
      <c r="B98" s="100"/>
      <c r="C98" s="100"/>
      <c r="D98" s="100"/>
      <c r="E98" s="101"/>
      <c r="F98" s="58">
        <f>SUM(F94:F97)</f>
        <v>149000</v>
      </c>
    </row>
    <row r="99" spans="1:175" s="24" customFormat="1" ht="24.75" customHeight="1">
      <c r="A99" s="96" t="s">
        <v>142</v>
      </c>
      <c r="B99" s="97"/>
      <c r="C99" s="97"/>
      <c r="D99" s="97"/>
      <c r="E99" s="97"/>
      <c r="F99" s="98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</row>
    <row r="100" spans="1:175" s="16" customFormat="1" ht="16.5">
      <c r="A100" s="72"/>
      <c r="B100" s="51" t="s">
        <v>44</v>
      </c>
      <c r="C100" s="25"/>
      <c r="D100" s="26"/>
      <c r="E100" s="27"/>
      <c r="F100" s="73"/>
    </row>
    <row r="101" spans="1:175" s="16" customFormat="1" ht="16.5">
      <c r="A101" s="67" t="s">
        <v>270</v>
      </c>
      <c r="B101" s="12" t="s">
        <v>45</v>
      </c>
      <c r="C101" s="13" t="s">
        <v>160</v>
      </c>
      <c r="D101" s="28">
        <v>210</v>
      </c>
      <c r="E101" s="14">
        <v>700</v>
      </c>
      <c r="F101" s="66">
        <f>D101*E101</f>
        <v>147000</v>
      </c>
    </row>
    <row r="102" spans="1:175" s="16" customFormat="1" ht="16.5">
      <c r="A102" s="67" t="s">
        <v>271</v>
      </c>
      <c r="B102" s="12" t="s">
        <v>134</v>
      </c>
      <c r="C102" s="13" t="s">
        <v>160</v>
      </c>
      <c r="D102" s="28">
        <v>70</v>
      </c>
      <c r="E102" s="14">
        <v>650</v>
      </c>
      <c r="F102" s="66">
        <f t="shared" ref="F102:F112" si="8">D102*E102</f>
        <v>45500</v>
      </c>
    </row>
    <row r="103" spans="1:175" s="16" customFormat="1" ht="16.5">
      <c r="A103" s="67" t="s">
        <v>272</v>
      </c>
      <c r="B103" s="12" t="s">
        <v>284</v>
      </c>
      <c r="C103" s="13" t="s">
        <v>124</v>
      </c>
      <c r="D103" s="28">
        <v>90</v>
      </c>
      <c r="E103" s="14">
        <v>150</v>
      </c>
      <c r="F103" s="66">
        <f t="shared" ref="F103" si="9">D103*E103</f>
        <v>13500</v>
      </c>
    </row>
    <row r="104" spans="1:175" s="16" customFormat="1" ht="16.5">
      <c r="A104" s="72"/>
      <c r="B104" s="51" t="s">
        <v>46</v>
      </c>
      <c r="C104" s="29"/>
      <c r="D104" s="30"/>
      <c r="E104" s="31"/>
      <c r="F104" s="74"/>
    </row>
    <row r="105" spans="1:175" s="16" customFormat="1" ht="18" customHeight="1">
      <c r="A105" s="68" t="s">
        <v>273</v>
      </c>
      <c r="B105" s="12" t="s">
        <v>47</v>
      </c>
      <c r="C105" s="13" t="s">
        <v>160</v>
      </c>
      <c r="D105" s="28">
        <v>260</v>
      </c>
      <c r="E105" s="14">
        <v>1000</v>
      </c>
      <c r="F105" s="66">
        <f t="shared" si="8"/>
        <v>260000</v>
      </c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</row>
    <row r="106" spans="1:175" s="16" customFormat="1" ht="16.5">
      <c r="A106" s="68" t="s">
        <v>274</v>
      </c>
      <c r="B106" s="12" t="s">
        <v>48</v>
      </c>
      <c r="C106" s="13" t="s">
        <v>3</v>
      </c>
      <c r="D106" s="14">
        <v>40</v>
      </c>
      <c r="E106" s="14">
        <v>200</v>
      </c>
      <c r="F106" s="66">
        <f>D106*E106</f>
        <v>8000</v>
      </c>
    </row>
    <row r="107" spans="1:175" s="16" customFormat="1" ht="16.5">
      <c r="A107" s="68" t="s">
        <v>275</v>
      </c>
      <c r="B107" s="12" t="s">
        <v>276</v>
      </c>
      <c r="C107" s="13" t="s">
        <v>3</v>
      </c>
      <c r="D107" s="14">
        <v>1</v>
      </c>
      <c r="E107" s="14">
        <v>14000</v>
      </c>
      <c r="F107" s="66">
        <f>D107*E107</f>
        <v>14000</v>
      </c>
    </row>
    <row r="108" spans="1:175" s="16" customFormat="1" ht="16.5">
      <c r="A108" s="68" t="s">
        <v>278</v>
      </c>
      <c r="B108" s="12" t="s">
        <v>277</v>
      </c>
      <c r="C108" s="13" t="s">
        <v>3</v>
      </c>
      <c r="D108" s="14">
        <v>2</v>
      </c>
      <c r="E108" s="14">
        <v>1500</v>
      </c>
      <c r="F108" s="66">
        <f>D108*E108</f>
        <v>3000</v>
      </c>
    </row>
    <row r="109" spans="1:175" s="16" customFormat="1" ht="16.5">
      <c r="A109" s="72"/>
      <c r="B109" s="51" t="s">
        <v>49</v>
      </c>
      <c r="C109" s="25"/>
      <c r="D109" s="32"/>
      <c r="E109" s="32"/>
      <c r="F109" s="75"/>
    </row>
    <row r="110" spans="1:175" s="16" customFormat="1" ht="16.5">
      <c r="A110" s="67" t="s">
        <v>279</v>
      </c>
      <c r="B110" s="12" t="s">
        <v>282</v>
      </c>
      <c r="C110" s="13" t="s">
        <v>160</v>
      </c>
      <c r="D110" s="28">
        <v>55</v>
      </c>
      <c r="E110" s="14">
        <v>1150</v>
      </c>
      <c r="F110" s="66">
        <f t="shared" si="8"/>
        <v>63250</v>
      </c>
    </row>
    <row r="111" spans="1:175" s="16" customFormat="1" ht="16.5">
      <c r="A111" s="67" t="s">
        <v>280</v>
      </c>
      <c r="B111" s="12" t="s">
        <v>283</v>
      </c>
      <c r="C111" s="22" t="s">
        <v>124</v>
      </c>
      <c r="D111" s="14">
        <v>35</v>
      </c>
      <c r="E111" s="14">
        <v>1200</v>
      </c>
      <c r="F111" s="66">
        <f t="shared" si="8"/>
        <v>42000</v>
      </c>
    </row>
    <row r="112" spans="1:175" s="16" customFormat="1" ht="16.5">
      <c r="A112" s="67" t="s">
        <v>281</v>
      </c>
      <c r="B112" s="12" t="s">
        <v>135</v>
      </c>
      <c r="C112" s="22" t="s">
        <v>124</v>
      </c>
      <c r="D112" s="14">
        <v>20</v>
      </c>
      <c r="E112" s="14">
        <v>200</v>
      </c>
      <c r="F112" s="66">
        <f t="shared" si="8"/>
        <v>4000</v>
      </c>
    </row>
    <row r="113" spans="1:169" s="16" customFormat="1" ht="16.5">
      <c r="A113" s="67" t="s">
        <v>285</v>
      </c>
      <c r="B113" s="12" t="s">
        <v>50</v>
      </c>
      <c r="C113" s="13" t="s">
        <v>160</v>
      </c>
      <c r="D113" s="28">
        <f>D105</f>
        <v>260</v>
      </c>
      <c r="E113" s="14">
        <v>650</v>
      </c>
      <c r="F113" s="66">
        <f>D113*E113</f>
        <v>169000</v>
      </c>
    </row>
    <row r="114" spans="1:169" s="16" customFormat="1" ht="16.5">
      <c r="A114" s="67" t="s">
        <v>286</v>
      </c>
      <c r="B114" s="12" t="s">
        <v>387</v>
      </c>
      <c r="C114" s="13" t="s">
        <v>160</v>
      </c>
      <c r="D114" s="28">
        <v>30</v>
      </c>
      <c r="E114" s="14">
        <v>800</v>
      </c>
      <c r="F114" s="66">
        <f t="shared" ref="F114" si="10">D114*E114</f>
        <v>24000</v>
      </c>
    </row>
    <row r="115" spans="1:169" s="16" customFormat="1" ht="17.25" thickBot="1">
      <c r="A115" s="67" t="s">
        <v>386</v>
      </c>
      <c r="B115" s="12" t="s">
        <v>287</v>
      </c>
      <c r="C115" s="13" t="s">
        <v>160</v>
      </c>
      <c r="D115" s="28">
        <v>200</v>
      </c>
      <c r="E115" s="14">
        <v>150</v>
      </c>
      <c r="F115" s="66">
        <f t="shared" ref="F115" si="11">D115*E115</f>
        <v>30000</v>
      </c>
    </row>
    <row r="116" spans="1:169" s="23" customFormat="1" ht="20.25" thickBot="1">
      <c r="A116" s="99" t="str">
        <f>+"TOTAL "&amp;A99</f>
        <v>TOTAL E-MENUISERIE BOIS, ALUMINIUM ET METALLIQUE</v>
      </c>
      <c r="B116" s="100"/>
      <c r="C116" s="100"/>
      <c r="D116" s="100"/>
      <c r="E116" s="101"/>
      <c r="F116" s="58">
        <f>SUM(F100:F115)</f>
        <v>823250</v>
      </c>
    </row>
    <row r="117" spans="1:169" s="24" customFormat="1" ht="23.25" customHeight="1">
      <c r="A117" s="96" t="s">
        <v>143</v>
      </c>
      <c r="B117" s="97"/>
      <c r="C117" s="97"/>
      <c r="D117" s="97"/>
      <c r="E117" s="97"/>
      <c r="F117" s="98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</row>
    <row r="118" spans="1:169" ht="16.5">
      <c r="A118" s="76"/>
      <c r="B118" s="51" t="s">
        <v>51</v>
      </c>
      <c r="C118" s="33"/>
      <c r="D118" s="34"/>
      <c r="E118" s="35"/>
      <c r="F118" s="77"/>
    </row>
    <row r="119" spans="1:169" ht="16.5">
      <c r="A119" s="78" t="s">
        <v>288</v>
      </c>
      <c r="B119" s="12" t="s">
        <v>52</v>
      </c>
      <c r="C119" s="33"/>
      <c r="D119" s="34"/>
      <c r="E119" s="35"/>
      <c r="F119" s="77"/>
    </row>
    <row r="120" spans="1:169">
      <c r="A120" s="78"/>
      <c r="B120" s="36" t="s">
        <v>53</v>
      </c>
      <c r="C120" s="22" t="s">
        <v>124</v>
      </c>
      <c r="D120" s="28">
        <v>50</v>
      </c>
      <c r="E120" s="14">
        <v>95</v>
      </c>
      <c r="F120" s="66">
        <f>+PRODUCT(D120:E120)</f>
        <v>4750</v>
      </c>
    </row>
    <row r="121" spans="1:169">
      <c r="A121" s="78"/>
      <c r="B121" s="36" t="s">
        <v>54</v>
      </c>
      <c r="C121" s="22" t="s">
        <v>124</v>
      </c>
      <c r="D121" s="28">
        <v>170</v>
      </c>
      <c r="E121" s="14">
        <v>75</v>
      </c>
      <c r="F121" s="66">
        <f t="shared" ref="F121:F144" si="12">+PRODUCT(D121:E121)</f>
        <v>12750</v>
      </c>
    </row>
    <row r="122" spans="1:169">
      <c r="A122" s="78"/>
      <c r="B122" s="36" t="s">
        <v>55</v>
      </c>
      <c r="C122" s="22" t="s">
        <v>124</v>
      </c>
      <c r="D122" s="28">
        <v>60</v>
      </c>
      <c r="E122" s="14">
        <v>70</v>
      </c>
      <c r="F122" s="66">
        <f t="shared" si="12"/>
        <v>4200</v>
      </c>
    </row>
    <row r="123" spans="1:169">
      <c r="A123" s="78"/>
      <c r="B123" s="36" t="s">
        <v>56</v>
      </c>
      <c r="C123" s="22" t="s">
        <v>124</v>
      </c>
      <c r="D123" s="28">
        <v>20</v>
      </c>
      <c r="E123" s="14">
        <v>60</v>
      </c>
      <c r="F123" s="66">
        <f t="shared" si="12"/>
        <v>1200</v>
      </c>
    </row>
    <row r="124" spans="1:169" ht="16.5">
      <c r="A124" s="78" t="s">
        <v>289</v>
      </c>
      <c r="B124" s="12" t="s">
        <v>57</v>
      </c>
      <c r="C124" s="33"/>
      <c r="D124" s="28"/>
      <c r="E124" s="14"/>
      <c r="F124" s="66"/>
    </row>
    <row r="125" spans="1:169" ht="16.5">
      <c r="A125" s="78"/>
      <c r="B125" s="36" t="s">
        <v>58</v>
      </c>
      <c r="C125" s="33" t="s">
        <v>3</v>
      </c>
      <c r="D125" s="28">
        <v>4</v>
      </c>
      <c r="E125" s="14">
        <v>200</v>
      </c>
      <c r="F125" s="66">
        <f t="shared" si="12"/>
        <v>800</v>
      </c>
    </row>
    <row r="126" spans="1:169" ht="16.5">
      <c r="A126" s="78"/>
      <c r="B126" s="36" t="s">
        <v>59</v>
      </c>
      <c r="C126" s="33" t="s">
        <v>3</v>
      </c>
      <c r="D126" s="28">
        <v>3</v>
      </c>
      <c r="E126" s="14">
        <v>180</v>
      </c>
      <c r="F126" s="66">
        <f t="shared" si="12"/>
        <v>540</v>
      </c>
    </row>
    <row r="127" spans="1:169" ht="16.5">
      <c r="A127" s="76"/>
      <c r="B127" s="51" t="s">
        <v>60</v>
      </c>
      <c r="C127" s="33"/>
      <c r="D127" s="28"/>
      <c r="E127" s="14"/>
      <c r="F127" s="66"/>
    </row>
    <row r="128" spans="1:169" ht="16.5">
      <c r="A128" s="78" t="s">
        <v>290</v>
      </c>
      <c r="B128" s="36" t="s">
        <v>61</v>
      </c>
      <c r="C128" s="33"/>
      <c r="D128" s="28"/>
      <c r="E128" s="14"/>
      <c r="F128" s="66"/>
    </row>
    <row r="129" spans="1:6">
      <c r="A129" s="78"/>
      <c r="B129" s="36" t="s">
        <v>53</v>
      </c>
      <c r="C129" s="22" t="s">
        <v>124</v>
      </c>
      <c r="D129" s="28">
        <v>20</v>
      </c>
      <c r="E129" s="14">
        <v>80</v>
      </c>
      <c r="F129" s="66">
        <f t="shared" si="12"/>
        <v>1600</v>
      </c>
    </row>
    <row r="130" spans="1:6">
      <c r="A130" s="78"/>
      <c r="B130" s="36" t="s">
        <v>54</v>
      </c>
      <c r="C130" s="22" t="s">
        <v>124</v>
      </c>
      <c r="D130" s="28">
        <v>50</v>
      </c>
      <c r="E130" s="14">
        <v>80</v>
      </c>
      <c r="F130" s="66">
        <f t="shared" si="12"/>
        <v>4000</v>
      </c>
    </row>
    <row r="131" spans="1:6">
      <c r="A131" s="78"/>
      <c r="B131" s="36" t="s">
        <v>55</v>
      </c>
      <c r="C131" s="22" t="s">
        <v>124</v>
      </c>
      <c r="D131" s="28">
        <v>6</v>
      </c>
      <c r="E131" s="14">
        <v>80</v>
      </c>
      <c r="F131" s="66">
        <f t="shared" si="12"/>
        <v>480</v>
      </c>
    </row>
    <row r="132" spans="1:6">
      <c r="A132" s="78"/>
      <c r="B132" s="36" t="s">
        <v>56</v>
      </c>
      <c r="C132" s="22" t="s">
        <v>124</v>
      </c>
      <c r="D132" s="28">
        <v>80</v>
      </c>
      <c r="E132" s="14">
        <v>70</v>
      </c>
      <c r="F132" s="66">
        <f t="shared" si="12"/>
        <v>5600</v>
      </c>
    </row>
    <row r="133" spans="1:6">
      <c r="A133" s="78"/>
      <c r="B133" s="36" t="s">
        <v>62</v>
      </c>
      <c r="C133" s="22" t="s">
        <v>124</v>
      </c>
      <c r="D133" s="28">
        <v>6</v>
      </c>
      <c r="E133" s="14">
        <v>80</v>
      </c>
      <c r="F133" s="66">
        <f t="shared" si="12"/>
        <v>480</v>
      </c>
    </row>
    <row r="134" spans="1:6" ht="16.5">
      <c r="A134" s="78" t="s">
        <v>291</v>
      </c>
      <c r="B134" s="12" t="s">
        <v>57</v>
      </c>
      <c r="C134" s="33"/>
      <c r="D134" s="28"/>
      <c r="E134" s="14"/>
      <c r="F134" s="66"/>
    </row>
    <row r="135" spans="1:6" ht="16.5">
      <c r="A135" s="78"/>
      <c r="B135" s="36" t="s">
        <v>53</v>
      </c>
      <c r="C135" s="33" t="s">
        <v>3</v>
      </c>
      <c r="D135" s="28">
        <v>3</v>
      </c>
      <c r="E135" s="14">
        <v>200</v>
      </c>
      <c r="F135" s="66">
        <f t="shared" si="12"/>
        <v>600</v>
      </c>
    </row>
    <row r="136" spans="1:6" ht="16.5">
      <c r="A136" s="78"/>
      <c r="B136" s="36" t="s">
        <v>54</v>
      </c>
      <c r="C136" s="33" t="s">
        <v>3</v>
      </c>
      <c r="D136" s="28">
        <v>3</v>
      </c>
      <c r="E136" s="14">
        <v>200</v>
      </c>
      <c r="F136" s="66">
        <f>+PRODUCT(D136:E136)</f>
        <v>600</v>
      </c>
    </row>
    <row r="137" spans="1:6" ht="16.5">
      <c r="A137" s="78"/>
      <c r="B137" s="36" t="s">
        <v>55</v>
      </c>
      <c r="C137" s="33" t="s">
        <v>3</v>
      </c>
      <c r="D137" s="28">
        <v>2</v>
      </c>
      <c r="E137" s="14">
        <v>200</v>
      </c>
      <c r="F137" s="66">
        <f t="shared" si="12"/>
        <v>400</v>
      </c>
    </row>
    <row r="138" spans="1:6" ht="16.5">
      <c r="A138" s="78"/>
      <c r="B138" s="36" t="s">
        <v>56</v>
      </c>
      <c r="C138" s="33" t="s">
        <v>3</v>
      </c>
      <c r="D138" s="28">
        <v>2</v>
      </c>
      <c r="E138" s="14">
        <v>200</v>
      </c>
      <c r="F138" s="66">
        <f t="shared" si="12"/>
        <v>400</v>
      </c>
    </row>
    <row r="139" spans="1:6" ht="16.5">
      <c r="A139" s="78"/>
      <c r="B139" s="36" t="s">
        <v>62</v>
      </c>
      <c r="C139" s="33" t="s">
        <v>3</v>
      </c>
      <c r="D139" s="28">
        <v>2</v>
      </c>
      <c r="E139" s="14">
        <v>200</v>
      </c>
      <c r="F139" s="66">
        <f t="shared" si="12"/>
        <v>400</v>
      </c>
    </row>
    <row r="140" spans="1:6" ht="16.5">
      <c r="A140" s="76"/>
      <c r="B140" s="51" t="s">
        <v>63</v>
      </c>
      <c r="C140" s="33"/>
      <c r="D140" s="28"/>
      <c r="E140" s="14"/>
      <c r="F140" s="66"/>
    </row>
    <row r="141" spans="1:6" ht="16.5">
      <c r="A141" s="78" t="s">
        <v>292</v>
      </c>
      <c r="B141" s="12" t="s">
        <v>152</v>
      </c>
      <c r="C141" s="33"/>
      <c r="D141" s="28"/>
      <c r="E141" s="14"/>
      <c r="F141" s="66"/>
    </row>
    <row r="142" spans="1:6">
      <c r="A142" s="78"/>
      <c r="B142" s="36" t="s">
        <v>64</v>
      </c>
      <c r="C142" s="22" t="s">
        <v>124</v>
      </c>
      <c r="D142" s="28">
        <v>50</v>
      </c>
      <c r="E142" s="14">
        <v>100</v>
      </c>
      <c r="F142" s="66">
        <f t="shared" si="12"/>
        <v>5000</v>
      </c>
    </row>
    <row r="143" spans="1:6">
      <c r="A143" s="78"/>
      <c r="B143" s="36" t="s">
        <v>65</v>
      </c>
      <c r="C143" s="22" t="s">
        <v>124</v>
      </c>
      <c r="D143" s="28">
        <v>80</v>
      </c>
      <c r="E143" s="14">
        <v>110</v>
      </c>
      <c r="F143" s="66">
        <f t="shared" si="12"/>
        <v>8800</v>
      </c>
    </row>
    <row r="144" spans="1:6" ht="16.5">
      <c r="A144" s="78" t="s">
        <v>293</v>
      </c>
      <c r="B144" s="12" t="s">
        <v>66</v>
      </c>
      <c r="C144" s="13" t="s">
        <v>3</v>
      </c>
      <c r="D144" s="28">
        <v>10</v>
      </c>
      <c r="E144" s="14">
        <v>500</v>
      </c>
      <c r="F144" s="66">
        <f t="shared" si="12"/>
        <v>5000</v>
      </c>
    </row>
    <row r="145" spans="1:6" ht="16.5">
      <c r="A145" s="76"/>
      <c r="B145" s="51" t="s">
        <v>67</v>
      </c>
      <c r="C145" s="33"/>
      <c r="D145" s="28"/>
      <c r="E145" s="14"/>
      <c r="F145" s="66"/>
    </row>
    <row r="146" spans="1:6" ht="16.5">
      <c r="A146" s="78" t="s">
        <v>294</v>
      </c>
      <c r="B146" s="36" t="s">
        <v>68</v>
      </c>
      <c r="C146" s="33" t="s">
        <v>3</v>
      </c>
      <c r="D146" s="28">
        <v>1</v>
      </c>
      <c r="E146" s="14">
        <v>900</v>
      </c>
      <c r="F146" s="66">
        <f t="shared" ref="F146:F167" si="13">D146*E146</f>
        <v>900</v>
      </c>
    </row>
    <row r="147" spans="1:6" ht="16.5">
      <c r="A147" s="78" t="s">
        <v>295</v>
      </c>
      <c r="B147" s="36" t="s">
        <v>69</v>
      </c>
      <c r="C147" s="33" t="s">
        <v>3</v>
      </c>
      <c r="D147" s="28">
        <v>9</v>
      </c>
      <c r="E147" s="14">
        <v>1000</v>
      </c>
      <c r="F147" s="66">
        <f t="shared" si="13"/>
        <v>9000</v>
      </c>
    </row>
    <row r="148" spans="1:6" ht="16.5">
      <c r="A148" s="78" t="s">
        <v>296</v>
      </c>
      <c r="B148" s="36" t="s">
        <v>70</v>
      </c>
      <c r="C148" s="33" t="s">
        <v>3</v>
      </c>
      <c r="D148" s="28">
        <v>28</v>
      </c>
      <c r="E148" s="14">
        <v>400</v>
      </c>
      <c r="F148" s="66">
        <f t="shared" si="13"/>
        <v>11200</v>
      </c>
    </row>
    <row r="149" spans="1:6" ht="16.5">
      <c r="A149" s="78" t="s">
        <v>297</v>
      </c>
      <c r="B149" s="36" t="s">
        <v>71</v>
      </c>
      <c r="C149" s="33" t="s">
        <v>3</v>
      </c>
      <c r="D149" s="28">
        <v>5</v>
      </c>
      <c r="E149" s="14">
        <v>1000</v>
      </c>
      <c r="F149" s="66">
        <f t="shared" si="13"/>
        <v>5000</v>
      </c>
    </row>
    <row r="150" spans="1:6" ht="16.5">
      <c r="A150" s="78" t="s">
        <v>298</v>
      </c>
      <c r="B150" s="36" t="s">
        <v>72</v>
      </c>
      <c r="C150" s="33" t="s">
        <v>3</v>
      </c>
      <c r="D150" s="28">
        <v>1</v>
      </c>
      <c r="E150" s="14">
        <v>1500</v>
      </c>
      <c r="F150" s="66">
        <f t="shared" si="13"/>
        <v>1500</v>
      </c>
    </row>
    <row r="151" spans="1:6" ht="16.5">
      <c r="A151" s="78" t="s">
        <v>299</v>
      </c>
      <c r="B151" s="36" t="s">
        <v>136</v>
      </c>
      <c r="C151" s="33" t="s">
        <v>3</v>
      </c>
      <c r="D151" s="28">
        <v>1</v>
      </c>
      <c r="E151" s="14">
        <v>900</v>
      </c>
      <c r="F151" s="66">
        <f t="shared" si="13"/>
        <v>900</v>
      </c>
    </row>
    <row r="152" spans="1:6" ht="16.5">
      <c r="A152" s="78" t="s">
        <v>300</v>
      </c>
      <c r="B152" s="36" t="s">
        <v>73</v>
      </c>
      <c r="C152" s="33" t="s">
        <v>3</v>
      </c>
      <c r="D152" s="28">
        <v>3</v>
      </c>
      <c r="E152" s="14">
        <v>1000</v>
      </c>
      <c r="F152" s="66">
        <f t="shared" si="13"/>
        <v>3000</v>
      </c>
    </row>
    <row r="153" spans="1:6" ht="16.5">
      <c r="A153" s="78" t="s">
        <v>301</v>
      </c>
      <c r="B153" s="36" t="s">
        <v>74</v>
      </c>
      <c r="C153" s="33" t="s">
        <v>3</v>
      </c>
      <c r="D153" s="28">
        <v>2</v>
      </c>
      <c r="E153" s="14">
        <v>1200</v>
      </c>
      <c r="F153" s="66">
        <f t="shared" si="13"/>
        <v>2400</v>
      </c>
    </row>
    <row r="154" spans="1:6" ht="16.5">
      <c r="A154" s="78" t="s">
        <v>302</v>
      </c>
      <c r="B154" s="36" t="s">
        <v>75</v>
      </c>
      <c r="C154" s="33" t="s">
        <v>3</v>
      </c>
      <c r="D154" s="28">
        <v>10</v>
      </c>
      <c r="E154" s="14">
        <v>200</v>
      </c>
      <c r="F154" s="66">
        <f t="shared" si="13"/>
        <v>2000</v>
      </c>
    </row>
    <row r="155" spans="1:6" ht="16.5">
      <c r="A155" s="78" t="s">
        <v>303</v>
      </c>
      <c r="B155" s="36" t="s">
        <v>76</v>
      </c>
      <c r="C155" s="33" t="s">
        <v>3</v>
      </c>
      <c r="D155" s="28">
        <f>+D147+D151</f>
        <v>10</v>
      </c>
      <c r="E155" s="14">
        <v>130</v>
      </c>
      <c r="F155" s="66">
        <f t="shared" si="13"/>
        <v>1300</v>
      </c>
    </row>
    <row r="156" spans="1:6" ht="16.5">
      <c r="A156" s="78" t="s">
        <v>304</v>
      </c>
      <c r="B156" s="36" t="s">
        <v>77</v>
      </c>
      <c r="C156" s="33" t="s">
        <v>3</v>
      </c>
      <c r="D156" s="28">
        <f>+D149+4</f>
        <v>9</v>
      </c>
      <c r="E156" s="14">
        <v>100</v>
      </c>
      <c r="F156" s="66">
        <f t="shared" si="13"/>
        <v>900</v>
      </c>
    </row>
    <row r="157" spans="1:6" ht="16.5">
      <c r="A157" s="78" t="s">
        <v>305</v>
      </c>
      <c r="B157" s="36" t="s">
        <v>78</v>
      </c>
      <c r="C157" s="33" t="s">
        <v>3</v>
      </c>
      <c r="D157" s="28">
        <f>+D154</f>
        <v>10</v>
      </c>
      <c r="E157" s="14">
        <v>100</v>
      </c>
      <c r="F157" s="66">
        <f t="shared" si="13"/>
        <v>1000</v>
      </c>
    </row>
    <row r="158" spans="1:6" ht="16.5">
      <c r="A158" s="78" t="s">
        <v>306</v>
      </c>
      <c r="B158" s="36" t="s">
        <v>79</v>
      </c>
      <c r="C158" s="33" t="s">
        <v>3</v>
      </c>
      <c r="D158" s="28">
        <f>+D148+D149</f>
        <v>33</v>
      </c>
      <c r="E158" s="14">
        <v>120</v>
      </c>
      <c r="F158" s="66">
        <f t="shared" si="13"/>
        <v>3960</v>
      </c>
    </row>
    <row r="159" spans="1:6" ht="16.5">
      <c r="A159" s="78" t="s">
        <v>307</v>
      </c>
      <c r="B159" s="36" t="s">
        <v>80</v>
      </c>
      <c r="C159" s="33" t="s">
        <v>3</v>
      </c>
      <c r="D159" s="28">
        <f>3+12</f>
        <v>15</v>
      </c>
      <c r="E159" s="14">
        <v>300</v>
      </c>
      <c r="F159" s="66">
        <f t="shared" si="13"/>
        <v>4500</v>
      </c>
    </row>
    <row r="160" spans="1:6" ht="16.5">
      <c r="A160" s="78" t="s">
        <v>308</v>
      </c>
      <c r="B160" s="36" t="s">
        <v>137</v>
      </c>
      <c r="C160" s="33" t="s">
        <v>3</v>
      </c>
      <c r="D160" s="28">
        <f>+D149+7</f>
        <v>12</v>
      </c>
      <c r="E160" s="14">
        <v>140</v>
      </c>
      <c r="F160" s="66">
        <f t="shared" si="13"/>
        <v>1680</v>
      </c>
    </row>
    <row r="161" spans="1:169" ht="16.5">
      <c r="A161" s="78" t="s">
        <v>309</v>
      </c>
      <c r="B161" s="36" t="s">
        <v>81</v>
      </c>
      <c r="C161" s="33" t="s">
        <v>3</v>
      </c>
      <c r="D161" s="28">
        <v>1</v>
      </c>
      <c r="E161" s="14">
        <v>1500</v>
      </c>
      <c r="F161" s="66">
        <f t="shared" ref="F161" si="14">D161*E161</f>
        <v>1500</v>
      </c>
    </row>
    <row r="162" spans="1:169" ht="16.5">
      <c r="A162" s="78" t="s">
        <v>310</v>
      </c>
      <c r="B162" s="36" t="s">
        <v>314</v>
      </c>
      <c r="C162" s="33" t="s">
        <v>3</v>
      </c>
      <c r="D162" s="28">
        <v>6</v>
      </c>
      <c r="E162" s="14">
        <v>2000</v>
      </c>
      <c r="F162" s="66">
        <f t="shared" si="13"/>
        <v>12000</v>
      </c>
    </row>
    <row r="163" spans="1:169" s="16" customFormat="1" ht="18" customHeight="1">
      <c r="A163" s="78" t="s">
        <v>311</v>
      </c>
      <c r="B163" s="12" t="s">
        <v>149</v>
      </c>
      <c r="C163" s="33" t="s">
        <v>3</v>
      </c>
      <c r="D163" s="28">
        <v>4</v>
      </c>
      <c r="E163" s="14">
        <v>2000</v>
      </c>
      <c r="F163" s="66">
        <f>D163*E163</f>
        <v>8000</v>
      </c>
    </row>
    <row r="164" spans="1:169" s="16" customFormat="1" ht="18" customHeight="1">
      <c r="A164" s="78" t="s">
        <v>312</v>
      </c>
      <c r="B164" s="12" t="s">
        <v>148</v>
      </c>
      <c r="C164" s="33" t="s">
        <v>3</v>
      </c>
      <c r="D164" s="28">
        <v>4</v>
      </c>
      <c r="E164" s="14">
        <v>3500</v>
      </c>
      <c r="F164" s="66">
        <f t="shared" ref="F164" si="15">D164*E164</f>
        <v>14000</v>
      </c>
    </row>
    <row r="165" spans="1:169" ht="16.5">
      <c r="A165" s="78"/>
      <c r="B165" s="51" t="s">
        <v>82</v>
      </c>
      <c r="C165" s="33"/>
      <c r="D165" s="28"/>
      <c r="E165" s="14"/>
      <c r="F165" s="66"/>
    </row>
    <row r="166" spans="1:169" ht="16.5">
      <c r="A166" s="78" t="s">
        <v>313</v>
      </c>
      <c r="B166" s="36" t="s">
        <v>83</v>
      </c>
      <c r="C166" s="33" t="s">
        <v>3</v>
      </c>
      <c r="D166" s="28">
        <v>3</v>
      </c>
      <c r="E166" s="14">
        <v>4000</v>
      </c>
      <c r="F166" s="66">
        <f t="shared" si="13"/>
        <v>12000</v>
      </c>
    </row>
    <row r="167" spans="1:169" ht="17.25" thickBot="1">
      <c r="A167" s="78" t="s">
        <v>315</v>
      </c>
      <c r="B167" s="36" t="s">
        <v>84</v>
      </c>
      <c r="C167" s="33" t="s">
        <v>3</v>
      </c>
      <c r="D167" s="28">
        <v>9</v>
      </c>
      <c r="E167" s="14">
        <v>900</v>
      </c>
      <c r="F167" s="66">
        <f t="shared" si="13"/>
        <v>8100</v>
      </c>
    </row>
    <row r="168" spans="1:169" s="23" customFormat="1" ht="20.25" thickBot="1">
      <c r="A168" s="99" t="str">
        <f>+"TOTAL "&amp;A117</f>
        <v>TOTAL F - PLOMBERIE-SANITAIRES</v>
      </c>
      <c r="B168" s="100"/>
      <c r="C168" s="100"/>
      <c r="D168" s="100"/>
      <c r="E168" s="101"/>
      <c r="F168" s="58">
        <f>SUM(F118:F167)</f>
        <v>162440</v>
      </c>
    </row>
    <row r="169" spans="1:169" s="24" customFormat="1" ht="24" customHeight="1">
      <c r="A169" s="96" t="s">
        <v>144</v>
      </c>
      <c r="B169" s="97"/>
      <c r="C169" s="97"/>
      <c r="D169" s="97"/>
      <c r="E169" s="97"/>
      <c r="F169" s="98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</row>
    <row r="170" spans="1:169" ht="16.5">
      <c r="A170" s="78" t="s">
        <v>316</v>
      </c>
      <c r="B170" s="37" t="s">
        <v>85</v>
      </c>
      <c r="C170" s="33"/>
      <c r="D170" s="34"/>
      <c r="E170" s="38"/>
      <c r="F170" s="77"/>
    </row>
    <row r="171" spans="1:169" ht="16.5">
      <c r="A171" s="78"/>
      <c r="B171" s="36" t="s">
        <v>86</v>
      </c>
      <c r="C171" s="13" t="s">
        <v>3</v>
      </c>
      <c r="D171" s="28">
        <v>2</v>
      </c>
      <c r="E171" s="14">
        <v>400</v>
      </c>
      <c r="F171" s="66">
        <f t="shared" ref="F171:F195" si="16">+PRODUCT(D171:E171)</f>
        <v>800</v>
      </c>
    </row>
    <row r="172" spans="1:169" ht="16.5">
      <c r="A172" s="78"/>
      <c r="B172" s="36" t="s">
        <v>87</v>
      </c>
      <c r="C172" s="13" t="s">
        <v>3</v>
      </c>
      <c r="D172" s="28">
        <v>1</v>
      </c>
      <c r="E172" s="14">
        <v>800</v>
      </c>
      <c r="F172" s="66">
        <f t="shared" si="16"/>
        <v>800</v>
      </c>
    </row>
    <row r="173" spans="1:169" ht="16.5">
      <c r="A173" s="78" t="s">
        <v>317</v>
      </c>
      <c r="B173" s="37" t="s">
        <v>88</v>
      </c>
      <c r="C173" s="13" t="s">
        <v>3</v>
      </c>
      <c r="D173" s="28">
        <v>5</v>
      </c>
      <c r="E173" s="14">
        <v>500</v>
      </c>
      <c r="F173" s="66">
        <f t="shared" si="16"/>
        <v>2500</v>
      </c>
    </row>
    <row r="174" spans="1:169" ht="16.5">
      <c r="A174" s="78" t="s">
        <v>318</v>
      </c>
      <c r="B174" s="37" t="s">
        <v>89</v>
      </c>
      <c r="C174" s="13" t="s">
        <v>3</v>
      </c>
      <c r="D174" s="28">
        <v>1</v>
      </c>
      <c r="E174" s="14">
        <v>11000</v>
      </c>
      <c r="F174" s="66">
        <f t="shared" si="16"/>
        <v>11000</v>
      </c>
    </row>
    <row r="175" spans="1:169" ht="16.5">
      <c r="A175" s="78" t="s">
        <v>319</v>
      </c>
      <c r="B175" s="37" t="s">
        <v>321</v>
      </c>
      <c r="C175" s="13" t="s">
        <v>3</v>
      </c>
      <c r="D175" s="28">
        <v>17</v>
      </c>
      <c r="E175" s="14">
        <v>2500</v>
      </c>
      <c r="F175" s="66">
        <f t="shared" si="16"/>
        <v>42500</v>
      </c>
    </row>
    <row r="176" spans="1:169" ht="16.5">
      <c r="A176" s="78" t="s">
        <v>320</v>
      </c>
      <c r="B176" s="37" t="s">
        <v>90</v>
      </c>
      <c r="C176" s="33"/>
      <c r="D176" s="28"/>
      <c r="E176" s="14"/>
      <c r="F176" s="66"/>
    </row>
    <row r="177" spans="1:6">
      <c r="A177" s="78"/>
      <c r="B177" s="36" t="s">
        <v>91</v>
      </c>
      <c r="C177" s="22" t="s">
        <v>124</v>
      </c>
      <c r="D177" s="28">
        <v>100</v>
      </c>
      <c r="E177" s="14">
        <v>1750</v>
      </c>
      <c r="F177" s="66">
        <f t="shared" si="16"/>
        <v>175000</v>
      </c>
    </row>
    <row r="178" spans="1:6">
      <c r="A178" s="78"/>
      <c r="B178" s="36" t="s">
        <v>92</v>
      </c>
      <c r="C178" s="22" t="s">
        <v>124</v>
      </c>
      <c r="D178" s="28">
        <v>20</v>
      </c>
      <c r="E178" s="14">
        <v>120</v>
      </c>
      <c r="F178" s="66">
        <f t="shared" si="16"/>
        <v>2400</v>
      </c>
    </row>
    <row r="179" spans="1:6">
      <c r="A179" s="78"/>
      <c r="B179" s="36" t="s">
        <v>93</v>
      </c>
      <c r="C179" s="22" t="s">
        <v>124</v>
      </c>
      <c r="D179" s="28">
        <v>350</v>
      </c>
      <c r="E179" s="14">
        <v>100</v>
      </c>
      <c r="F179" s="66">
        <f t="shared" si="16"/>
        <v>35000</v>
      </c>
    </row>
    <row r="180" spans="1:6">
      <c r="A180" s="78"/>
      <c r="B180" s="36" t="s">
        <v>94</v>
      </c>
      <c r="C180" s="22" t="s">
        <v>124</v>
      </c>
      <c r="D180" s="28">
        <v>60</v>
      </c>
      <c r="E180" s="14">
        <v>75</v>
      </c>
      <c r="F180" s="66">
        <f t="shared" si="16"/>
        <v>4500</v>
      </c>
    </row>
    <row r="181" spans="1:6" s="39" customFormat="1">
      <c r="A181" s="78"/>
      <c r="B181" s="36" t="s">
        <v>95</v>
      </c>
      <c r="C181" s="22" t="s">
        <v>124</v>
      </c>
      <c r="D181" s="28">
        <v>150</v>
      </c>
      <c r="E181" s="28">
        <v>50</v>
      </c>
      <c r="F181" s="79">
        <f>+PRODUCT(D181:E181)</f>
        <v>7500</v>
      </c>
    </row>
    <row r="182" spans="1:6" s="39" customFormat="1" ht="16.5">
      <c r="A182" s="78" t="s">
        <v>322</v>
      </c>
      <c r="B182" s="37" t="s">
        <v>96</v>
      </c>
      <c r="C182" s="40"/>
      <c r="D182" s="28"/>
      <c r="E182" s="28"/>
      <c r="F182" s="79"/>
    </row>
    <row r="183" spans="1:6" s="39" customFormat="1">
      <c r="A183" s="78"/>
      <c r="B183" s="36" t="s">
        <v>97</v>
      </c>
      <c r="C183" s="22" t="s">
        <v>124</v>
      </c>
      <c r="D183" s="28">
        <v>30</v>
      </c>
      <c r="E183" s="28">
        <v>40</v>
      </c>
      <c r="F183" s="79">
        <f t="shared" si="16"/>
        <v>1200</v>
      </c>
    </row>
    <row r="184" spans="1:6" s="39" customFormat="1">
      <c r="A184" s="78"/>
      <c r="B184" s="36" t="s">
        <v>98</v>
      </c>
      <c r="C184" s="22" t="s">
        <v>124</v>
      </c>
      <c r="D184" s="28">
        <v>50</v>
      </c>
      <c r="E184" s="28">
        <v>30</v>
      </c>
      <c r="F184" s="79">
        <f t="shared" si="16"/>
        <v>1500</v>
      </c>
    </row>
    <row r="185" spans="1:6" s="39" customFormat="1" ht="16.5">
      <c r="A185" s="78" t="s">
        <v>323</v>
      </c>
      <c r="B185" s="37" t="s">
        <v>99</v>
      </c>
      <c r="C185" s="13" t="s">
        <v>3</v>
      </c>
      <c r="D185" s="28">
        <v>1</v>
      </c>
      <c r="E185" s="28">
        <v>22000</v>
      </c>
      <c r="F185" s="79">
        <f t="shared" si="16"/>
        <v>22000</v>
      </c>
    </row>
    <row r="186" spans="1:6" s="39" customFormat="1" ht="16.5">
      <c r="A186" s="78" t="s">
        <v>324</v>
      </c>
      <c r="B186" s="37" t="s">
        <v>100</v>
      </c>
      <c r="C186" s="40" t="s">
        <v>101</v>
      </c>
      <c r="D186" s="28">
        <v>1</v>
      </c>
      <c r="E186" s="28">
        <v>10000</v>
      </c>
      <c r="F186" s="79">
        <f>+PRODUCT(D186:E186)</f>
        <v>10000</v>
      </c>
    </row>
    <row r="187" spans="1:6" ht="16.5">
      <c r="A187" s="78" t="s">
        <v>325</v>
      </c>
      <c r="B187" s="37" t="s">
        <v>102</v>
      </c>
      <c r="C187" s="33" t="s">
        <v>101</v>
      </c>
      <c r="D187" s="28">
        <v>1</v>
      </c>
      <c r="E187" s="14">
        <v>2500</v>
      </c>
      <c r="F187" s="66">
        <f t="shared" si="16"/>
        <v>2500</v>
      </c>
    </row>
    <row r="188" spans="1:6" s="39" customFormat="1" ht="16.5">
      <c r="A188" s="78" t="s">
        <v>326</v>
      </c>
      <c r="B188" s="37" t="s">
        <v>343</v>
      </c>
      <c r="C188" s="40" t="s">
        <v>3</v>
      </c>
      <c r="D188" s="28">
        <v>225</v>
      </c>
      <c r="E188" s="28">
        <v>200</v>
      </c>
      <c r="F188" s="79">
        <f t="shared" si="16"/>
        <v>45000</v>
      </c>
    </row>
    <row r="189" spans="1:6" s="39" customFormat="1" ht="16.5">
      <c r="A189" s="78" t="s">
        <v>392</v>
      </c>
      <c r="B189" s="37" t="s">
        <v>103</v>
      </c>
      <c r="C189" s="40" t="s">
        <v>3</v>
      </c>
      <c r="D189" s="28">
        <v>20</v>
      </c>
      <c r="E189" s="28">
        <v>200</v>
      </c>
      <c r="F189" s="79">
        <f>+PRODUCT(D189:E189)</f>
        <v>4000</v>
      </c>
    </row>
    <row r="190" spans="1:6" s="39" customFormat="1" ht="16.5">
      <c r="A190" s="78" t="s">
        <v>393</v>
      </c>
      <c r="B190" s="37" t="s">
        <v>344</v>
      </c>
      <c r="C190" s="40" t="s">
        <v>3</v>
      </c>
      <c r="D190" s="28">
        <v>170</v>
      </c>
      <c r="E190" s="28">
        <v>80</v>
      </c>
      <c r="F190" s="79">
        <f>+PRODUCT(D190:E190)</f>
        <v>13600</v>
      </c>
    </row>
    <row r="191" spans="1:6" s="39" customFormat="1" ht="16.5">
      <c r="A191" s="78" t="s">
        <v>394</v>
      </c>
      <c r="B191" s="37" t="s">
        <v>345</v>
      </c>
      <c r="C191" s="40" t="s">
        <v>3</v>
      </c>
      <c r="D191" s="28">
        <v>120</v>
      </c>
      <c r="E191" s="28">
        <v>50</v>
      </c>
      <c r="F191" s="79">
        <f t="shared" si="16"/>
        <v>6000</v>
      </c>
    </row>
    <row r="192" spans="1:6" s="39" customFormat="1" ht="16.5">
      <c r="A192" s="78" t="s">
        <v>395</v>
      </c>
      <c r="B192" s="37" t="s">
        <v>346</v>
      </c>
      <c r="C192" s="40" t="s">
        <v>3</v>
      </c>
      <c r="D192" s="28">
        <v>50</v>
      </c>
      <c r="E192" s="28">
        <v>80</v>
      </c>
      <c r="F192" s="79">
        <f t="shared" si="16"/>
        <v>4000</v>
      </c>
    </row>
    <row r="193" spans="1:6" s="39" customFormat="1" ht="16.5">
      <c r="A193" s="78" t="s">
        <v>327</v>
      </c>
      <c r="B193" s="37" t="s">
        <v>104</v>
      </c>
      <c r="C193" s="40" t="s">
        <v>3</v>
      </c>
      <c r="D193" s="28">
        <v>6</v>
      </c>
      <c r="E193" s="28">
        <v>350</v>
      </c>
      <c r="F193" s="79">
        <f t="shared" si="16"/>
        <v>2100</v>
      </c>
    </row>
    <row r="194" spans="1:6" s="39" customFormat="1" ht="16.5">
      <c r="A194" s="78" t="s">
        <v>328</v>
      </c>
      <c r="B194" s="37" t="s">
        <v>105</v>
      </c>
      <c r="C194" s="40" t="s">
        <v>3</v>
      </c>
      <c r="D194" s="28">
        <v>4</v>
      </c>
      <c r="E194" s="28">
        <v>400</v>
      </c>
      <c r="F194" s="79">
        <f t="shared" si="16"/>
        <v>1600</v>
      </c>
    </row>
    <row r="195" spans="1:6" s="39" customFormat="1" ht="16.5">
      <c r="A195" s="78" t="s">
        <v>329</v>
      </c>
      <c r="B195" s="37" t="s">
        <v>106</v>
      </c>
      <c r="C195" s="40" t="s">
        <v>3</v>
      </c>
      <c r="D195" s="28">
        <v>75</v>
      </c>
      <c r="E195" s="28">
        <v>400</v>
      </c>
      <c r="F195" s="79">
        <f t="shared" si="16"/>
        <v>30000</v>
      </c>
    </row>
    <row r="196" spans="1:6" s="39" customFormat="1" ht="16.5">
      <c r="A196" s="78" t="s">
        <v>330</v>
      </c>
      <c r="B196" s="37" t="s">
        <v>109</v>
      </c>
      <c r="C196" s="40" t="s">
        <v>3</v>
      </c>
      <c r="D196" s="28">
        <v>2</v>
      </c>
      <c r="E196" s="28">
        <v>300</v>
      </c>
      <c r="F196" s="79">
        <f t="shared" ref="F196:F197" si="17">D196*E196</f>
        <v>600</v>
      </c>
    </row>
    <row r="197" spans="1:6" s="39" customFormat="1" ht="16.5">
      <c r="A197" s="78" t="s">
        <v>331</v>
      </c>
      <c r="B197" s="37" t="s">
        <v>110</v>
      </c>
      <c r="C197" s="40" t="s">
        <v>3</v>
      </c>
      <c r="D197" s="28">
        <v>1</v>
      </c>
      <c r="E197" s="28">
        <v>700</v>
      </c>
      <c r="F197" s="79">
        <f t="shared" si="17"/>
        <v>700</v>
      </c>
    </row>
    <row r="198" spans="1:6" s="39" customFormat="1" ht="16.5">
      <c r="A198" s="78" t="s">
        <v>332</v>
      </c>
      <c r="B198" s="37" t="s">
        <v>348</v>
      </c>
      <c r="C198" s="40" t="s">
        <v>3</v>
      </c>
      <c r="D198" s="28">
        <v>125</v>
      </c>
      <c r="E198" s="28">
        <v>400</v>
      </c>
      <c r="F198" s="79">
        <f t="shared" ref="F198:F212" si="18">D198*E198</f>
        <v>50000</v>
      </c>
    </row>
    <row r="199" spans="1:6" s="39" customFormat="1" ht="16.5">
      <c r="A199" s="78" t="s">
        <v>333</v>
      </c>
      <c r="B199" s="37" t="s">
        <v>347</v>
      </c>
      <c r="C199" s="40" t="s">
        <v>3</v>
      </c>
      <c r="D199" s="28">
        <v>66</v>
      </c>
      <c r="E199" s="28">
        <v>200</v>
      </c>
      <c r="F199" s="79">
        <f t="shared" si="18"/>
        <v>13200</v>
      </c>
    </row>
    <row r="200" spans="1:6" s="39" customFormat="1" ht="16.5">
      <c r="A200" s="78" t="s">
        <v>396</v>
      </c>
      <c r="B200" s="37" t="s">
        <v>107</v>
      </c>
      <c r="C200" s="40" t="s">
        <v>3</v>
      </c>
      <c r="D200" s="28">
        <v>26</v>
      </c>
      <c r="E200" s="28">
        <v>100</v>
      </c>
      <c r="F200" s="79">
        <f t="shared" si="18"/>
        <v>2600</v>
      </c>
    </row>
    <row r="201" spans="1:6" s="39" customFormat="1" ht="16.5">
      <c r="A201" s="78" t="s">
        <v>334</v>
      </c>
      <c r="B201" s="37" t="s">
        <v>108</v>
      </c>
      <c r="C201" s="40" t="s">
        <v>3</v>
      </c>
      <c r="D201" s="28">
        <v>8</v>
      </c>
      <c r="E201" s="28">
        <v>150</v>
      </c>
      <c r="F201" s="79">
        <f t="shared" si="18"/>
        <v>1200</v>
      </c>
    </row>
    <row r="202" spans="1:6" s="39" customFormat="1" ht="16.5">
      <c r="A202" s="78" t="s">
        <v>335</v>
      </c>
      <c r="B202" s="37" t="s">
        <v>138</v>
      </c>
      <c r="C202" s="40" t="s">
        <v>3</v>
      </c>
      <c r="D202" s="28">
        <f>10</f>
        <v>10</v>
      </c>
      <c r="E202" s="28">
        <v>240</v>
      </c>
      <c r="F202" s="79">
        <f t="shared" si="18"/>
        <v>2400</v>
      </c>
    </row>
    <row r="203" spans="1:6" s="39" customFormat="1" ht="16.5">
      <c r="A203" s="78" t="s">
        <v>336</v>
      </c>
      <c r="B203" s="37" t="s">
        <v>111</v>
      </c>
      <c r="C203" s="40" t="s">
        <v>3</v>
      </c>
      <c r="D203" s="28">
        <v>26</v>
      </c>
      <c r="E203" s="28">
        <v>250</v>
      </c>
      <c r="F203" s="79">
        <f t="shared" si="18"/>
        <v>6500</v>
      </c>
    </row>
    <row r="204" spans="1:6" s="39" customFormat="1" ht="16.5">
      <c r="A204" s="78" t="s">
        <v>397</v>
      </c>
      <c r="B204" s="37" t="s">
        <v>139</v>
      </c>
      <c r="C204" s="40" t="s">
        <v>3</v>
      </c>
      <c r="D204" s="28">
        <v>6</v>
      </c>
      <c r="E204" s="28">
        <v>800</v>
      </c>
      <c r="F204" s="79">
        <f t="shared" si="18"/>
        <v>4800</v>
      </c>
    </row>
    <row r="205" spans="1:6" s="39" customFormat="1" ht="16.5">
      <c r="A205" s="78" t="s">
        <v>337</v>
      </c>
      <c r="B205" s="37" t="s">
        <v>384</v>
      </c>
      <c r="C205" s="40" t="s">
        <v>112</v>
      </c>
      <c r="D205" s="28">
        <v>1</v>
      </c>
      <c r="E205" s="28">
        <v>35000</v>
      </c>
      <c r="F205" s="79">
        <f t="shared" si="18"/>
        <v>35000</v>
      </c>
    </row>
    <row r="206" spans="1:6" s="39" customFormat="1" ht="16.5">
      <c r="A206" s="78" t="s">
        <v>338</v>
      </c>
      <c r="B206" s="37" t="s">
        <v>141</v>
      </c>
      <c r="C206" s="40" t="s">
        <v>3</v>
      </c>
      <c r="D206" s="28">
        <v>14</v>
      </c>
      <c r="E206" s="28">
        <v>1000</v>
      </c>
      <c r="F206" s="79">
        <f t="shared" si="18"/>
        <v>14000</v>
      </c>
    </row>
    <row r="207" spans="1:6" s="39" customFormat="1" ht="16.5">
      <c r="A207" s="78" t="s">
        <v>398</v>
      </c>
      <c r="B207" s="37" t="s">
        <v>113</v>
      </c>
      <c r="C207" s="40" t="s">
        <v>3</v>
      </c>
      <c r="D207" s="28">
        <v>70</v>
      </c>
      <c r="E207" s="28">
        <v>30</v>
      </c>
      <c r="F207" s="79">
        <f t="shared" si="18"/>
        <v>2100</v>
      </c>
    </row>
    <row r="208" spans="1:6" s="39" customFormat="1" ht="16.5">
      <c r="A208" s="78" t="s">
        <v>339</v>
      </c>
      <c r="B208" s="37" t="s">
        <v>114</v>
      </c>
      <c r="C208" s="40" t="s">
        <v>3</v>
      </c>
      <c r="D208" s="28">
        <v>70</v>
      </c>
      <c r="E208" s="28">
        <v>30</v>
      </c>
      <c r="F208" s="79">
        <f t="shared" si="18"/>
        <v>2100</v>
      </c>
    </row>
    <row r="209" spans="1:169" s="39" customFormat="1" ht="16.5">
      <c r="A209" s="78" t="s">
        <v>340</v>
      </c>
      <c r="B209" s="37" t="s">
        <v>115</v>
      </c>
      <c r="C209" s="40" t="s">
        <v>3</v>
      </c>
      <c r="D209" s="28">
        <v>1</v>
      </c>
      <c r="E209" s="28">
        <v>12000</v>
      </c>
      <c r="F209" s="79">
        <f t="shared" si="18"/>
        <v>12000</v>
      </c>
    </row>
    <row r="210" spans="1:169" s="39" customFormat="1" ht="16.5">
      <c r="A210" s="78" t="s">
        <v>341</v>
      </c>
      <c r="B210" s="37" t="s">
        <v>349</v>
      </c>
      <c r="C210" s="40" t="s">
        <v>3</v>
      </c>
      <c r="D210" s="28">
        <v>4</v>
      </c>
      <c r="E210" s="28">
        <v>8000</v>
      </c>
      <c r="F210" s="79">
        <f t="shared" ref="F210" si="19">D210*E210</f>
        <v>32000</v>
      </c>
    </row>
    <row r="211" spans="1:169" s="39" customFormat="1" ht="16.5">
      <c r="A211" s="78" t="s">
        <v>399</v>
      </c>
      <c r="B211" s="37" t="s">
        <v>116</v>
      </c>
      <c r="C211" s="40" t="s">
        <v>3</v>
      </c>
      <c r="D211" s="28">
        <v>5</v>
      </c>
      <c r="E211" s="28">
        <v>3000</v>
      </c>
      <c r="F211" s="79">
        <f t="shared" si="18"/>
        <v>15000</v>
      </c>
    </row>
    <row r="212" spans="1:169" s="39" customFormat="1" ht="16.5">
      <c r="A212" s="78" t="s">
        <v>342</v>
      </c>
      <c r="B212" s="37" t="s">
        <v>350</v>
      </c>
      <c r="C212" s="40" t="s">
        <v>3</v>
      </c>
      <c r="D212" s="28">
        <v>1</v>
      </c>
      <c r="E212" s="28">
        <v>2000</v>
      </c>
      <c r="F212" s="79">
        <f t="shared" si="18"/>
        <v>2000</v>
      </c>
    </row>
    <row r="213" spans="1:169" s="39" customFormat="1" ht="17.25" thickBot="1">
      <c r="A213" s="78" t="s">
        <v>400</v>
      </c>
      <c r="B213" s="37" t="s">
        <v>351</v>
      </c>
      <c r="C213" s="40" t="s">
        <v>3</v>
      </c>
      <c r="D213" s="28">
        <v>4</v>
      </c>
      <c r="E213" s="28">
        <v>1500</v>
      </c>
      <c r="F213" s="79">
        <f t="shared" ref="F213" si="20">D213*E213</f>
        <v>6000</v>
      </c>
    </row>
    <row r="214" spans="1:169" s="23" customFormat="1" ht="20.25" thickBot="1">
      <c r="A214" s="99" t="str">
        <f>+"TOTAL "&amp;A169</f>
        <v>TOTAL G: ELECTRICITE - LUSTRERIE</v>
      </c>
      <c r="B214" s="100"/>
      <c r="C214" s="100"/>
      <c r="D214" s="100"/>
      <c r="E214" s="101"/>
      <c r="F214" s="58">
        <f>SUM(F170:F213)</f>
        <v>627700</v>
      </c>
    </row>
    <row r="215" spans="1:169" s="24" customFormat="1" ht="24" customHeight="1">
      <c r="A215" s="96" t="s">
        <v>145</v>
      </c>
      <c r="B215" s="97"/>
      <c r="C215" s="97"/>
      <c r="D215" s="97"/>
      <c r="E215" s="97"/>
      <c r="F215" s="98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</row>
    <row r="216" spans="1:169" s="39" customFormat="1" ht="16.5">
      <c r="A216" s="78" t="s">
        <v>352</v>
      </c>
      <c r="B216" s="37" t="s">
        <v>358</v>
      </c>
      <c r="C216" s="40" t="s">
        <v>160</v>
      </c>
      <c r="D216" s="28">
        <v>3500</v>
      </c>
      <c r="E216" s="28">
        <v>20</v>
      </c>
      <c r="F216" s="79">
        <f t="shared" ref="F216:F220" si="21">D216*E216</f>
        <v>70000</v>
      </c>
    </row>
    <row r="217" spans="1:169" s="39" customFormat="1" ht="16.5">
      <c r="A217" s="78" t="s">
        <v>353</v>
      </c>
      <c r="B217" s="37" t="s">
        <v>359</v>
      </c>
      <c r="C217" s="40" t="s">
        <v>160</v>
      </c>
      <c r="D217" s="28">
        <v>2500</v>
      </c>
      <c r="E217" s="28">
        <v>20</v>
      </c>
      <c r="F217" s="79">
        <f t="shared" si="21"/>
        <v>50000</v>
      </c>
    </row>
    <row r="218" spans="1:169" s="39" customFormat="1" ht="16.5">
      <c r="A218" s="78" t="s">
        <v>354</v>
      </c>
      <c r="B218" s="37" t="s">
        <v>360</v>
      </c>
      <c r="C218" s="40" t="s">
        <v>160</v>
      </c>
      <c r="D218" s="28">
        <v>3500</v>
      </c>
      <c r="E218" s="28">
        <v>20</v>
      </c>
      <c r="F218" s="79">
        <f t="shared" si="21"/>
        <v>70000</v>
      </c>
    </row>
    <row r="219" spans="1:169" s="39" customFormat="1" ht="16.5">
      <c r="A219" s="78" t="s">
        <v>355</v>
      </c>
      <c r="B219" s="37" t="s">
        <v>146</v>
      </c>
      <c r="C219" s="40" t="s">
        <v>160</v>
      </c>
      <c r="D219" s="28">
        <v>900</v>
      </c>
      <c r="E219" s="28">
        <v>20</v>
      </c>
      <c r="F219" s="79">
        <f t="shared" ref="F219" si="22">D219*E219</f>
        <v>18000</v>
      </c>
    </row>
    <row r="220" spans="1:169" s="39" customFormat="1" ht="17.25" thickBot="1">
      <c r="A220" s="78" t="s">
        <v>356</v>
      </c>
      <c r="B220" s="37" t="s">
        <v>147</v>
      </c>
      <c r="C220" s="40" t="s">
        <v>160</v>
      </c>
      <c r="D220" s="28">
        <v>700</v>
      </c>
      <c r="E220" s="28">
        <v>20</v>
      </c>
      <c r="F220" s="79">
        <f t="shared" si="21"/>
        <v>14000</v>
      </c>
    </row>
    <row r="221" spans="1:169" s="23" customFormat="1" ht="20.25" thickBot="1">
      <c r="A221" s="99" t="str">
        <f>+"TOTAL "&amp;A215</f>
        <v>TOTAL H-PEINTURE</v>
      </c>
      <c r="B221" s="100"/>
      <c r="C221" s="100"/>
      <c r="D221" s="100"/>
      <c r="E221" s="101"/>
      <c r="F221" s="58">
        <f>SUM(F216:F220)</f>
        <v>222000</v>
      </c>
    </row>
    <row r="222" spans="1:169" s="24" customFormat="1" ht="24" customHeight="1">
      <c r="A222" s="96" t="s">
        <v>166</v>
      </c>
      <c r="B222" s="97"/>
      <c r="C222" s="97"/>
      <c r="D222" s="97"/>
      <c r="E222" s="97"/>
      <c r="F222" s="98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</row>
    <row r="223" spans="1:169" s="39" customFormat="1" ht="16.5">
      <c r="A223" s="78" t="s">
        <v>363</v>
      </c>
      <c r="B223" s="37" t="s">
        <v>153</v>
      </c>
      <c r="C223" s="40" t="s">
        <v>124</v>
      </c>
      <c r="D223" s="28">
        <v>380</v>
      </c>
      <c r="E223" s="28">
        <v>940</v>
      </c>
      <c r="F223" s="79">
        <f t="shared" ref="F223" si="23">+D223*E223</f>
        <v>357200</v>
      </c>
    </row>
    <row r="224" spans="1:169" s="39" customFormat="1" ht="16.5">
      <c r="A224" s="78" t="s">
        <v>364</v>
      </c>
      <c r="B224" s="37" t="s">
        <v>357</v>
      </c>
      <c r="C224" s="40" t="s">
        <v>124</v>
      </c>
      <c r="D224" s="28">
        <v>50</v>
      </c>
      <c r="E224" s="28">
        <v>900</v>
      </c>
      <c r="F224" s="79">
        <f t="shared" ref="F224" si="24">+PRODUCT(D224:E224)</f>
        <v>45000</v>
      </c>
    </row>
    <row r="225" spans="1:6" s="39" customFormat="1" ht="16.5">
      <c r="A225" s="78"/>
      <c r="B225" s="53" t="s">
        <v>117</v>
      </c>
      <c r="C225" s="40"/>
      <c r="D225" s="28"/>
      <c r="E225" s="28"/>
      <c r="F225" s="79"/>
    </row>
    <row r="226" spans="1:6" s="39" customFormat="1" ht="16.5">
      <c r="A226" s="78" t="s">
        <v>365</v>
      </c>
      <c r="B226" s="37" t="s">
        <v>118</v>
      </c>
      <c r="C226" s="40" t="s">
        <v>160</v>
      </c>
      <c r="D226" s="28">
        <v>1056</v>
      </c>
      <c r="E226" s="28">
        <v>115</v>
      </c>
      <c r="F226" s="79">
        <f>+PRODUCT(D226:E226)</f>
        <v>121440</v>
      </c>
    </row>
    <row r="227" spans="1:6" s="39" customFormat="1" ht="16.5">
      <c r="A227" s="78" t="s">
        <v>366</v>
      </c>
      <c r="B227" s="37" t="s">
        <v>119</v>
      </c>
      <c r="C227" s="40" t="s">
        <v>160</v>
      </c>
      <c r="D227" s="28">
        <v>500</v>
      </c>
      <c r="E227" s="28">
        <v>120</v>
      </c>
      <c r="F227" s="79">
        <f t="shared" ref="F227:F232" si="25">+PRODUCT(D227:E227)</f>
        <v>60000</v>
      </c>
    </row>
    <row r="228" spans="1:6" s="39" customFormat="1" ht="16.5">
      <c r="A228" s="78" t="s">
        <v>367</v>
      </c>
      <c r="B228" s="37" t="s">
        <v>120</v>
      </c>
      <c r="C228" s="40" t="s">
        <v>101</v>
      </c>
      <c r="D228" s="28">
        <v>1</v>
      </c>
      <c r="E228" s="28">
        <v>15000</v>
      </c>
      <c r="F228" s="79">
        <f t="shared" si="25"/>
        <v>15000</v>
      </c>
    </row>
    <row r="229" spans="1:6" s="39" customFormat="1" ht="16.5">
      <c r="A229" s="78"/>
      <c r="B229" s="53" t="s">
        <v>121</v>
      </c>
      <c r="C229" s="40"/>
      <c r="D229" s="28"/>
      <c r="E229" s="28"/>
      <c r="F229" s="79"/>
    </row>
    <row r="230" spans="1:6" s="39" customFormat="1" ht="16.5">
      <c r="A230" s="78" t="s">
        <v>368</v>
      </c>
      <c r="B230" s="37" t="s">
        <v>154</v>
      </c>
      <c r="C230" s="40" t="s">
        <v>101</v>
      </c>
      <c r="D230" s="28">
        <v>1</v>
      </c>
      <c r="E230" s="28">
        <v>25000</v>
      </c>
      <c r="F230" s="79">
        <f t="shared" si="25"/>
        <v>25000</v>
      </c>
    </row>
    <row r="231" spans="1:6" s="39" customFormat="1" ht="16.5">
      <c r="A231" s="78" t="s">
        <v>369</v>
      </c>
      <c r="B231" s="37" t="s">
        <v>361</v>
      </c>
      <c r="C231" s="40" t="s">
        <v>101</v>
      </c>
      <c r="D231" s="28">
        <v>1</v>
      </c>
      <c r="E231" s="28">
        <v>30000</v>
      </c>
      <c r="F231" s="79">
        <f t="shared" si="25"/>
        <v>30000</v>
      </c>
    </row>
    <row r="232" spans="1:6" s="39" customFormat="1" ht="16.5">
      <c r="A232" s="78" t="s">
        <v>370</v>
      </c>
      <c r="B232" s="37" t="s">
        <v>155</v>
      </c>
      <c r="C232" s="40" t="s">
        <v>101</v>
      </c>
      <c r="D232" s="28">
        <v>1</v>
      </c>
      <c r="E232" s="28">
        <v>90000</v>
      </c>
      <c r="F232" s="79">
        <f t="shared" si="25"/>
        <v>90000</v>
      </c>
    </row>
    <row r="233" spans="1:6" s="39" customFormat="1" ht="16.5">
      <c r="A233" s="78" t="s">
        <v>371</v>
      </c>
      <c r="B233" s="37" t="s">
        <v>122</v>
      </c>
      <c r="C233" s="40" t="s">
        <v>124</v>
      </c>
      <c r="D233" s="28">
        <v>10</v>
      </c>
      <c r="E233" s="28">
        <v>800</v>
      </c>
      <c r="F233" s="79">
        <f>+PRODUCT(D233:E233)</f>
        <v>8000</v>
      </c>
    </row>
    <row r="234" spans="1:6" s="39" customFormat="1" ht="16.5">
      <c r="A234" s="78" t="s">
        <v>372</v>
      </c>
      <c r="B234" s="37" t="s">
        <v>362</v>
      </c>
      <c r="C234" s="40" t="s">
        <v>101</v>
      </c>
      <c r="D234" s="28">
        <v>1</v>
      </c>
      <c r="E234" s="28">
        <v>15000</v>
      </c>
      <c r="F234" s="79">
        <f t="shared" ref="F234:F235" si="26">D234*E234</f>
        <v>15000</v>
      </c>
    </row>
    <row r="235" spans="1:6" s="39" customFormat="1" ht="16.5">
      <c r="A235" s="78" t="s">
        <v>373</v>
      </c>
      <c r="B235" s="37" t="s">
        <v>388</v>
      </c>
      <c r="C235" s="40" t="s">
        <v>160</v>
      </c>
      <c r="D235" s="28">
        <v>900</v>
      </c>
      <c r="E235" s="28">
        <v>100</v>
      </c>
      <c r="F235" s="79">
        <f t="shared" si="26"/>
        <v>90000</v>
      </c>
    </row>
    <row r="236" spans="1:6" s="16" customFormat="1" ht="18" customHeight="1">
      <c r="A236" s="78" t="s">
        <v>374</v>
      </c>
      <c r="B236" s="12" t="s">
        <v>389</v>
      </c>
      <c r="C236" s="13" t="s">
        <v>160</v>
      </c>
      <c r="D236" s="28">
        <v>450</v>
      </c>
      <c r="E236" s="14">
        <v>150</v>
      </c>
      <c r="F236" s="66">
        <f>D236*E236</f>
        <v>67500</v>
      </c>
    </row>
    <row r="237" spans="1:6" s="16" customFormat="1" ht="18" customHeight="1">
      <c r="A237" s="78" t="s">
        <v>375</v>
      </c>
      <c r="B237" s="12" t="s">
        <v>390</v>
      </c>
      <c r="C237" s="13" t="s">
        <v>160</v>
      </c>
      <c r="D237" s="28">
        <v>100</v>
      </c>
      <c r="E237" s="14">
        <v>150</v>
      </c>
      <c r="F237" s="66">
        <f>D237*E237</f>
        <v>15000</v>
      </c>
    </row>
    <row r="238" spans="1:6" s="16" customFormat="1" ht="18" customHeight="1">
      <c r="A238" s="78" t="s">
        <v>376</v>
      </c>
      <c r="B238" s="12" t="s">
        <v>123</v>
      </c>
      <c r="C238" s="33" t="s">
        <v>124</v>
      </c>
      <c r="D238" s="28">
        <v>20</v>
      </c>
      <c r="E238" s="14">
        <v>900</v>
      </c>
      <c r="F238" s="66">
        <f>D238*E238</f>
        <v>18000</v>
      </c>
    </row>
    <row r="239" spans="1:6" ht="16.5">
      <c r="A239" s="80"/>
      <c r="B239" s="41" t="s">
        <v>125</v>
      </c>
      <c r="C239" s="33"/>
      <c r="D239" s="28"/>
      <c r="E239" s="14"/>
      <c r="F239" s="66"/>
    </row>
    <row r="240" spans="1:6" s="16" customFormat="1" ht="18" customHeight="1">
      <c r="A240" s="80" t="s">
        <v>377</v>
      </c>
      <c r="B240" s="42" t="s">
        <v>150</v>
      </c>
      <c r="C240" s="13" t="s">
        <v>160</v>
      </c>
      <c r="D240" s="28">
        <v>200</v>
      </c>
      <c r="E240" s="14">
        <v>120</v>
      </c>
      <c r="F240" s="66">
        <f>D240*E240</f>
        <v>24000</v>
      </c>
    </row>
    <row r="241" spans="1:6" s="16" customFormat="1" ht="18" customHeight="1">
      <c r="A241" s="80" t="s">
        <v>378</v>
      </c>
      <c r="B241" s="12" t="s">
        <v>126</v>
      </c>
      <c r="C241" s="33" t="s">
        <v>124</v>
      </c>
      <c r="D241" s="28">
        <v>200</v>
      </c>
      <c r="E241" s="14">
        <v>75</v>
      </c>
      <c r="F241" s="66">
        <f t="shared" ref="F241:F242" si="27">D241*E241</f>
        <v>15000</v>
      </c>
    </row>
    <row r="242" spans="1:6" s="16" customFormat="1" ht="18" customHeight="1">
      <c r="A242" s="80" t="s">
        <v>379</v>
      </c>
      <c r="B242" s="42" t="s">
        <v>151</v>
      </c>
      <c r="C242" s="33" t="s">
        <v>3</v>
      </c>
      <c r="D242" s="28">
        <v>10</v>
      </c>
      <c r="E242" s="14">
        <v>700</v>
      </c>
      <c r="F242" s="66">
        <f t="shared" si="27"/>
        <v>7000</v>
      </c>
    </row>
    <row r="243" spans="1:6" s="16" customFormat="1" ht="18" customHeight="1" thickBot="1">
      <c r="A243" s="80" t="s">
        <v>401</v>
      </c>
      <c r="B243" s="12" t="s">
        <v>127</v>
      </c>
      <c r="C243" s="33" t="s">
        <v>3</v>
      </c>
      <c r="D243" s="28">
        <v>3</v>
      </c>
      <c r="E243" s="14">
        <v>800</v>
      </c>
      <c r="F243" s="66">
        <f t="shared" ref="F243" si="28">D243*E243</f>
        <v>2400</v>
      </c>
    </row>
    <row r="244" spans="1:6" s="23" customFormat="1" ht="20.25" thickBot="1">
      <c r="A244" s="99" t="str">
        <f>+"TOTAL "&amp;A222</f>
        <v>TOTAL I - AMENAGEMENTS EXTERIEURS</v>
      </c>
      <c r="B244" s="100"/>
      <c r="C244" s="100"/>
      <c r="D244" s="100"/>
      <c r="E244" s="101"/>
      <c r="F244" s="58">
        <f>SUM(F223:F243)</f>
        <v>1005540</v>
      </c>
    </row>
    <row r="247" spans="1:6" ht="16.5" thickBot="1"/>
    <row r="248" spans="1:6" s="45" customFormat="1" ht="19.5" customHeight="1" thickBot="1">
      <c r="A248" s="114" t="str">
        <f>A12</f>
        <v xml:space="preserve">A/ LOT GROS ŒUVRES </v>
      </c>
      <c r="B248" s="115"/>
      <c r="C248" s="115"/>
      <c r="D248" s="116"/>
      <c r="E248" s="102">
        <f>+F67</f>
        <v>4490980</v>
      </c>
      <c r="F248" s="103"/>
    </row>
    <row r="249" spans="1:6" s="45" customFormat="1" ht="19.5" customHeight="1" thickBot="1">
      <c r="A249" s="114" t="str">
        <f>+A68</f>
        <v>B/ LOT : ETANCHEITE</v>
      </c>
      <c r="B249" s="115"/>
      <c r="C249" s="115"/>
      <c r="D249" s="116"/>
      <c r="E249" s="102">
        <f>+F79</f>
        <v>842750</v>
      </c>
      <c r="F249" s="103"/>
    </row>
    <row r="250" spans="1:6" s="45" customFormat="1" ht="20.25" thickBot="1">
      <c r="A250" s="114" t="str">
        <f>+A80</f>
        <v xml:space="preserve">C-REVETEMENTS SOLS ET MURS </v>
      </c>
      <c r="B250" s="115"/>
      <c r="C250" s="115"/>
      <c r="D250" s="116"/>
      <c r="E250" s="102">
        <f>+F92</f>
        <v>798150</v>
      </c>
      <c r="F250" s="103"/>
    </row>
    <row r="251" spans="1:6" s="45" customFormat="1" ht="20.25" thickBot="1">
      <c r="A251" s="114" t="str">
        <f>+A93</f>
        <v>D-FAUX PLAFONDS</v>
      </c>
      <c r="B251" s="115"/>
      <c r="C251" s="115"/>
      <c r="D251" s="116"/>
      <c r="E251" s="102">
        <f>+F98</f>
        <v>149000</v>
      </c>
      <c r="F251" s="103"/>
    </row>
    <row r="252" spans="1:6" s="45" customFormat="1" ht="20.25" thickBot="1">
      <c r="A252" s="114" t="str">
        <f>A99</f>
        <v>E-MENUISERIE BOIS, ALUMINIUM ET METALLIQUE</v>
      </c>
      <c r="B252" s="115"/>
      <c r="C252" s="115"/>
      <c r="D252" s="116"/>
      <c r="E252" s="102">
        <f>+F116</f>
        <v>823250</v>
      </c>
      <c r="F252" s="103"/>
    </row>
    <row r="253" spans="1:6" s="45" customFormat="1" ht="20.25" thickBot="1">
      <c r="A253" s="114" t="str">
        <f>+A117</f>
        <v>F - PLOMBERIE-SANITAIRES</v>
      </c>
      <c r="B253" s="115"/>
      <c r="C253" s="115"/>
      <c r="D253" s="116"/>
      <c r="E253" s="102">
        <f>+F168</f>
        <v>162440</v>
      </c>
      <c r="F253" s="103"/>
    </row>
    <row r="254" spans="1:6" s="45" customFormat="1" ht="20.25" thickBot="1">
      <c r="A254" s="114" t="str">
        <f>+A169</f>
        <v>G: ELECTRICITE - LUSTRERIE</v>
      </c>
      <c r="B254" s="115"/>
      <c r="C254" s="115"/>
      <c r="D254" s="116"/>
      <c r="E254" s="102">
        <f>+F214</f>
        <v>627700</v>
      </c>
      <c r="F254" s="103"/>
    </row>
    <row r="255" spans="1:6" s="45" customFormat="1" ht="20.25" thickBot="1">
      <c r="A255" s="114" t="str">
        <f>+A215</f>
        <v>H-PEINTURE</v>
      </c>
      <c r="B255" s="115"/>
      <c r="C255" s="115"/>
      <c r="D255" s="116"/>
      <c r="E255" s="102">
        <f>+F221</f>
        <v>222000</v>
      </c>
      <c r="F255" s="103"/>
    </row>
    <row r="256" spans="1:6" s="45" customFormat="1" ht="20.25" thickBot="1">
      <c r="A256" s="114" t="str">
        <f>+A222</f>
        <v>I - AMENAGEMENTS EXTERIEURS</v>
      </c>
      <c r="B256" s="115"/>
      <c r="C256" s="115"/>
      <c r="D256" s="116"/>
      <c r="E256" s="102">
        <f>+F244</f>
        <v>1005540</v>
      </c>
      <c r="F256" s="103"/>
    </row>
    <row r="257" spans="1:6" s="46" customFormat="1" ht="22.5" thickBot="1">
      <c r="A257" s="111" t="s">
        <v>128</v>
      </c>
      <c r="B257" s="112"/>
      <c r="C257" s="112"/>
      <c r="D257" s="113"/>
      <c r="E257" s="109">
        <f>SUM(E248:F256)</f>
        <v>9121810</v>
      </c>
      <c r="F257" s="110"/>
    </row>
    <row r="258" spans="1:6" s="46" customFormat="1" ht="22.5" thickBot="1">
      <c r="A258" s="111" t="s">
        <v>129</v>
      </c>
      <c r="B258" s="112"/>
      <c r="C258" s="112"/>
      <c r="D258" s="113"/>
      <c r="E258" s="109">
        <f>+E257*20%</f>
        <v>1824362</v>
      </c>
      <c r="F258" s="110"/>
    </row>
    <row r="259" spans="1:6" s="46" customFormat="1" ht="22.5" thickBot="1">
      <c r="A259" s="111" t="s">
        <v>130</v>
      </c>
      <c r="B259" s="112"/>
      <c r="C259" s="112"/>
      <c r="D259" s="113"/>
      <c r="E259" s="109">
        <f>SUM(E257:F258)</f>
        <v>10946172</v>
      </c>
      <c r="F259" s="110"/>
    </row>
    <row r="260" spans="1:6" s="46" customFormat="1" ht="22.5" thickBot="1">
      <c r="A260" s="104" t="s">
        <v>402</v>
      </c>
      <c r="B260" s="105"/>
      <c r="C260" s="105"/>
      <c r="D260" s="106"/>
      <c r="E260" s="107"/>
      <c r="F260" s="108"/>
    </row>
    <row r="261" spans="1:6" s="46" customFormat="1" ht="22.5" thickBot="1">
      <c r="A261" s="104" t="s">
        <v>391</v>
      </c>
      <c r="B261" s="105"/>
      <c r="C261" s="105"/>
      <c r="D261" s="106"/>
      <c r="E261" s="107"/>
      <c r="F261" s="108"/>
    </row>
    <row r="262" spans="1:6" s="46" customFormat="1" ht="22.5" thickBot="1">
      <c r="A262" s="104" t="s">
        <v>156</v>
      </c>
      <c r="B262" s="105"/>
      <c r="C262" s="105"/>
      <c r="D262" s="106"/>
      <c r="E262" s="107"/>
      <c r="F262" s="108"/>
    </row>
    <row r="263" spans="1:6" s="82" customFormat="1">
      <c r="A263" s="81"/>
      <c r="C263" s="83"/>
      <c r="D263" s="84"/>
      <c r="E263" s="84"/>
      <c r="F263" s="85"/>
    </row>
    <row r="264" spans="1:6" s="82" customFormat="1">
      <c r="A264" s="81"/>
      <c r="B264" s="86" t="s">
        <v>403</v>
      </c>
      <c r="C264" s="86"/>
      <c r="D264" s="86"/>
      <c r="E264" s="86"/>
      <c r="F264" s="86"/>
    </row>
    <row r="265" spans="1:6" s="82" customFormat="1">
      <c r="A265" s="81"/>
      <c r="B265" s="86" t="s">
        <v>404</v>
      </c>
      <c r="C265" s="86"/>
      <c r="D265" s="86"/>
      <c r="E265" s="86"/>
    </row>
    <row r="266" spans="1:6" s="82" customFormat="1" ht="16.5" thickBot="1">
      <c r="A266" s="87"/>
      <c r="B266" s="86"/>
      <c r="C266" s="86" t="s">
        <v>405</v>
      </c>
      <c r="D266" s="86"/>
      <c r="E266" s="86"/>
      <c r="F266" s="88"/>
    </row>
    <row r="267" spans="1:6" ht="16.5" thickTop="1"/>
  </sheetData>
  <mergeCells count="58">
    <mergeCell ref="A4:F4"/>
    <mergeCell ref="A6:F6"/>
    <mergeCell ref="A253:D253"/>
    <mergeCell ref="A254:D254"/>
    <mergeCell ref="A255:D255"/>
    <mergeCell ref="A68:F68"/>
    <mergeCell ref="A116:E116"/>
    <mergeCell ref="A7:F7"/>
    <mergeCell ref="A8:F8"/>
    <mergeCell ref="A10:A11"/>
    <mergeCell ref="B10:B11"/>
    <mergeCell ref="C10:C11"/>
    <mergeCell ref="D10:D11"/>
    <mergeCell ref="E10:E11"/>
    <mergeCell ref="F10:F11"/>
    <mergeCell ref="A12:B12"/>
    <mergeCell ref="A256:D256"/>
    <mergeCell ref="A257:D257"/>
    <mergeCell ref="A248:D248"/>
    <mergeCell ref="A249:D249"/>
    <mergeCell ref="A250:D250"/>
    <mergeCell ref="A251:D251"/>
    <mergeCell ref="A252:D252"/>
    <mergeCell ref="E257:F257"/>
    <mergeCell ref="E258:F258"/>
    <mergeCell ref="E259:F259"/>
    <mergeCell ref="A258:D258"/>
    <mergeCell ref="A259:D259"/>
    <mergeCell ref="A260:D260"/>
    <mergeCell ref="A261:D261"/>
    <mergeCell ref="A262:D262"/>
    <mergeCell ref="E260:F260"/>
    <mergeCell ref="E261:F261"/>
    <mergeCell ref="E262:F262"/>
    <mergeCell ref="E256:F256"/>
    <mergeCell ref="E248:F248"/>
    <mergeCell ref="E249:F249"/>
    <mergeCell ref="E254:F254"/>
    <mergeCell ref="E255:F255"/>
    <mergeCell ref="E251:F251"/>
    <mergeCell ref="E252:F252"/>
    <mergeCell ref="E253:F253"/>
    <mergeCell ref="E250:F250"/>
    <mergeCell ref="A215:F215"/>
    <mergeCell ref="A221:E221"/>
    <mergeCell ref="A222:F222"/>
    <mergeCell ref="A244:E244"/>
    <mergeCell ref="A67:E67"/>
    <mergeCell ref="A79:E79"/>
    <mergeCell ref="A92:E92"/>
    <mergeCell ref="A98:E98"/>
    <mergeCell ref="A99:F99"/>
    <mergeCell ref="A117:F117"/>
    <mergeCell ref="A169:F169"/>
    <mergeCell ref="A168:E168"/>
    <mergeCell ref="A80:F80"/>
    <mergeCell ref="A93:F93"/>
    <mergeCell ref="A214:E214"/>
  </mergeCells>
  <phoneticPr fontId="32" type="noConversion"/>
  <conditionalFormatting sqref="A13">
    <cfRule type="expression" dxfId="16" priority="23">
      <formula>AND(#REF!&lt;&gt;0)</formula>
    </cfRule>
  </conditionalFormatting>
  <conditionalFormatting sqref="A19 A24 A30 A41 A48 A53 A58">
    <cfRule type="expression" dxfId="15" priority="111">
      <formula>AND(#REF!&lt;&gt;0)</formula>
    </cfRule>
  </conditionalFormatting>
  <conditionalFormatting sqref="A67 A79 A92 A98 A116 A168">
    <cfRule type="expression" dxfId="14" priority="110">
      <formula>AND(#REF!&lt;&gt;0)</formula>
    </cfRule>
  </conditionalFormatting>
  <conditionalFormatting sqref="A100">
    <cfRule type="expression" dxfId="13" priority="80">
      <formula>AND(#REF!&lt;&gt;0)</formula>
    </cfRule>
  </conditionalFormatting>
  <conditionalFormatting sqref="A104">
    <cfRule type="expression" dxfId="12" priority="79">
      <formula>AND(#REF!&lt;&gt;0)</formula>
    </cfRule>
  </conditionalFormatting>
  <conditionalFormatting sqref="A109">
    <cfRule type="expression" dxfId="11" priority="78">
      <formula>AND(#REF!&lt;&gt;0)</formula>
    </cfRule>
  </conditionalFormatting>
  <conditionalFormatting sqref="A214">
    <cfRule type="expression" dxfId="10" priority="3">
      <formula>AND(#REF!&lt;&gt;0)</formula>
    </cfRule>
  </conditionalFormatting>
  <conditionalFormatting sqref="A221">
    <cfRule type="expression" dxfId="9" priority="2">
      <formula>AND(#REF!&lt;&gt;0)</formula>
    </cfRule>
  </conditionalFormatting>
  <conditionalFormatting sqref="A244">
    <cfRule type="expression" dxfId="8" priority="1">
      <formula>AND(#REF!&lt;&gt;0)</formula>
    </cfRule>
  </conditionalFormatting>
  <conditionalFormatting sqref="C13:C26">
    <cfRule type="expression" dxfId="7" priority="21">
      <formula>#REF!&gt;=1.25*#REF!</formula>
    </cfRule>
  </conditionalFormatting>
  <conditionalFormatting sqref="C28 C54:C57 C59:C62 C94:C97 C105:C108 C120:C123 C129:C133 C142:C144 C171:C175 C177:C181 C183:C185 C236:C237 C240">
    <cfRule type="expression" dxfId="6" priority="93">
      <formula>#REF!&gt;=1.25*#REF!</formula>
    </cfRule>
  </conditionalFormatting>
  <conditionalFormatting sqref="C31:C42">
    <cfRule type="expression" dxfId="5" priority="20">
      <formula>#REF!&gt;=1.25*#REF!</formula>
    </cfRule>
  </conditionalFormatting>
  <conditionalFormatting sqref="C44:C52">
    <cfRule type="expression" dxfId="4" priority="19">
      <formula>#REF!&gt;=1.25*#REF!</formula>
    </cfRule>
  </conditionalFormatting>
  <conditionalFormatting sqref="C69:C78">
    <cfRule type="expression" dxfId="3" priority="18">
      <formula>#REF!&gt;=1.25*#REF!</formula>
    </cfRule>
  </conditionalFormatting>
  <conditionalFormatting sqref="C81:C91">
    <cfRule type="expression" dxfId="2" priority="14">
      <formula>#REF!&gt;=1.25*#REF!</formula>
    </cfRule>
  </conditionalFormatting>
  <conditionalFormatting sqref="C101:C103">
    <cfRule type="expression" dxfId="1" priority="13">
      <formula>#REF!&gt;=1.25*#REF!</formula>
    </cfRule>
  </conditionalFormatting>
  <conditionalFormatting sqref="C110:C115">
    <cfRule type="expression" dxfId="0" priority="12">
      <formula>#REF!&gt;=1.25*#REF!</formula>
    </cfRule>
  </conditionalFormatting>
  <pageMargins left="0.22239583333333332" right="1.2708333333333334E-2" top="8.8958333333333334E-2" bottom="0.58458333333333334" header="0.31496062992125984" footer="0.31496062992125984"/>
  <pageSetup paperSize="9" scale="61" orientation="portrait" r:id="rId1"/>
  <headerFooter>
    <oddFooter>&amp;R&amp;P</oddFooter>
  </headerFooter>
  <ignoredErrors>
    <ignoredError sqref="D73:D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BORDEREAUX DES PRIX</vt:lpstr>
      <vt:lpstr>'BORDEREAUX DES PRIX'!Zone_d_impression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MOULOUD LAZHAR - ODL</cp:lastModifiedBy>
  <cp:lastPrinted>2026-07-16T09:04:35Z</cp:lastPrinted>
  <dcterms:created xsi:type="dcterms:W3CDTF">2021-03-12T12:18:51Z</dcterms:created>
  <dcterms:modified xsi:type="dcterms:W3CDTF">2026-08-05T12:39:55Z</dcterms:modified>
</cp:coreProperties>
</file>