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28" windowWidth="14808" windowHeight="7896"/>
  </bookViews>
  <sheets>
    <sheet name="ESTIMATION " sheetId="1" r:id="rId1"/>
    <sheet name="AVANT METRE" sheetId="2" r:id="rId2"/>
  </sheets>
  <definedNames>
    <definedName name="_xlnm.Print_Titles" localSheetId="1">'AVANT METRE'!$1:$5</definedName>
    <definedName name="_xlnm.Print_Titles" localSheetId="0">'ESTIMATION '!$1:$7</definedName>
    <definedName name="_xlnm.Print_Area" localSheetId="1">'AVANT METRE'!$A$1:$K$48</definedName>
  </definedNames>
  <calcPr calcId="152511"/>
</workbook>
</file>

<file path=xl/calcChain.xml><?xml version="1.0" encoding="utf-8"?>
<calcChain xmlns="http://schemas.openxmlformats.org/spreadsheetml/2006/main">
  <c r="I13" i="2" l="1"/>
  <c r="J13" i="2" s="1"/>
  <c r="D15" i="1" s="1"/>
  <c r="F28" i="2"/>
  <c r="I28" i="2" s="1"/>
  <c r="G27" i="2"/>
  <c r="F27" i="2"/>
  <c r="J16" i="2"/>
  <c r="D19" i="1" s="1"/>
  <c r="I12" i="2"/>
  <c r="J12" i="2" s="1"/>
  <c r="D14" i="1" s="1"/>
  <c r="I27" i="2" l="1"/>
  <c r="I15" i="2"/>
  <c r="I43" i="2" l="1"/>
  <c r="J43" i="2" s="1"/>
  <c r="I11" i="2" l="1"/>
  <c r="J11" i="2" s="1"/>
  <c r="D13" i="1" s="1"/>
  <c r="I20" i="2" l="1"/>
  <c r="F34" i="2"/>
  <c r="I34" i="2" s="1"/>
  <c r="G33" i="2"/>
  <c r="F33" i="2"/>
  <c r="F35" i="2"/>
  <c r="I35" i="2" s="1"/>
  <c r="F30" i="2"/>
  <c r="I30" i="2" s="1"/>
  <c r="I26" i="2"/>
  <c r="I25" i="2"/>
  <c r="I8" i="2"/>
  <c r="I7" i="2"/>
  <c r="I22" i="2"/>
  <c r="J22" i="2" s="1"/>
  <c r="J28" i="2" l="1"/>
  <c r="D24" i="1" s="1"/>
  <c r="D23" i="1"/>
  <c r="I33" i="2"/>
  <c r="J35" i="2" s="1"/>
  <c r="J30" i="2"/>
  <c r="D25" i="1" s="1"/>
  <c r="D26" i="1" l="1"/>
  <c r="J41" i="2" l="1"/>
  <c r="J38" i="2"/>
  <c r="D31" i="1" s="1"/>
  <c r="J37" i="2"/>
  <c r="D30" i="1" s="1"/>
  <c r="I19" i="2"/>
  <c r="J20" i="2" s="1"/>
  <c r="D22" i="1" s="1"/>
  <c r="J39" i="2" l="1"/>
  <c r="J40" i="2"/>
  <c r="J15" i="2"/>
  <c r="D18" i="1" s="1"/>
  <c r="D34" i="1" l="1"/>
  <c r="J8" i="2"/>
  <c r="D10" i="1" s="1"/>
  <c r="D32" i="1"/>
  <c r="D33" i="1"/>
  <c r="J7" i="2" l="1"/>
  <c r="D9" i="1" l="1"/>
</calcChain>
</file>

<file path=xl/sharedStrings.xml><?xml version="1.0" encoding="utf-8"?>
<sst xmlns="http://schemas.openxmlformats.org/spreadsheetml/2006/main" count="189" uniqueCount="135">
  <si>
    <t>BORDEREAU DES PRIX DETAIL ESTIMATIF</t>
  </si>
  <si>
    <t>U</t>
  </si>
  <si>
    <t>QTE</t>
  </si>
  <si>
    <t>ML</t>
  </si>
  <si>
    <t xml:space="preserve">INSTALLATION DE CHANTIER  </t>
  </si>
  <si>
    <t>FT</t>
  </si>
  <si>
    <t>DESIGNATION DES OUVRAGES</t>
  </si>
  <si>
    <t>P.U</t>
  </si>
  <si>
    <t>TOTAL H.T</t>
  </si>
  <si>
    <t>M²</t>
  </si>
  <si>
    <t>1.1</t>
  </si>
  <si>
    <t>1.2</t>
  </si>
  <si>
    <t>TERRASSEMENT</t>
  </si>
  <si>
    <t>2.1</t>
  </si>
  <si>
    <t>OUVRAGES HYDRAULIQUE</t>
  </si>
  <si>
    <t>3.1</t>
  </si>
  <si>
    <t>4.1</t>
  </si>
  <si>
    <t xml:space="preserve">AVANT  METRE </t>
  </si>
  <si>
    <t>N°</t>
  </si>
  <si>
    <t>Désignation des ouvrages</t>
  </si>
  <si>
    <t>NOM</t>
  </si>
  <si>
    <t>Long</t>
  </si>
  <si>
    <t>Larg</t>
  </si>
  <si>
    <t>Haut</t>
  </si>
  <si>
    <t xml:space="preserve">Installation  temporaire du chantier  </t>
  </si>
  <si>
    <t>Piquetage du tracé</t>
  </si>
  <si>
    <t xml:space="preserve">Fourniture et mise en œuvre de(GNC) de 15cm d'epaisseur  </t>
  </si>
  <si>
    <t xml:space="preserve">Fourniture et mise en œuvre de couche d'imprégnation </t>
  </si>
  <si>
    <t>M³</t>
  </si>
  <si>
    <t>Travaux de réglage et  compactage de la plate forme  
y compris ouverture ou calibrage des fosses et talus</t>
  </si>
  <si>
    <t>CHAUSSEE</t>
  </si>
  <si>
    <t>CLIENT :COMMUNE GUENTOUR PROVINCE YOUSSOUFIA REGION MARRAKECH SAFI</t>
  </si>
  <si>
    <t>SIGNALISATION</t>
  </si>
  <si>
    <t xml:space="preserve">
STE SERTETRAV SARL
B.E.T</t>
  </si>
  <si>
    <t>5.1</t>
  </si>
  <si>
    <t>5.2</t>
  </si>
  <si>
    <t>5.3</t>
  </si>
  <si>
    <t xml:space="preserve">Fourniture et mise en œuvre de (GNF2) de 15cm d'epaisseur </t>
  </si>
  <si>
    <t>QUANTITE</t>
  </si>
  <si>
    <t>PAR</t>
  </si>
  <si>
    <t>DEF</t>
  </si>
  <si>
    <t>DIMENSIONS</t>
  </si>
  <si>
    <t>PROFIL N°</t>
  </si>
  <si>
    <t>STE SERTETRAV  S.A.R.L AU CAPITAL DE 100 .000,00 DH  -ACTIVITE PRINCIPAL :ETUDES TECHNIQUES
S.C:N°03  RUE PIERRS SIMAR QUARTIER RHAT RIH SAFI - -GSM:0662125806--EMAIL:sertetrav @gmail.com
ICE:001660241000006-ITP:46795237-IF:18800610 -RC:7851 CNSS:4959708</t>
  </si>
  <si>
    <t xml:space="preserve">Béton de propreté </t>
  </si>
  <si>
    <t>Hérrissonage en pierre seches</t>
  </si>
  <si>
    <t>Béton dosé a 300 kg /m³</t>
  </si>
  <si>
    <t>Panneaux standards pour signalisation y/c support galvanisé</t>
  </si>
  <si>
    <t>buse Ø 800</t>
  </si>
  <si>
    <t xml:space="preserve">deduire section buse </t>
  </si>
  <si>
    <t>Béton cyclopéen</t>
  </si>
  <si>
    <t>5.4</t>
  </si>
  <si>
    <t>5.5</t>
  </si>
  <si>
    <t>6.1</t>
  </si>
  <si>
    <t xml:space="preserve">Déplacement poteaux electrique </t>
  </si>
  <si>
    <t>4.2</t>
  </si>
  <si>
    <t>3.2</t>
  </si>
  <si>
    <t>4.3</t>
  </si>
  <si>
    <t>4.4</t>
  </si>
  <si>
    <t>4.5</t>
  </si>
  <si>
    <t>TRAVAUX PREPARTIF</t>
  </si>
  <si>
    <t>a-Poteau béton armé classe A8m 150 daN</t>
  </si>
  <si>
    <t>Remblais</t>
  </si>
  <si>
    <t>2.2</t>
  </si>
  <si>
    <t xml:space="preserve">TRAVAUX DE CONSTRUCTION DE LA ROUTE MZINDA ET RRN°: 206 RELIANT YOUSSOUFIA BENGURIR PASSANT PAR DOUAR CHARRADI 
</t>
  </si>
  <si>
    <t>2.3</t>
  </si>
  <si>
    <t xml:space="preserve">Buse en béton série 135A Ø 800 </t>
  </si>
  <si>
    <t>Déplacement reseau eau potable</t>
  </si>
  <si>
    <t>SUITE DETAIL CUBATURE</t>
  </si>
  <si>
    <t>aval</t>
  </si>
  <si>
    <t xml:space="preserve">amont </t>
  </si>
  <si>
    <t xml:space="preserve">enrobage </t>
  </si>
  <si>
    <t>sous radier tete de buseØ 800 amont et aval</t>
  </si>
  <si>
    <t xml:space="preserve">vue de face  tete de buse Ø 800 </t>
  </si>
  <si>
    <t>aile tete de buse Ø 800</t>
  </si>
  <si>
    <t xml:space="preserve">Fourniture et mise en œuvre des  matériaux sélectionnée  (MS1) de 15cm d'epaisseur  </t>
  </si>
  <si>
    <t>murette tete de buse Ø 800 amont et aval</t>
  </si>
  <si>
    <t>Confection des regards</t>
  </si>
  <si>
    <t>Fourniture et mise en œuvre De RSB</t>
  </si>
  <si>
    <t xml:space="preserve">Installation  temporaire du chantier  
</t>
  </si>
  <si>
    <t xml:space="preserve">Piquetage du tracé
</t>
  </si>
  <si>
    <t xml:space="preserve">  Terrassement  pour travaux des trottoirs</t>
  </si>
  <si>
    <t>Fourniture et Pose  de la bordure de trottoirs type T3</t>
  </si>
  <si>
    <t>Fourniture et pose de la grave non traité du type GNF2</t>
  </si>
  <si>
    <t>TOTAL TRAVAUX DE REVETEMENTS</t>
  </si>
  <si>
    <t>Fourniture et pose d’un tube en PVC annelé double paroi (rouge) Ø 75mm.</t>
  </si>
  <si>
    <t xml:space="preserve">Socle  en  béton  pour  candélabres </t>
  </si>
  <si>
    <t>Confection  et  équipement  des  regards  de  tirage  de  câble</t>
  </si>
  <si>
    <t xml:space="preserve">Fourniture et pos  de semelle en EPDM entraxe 300 mm </t>
  </si>
  <si>
    <t>Fourniture et pose et raccordement de candélabre d'éclairage public  en acier  type décoratif .</t>
  </si>
  <si>
    <t>Fourniture et pose de luminaire décoratif  à LED 150w max avec un flux de 20500 lm minimum</t>
  </si>
  <si>
    <t>Fourniture et Pose de Câble VINYSOL armé 1000 V 4X25 mm² 2+T CU</t>
  </si>
  <si>
    <t xml:space="preserve">Déplacement reseau eau potable
</t>
  </si>
  <si>
    <t xml:space="preserve">Confection des regards
</t>
  </si>
  <si>
    <t xml:space="preserve">Travaux de réglage et  compactage de la plate forme  y compris ouverture ou calibrage des fosses et talus
</t>
  </si>
  <si>
    <t xml:space="preserve">Remblais 
</t>
  </si>
  <si>
    <t xml:space="preserve">Béton de propreté 
</t>
  </si>
  <si>
    <t xml:space="preserve">Béton cyclopéen
</t>
  </si>
  <si>
    <t xml:space="preserve">Hérrissonage en pierre seches
</t>
  </si>
  <si>
    <t xml:space="preserve">A - INSTALLATION DE CHANTIER  </t>
  </si>
  <si>
    <t>B - TRAVAUX PREPARATIF</t>
  </si>
  <si>
    <t>C - TERRASSEMENT</t>
  </si>
  <si>
    <t>D - OUVRAGES HYDRAULIQUE</t>
  </si>
  <si>
    <t>TRAVAUX DE CONSTRUCTION DE LA LIAISON ROUTIERE ENTRE LA ROUTE MZINDA ET LA RR N° 206 RELIANT YOUSSOUFIA A BENGUERIR PASSANT PAR DOUAR CHARRADI</t>
  </si>
  <si>
    <t xml:space="preserve">Béton dosé a 300 kg /m³ l
</t>
  </si>
  <si>
    <t>TOTAL  INSTALLATION DE CHANTIER</t>
  </si>
  <si>
    <t>Déplacement poteaux electrique en béton armé classe A8m 150 daN</t>
  </si>
  <si>
    <t xml:space="preserve">TOTAL B - TRAVAUX PREPARATIF </t>
  </si>
  <si>
    <t xml:space="preserve">TOTAL  TERRASSEMENT </t>
  </si>
  <si>
    <t>N°  PRIX</t>
  </si>
  <si>
    <t xml:space="preserve">Buse Ø 800 en béton série 135A y compris terrassement et lit de pose de sable de 10 cm </t>
  </si>
  <si>
    <t>TOTAL  OUVRAGES HYDRAULIQUE</t>
  </si>
  <si>
    <t>E - CHAUSSEE</t>
  </si>
  <si>
    <t>TOTAL  CHAUSSEE</t>
  </si>
  <si>
    <t>F - SIGNALISATION</t>
  </si>
  <si>
    <t>TOTAL SIGNALISATION</t>
  </si>
  <si>
    <t>Panneaux standards  pour signalisation y/c support galvanisé</t>
  </si>
  <si>
    <t xml:space="preserve">G-TRAVAUX DE REVETEMENTS </t>
  </si>
  <si>
    <t xml:space="preserve">Fourniture et mise en œuvre de (GNF2) de 15cm d'epaisseur 
</t>
  </si>
  <si>
    <t xml:space="preserve">Fourniture et mise en œuvre de(GNC) de 15cm d'epaisseur  
</t>
  </si>
  <si>
    <t xml:space="preserve">Fourniture et mise en œuvre De RSB
</t>
  </si>
  <si>
    <t xml:space="preserve">Fourniture et mise en œuvre de couche d'imprégnation 
</t>
  </si>
  <si>
    <t>Fourniture et mise en œuvre des fourreaux en PVC Ø150 série 1</t>
  </si>
  <si>
    <t>Fouille en tranchée sur terrain de toute nature</t>
  </si>
  <si>
    <t>TVA 20%</t>
  </si>
  <si>
    <t>TOTAL TTC</t>
  </si>
  <si>
    <t xml:space="preserve">K-TRAVAUX D’ECLAIRAGE PUBLIC  </t>
  </si>
  <si>
    <t>Fourniture, pose et montage d'un abri bus en acier galvanisé</t>
  </si>
  <si>
    <t>L- DIVERS</t>
  </si>
  <si>
    <t>TOTAL (A+B+C+D+E+F+G+K+L) HT</t>
  </si>
  <si>
    <t>Revêtement en béton armé teinte couleur rouge  de 7 cm d'épaisseur</t>
  </si>
  <si>
    <t>TOTAL DIVERS</t>
  </si>
  <si>
    <t xml:space="preserve">TOTAL TRAVAUX D’ECLAIRAGE PUBLIC </t>
  </si>
  <si>
    <t>Geille avertisseur de couleur rouge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</si>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</sst>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8"/>
      <color rgb="FF000000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5" fillId="0" borderId="17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6" fillId="0" borderId="17" xfId="1" applyFont="1" applyBorder="1" applyAlignment="1">
      <alignment horizontal="center" vertical="center"/>
    </xf>
    <xf numFmtId="0" fontId="4" fillId="0" borderId="42" xfId="1" applyFont="1" applyBorder="1" applyAlignment="1">
      <alignment horizontal="left" vertical="center" wrapText="1"/>
    </xf>
    <xf numFmtId="0" fontId="5" fillId="0" borderId="44" xfId="1" applyFont="1" applyBorder="1" applyAlignment="1">
      <alignment horizontal="left" vertical="center" wrapText="1"/>
    </xf>
    <xf numFmtId="0" fontId="4" fillId="0" borderId="44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4" fillId="0" borderId="48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vertical="center"/>
    </xf>
    <xf numFmtId="2" fontId="3" fillId="3" borderId="16" xfId="0" applyNumberFormat="1" applyFont="1" applyFill="1" applyBorder="1" applyAlignment="1">
      <alignment vertical="center"/>
    </xf>
    <xf numFmtId="0" fontId="3" fillId="3" borderId="4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2" fontId="8" fillId="3" borderId="17" xfId="0" applyNumberFormat="1" applyFont="1" applyFill="1" applyBorder="1" applyAlignment="1">
      <alignment vertical="center"/>
    </xf>
    <xf numFmtId="2" fontId="3" fillId="3" borderId="17" xfId="0" applyNumberFormat="1" applyFont="1" applyFill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2" fontId="6" fillId="0" borderId="17" xfId="0" applyNumberFormat="1" applyFont="1" applyBorder="1" applyAlignment="1">
      <alignment vertical="center"/>
    </xf>
    <xf numFmtId="0" fontId="8" fillId="3" borderId="20" xfId="0" applyFont="1" applyFill="1" applyBorder="1" applyAlignment="1">
      <alignment horizontal="center" vertical="center"/>
    </xf>
    <xf numFmtId="2" fontId="8" fillId="3" borderId="2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0" borderId="20" xfId="1" applyFont="1" applyBorder="1" applyAlignment="1">
      <alignment horizontal="left" vertical="top" wrapText="1"/>
    </xf>
    <xf numFmtId="0" fontId="5" fillId="0" borderId="46" xfId="1" applyFont="1" applyBorder="1" applyAlignment="1">
      <alignment horizontal="left" vertical="center" wrapText="1"/>
    </xf>
    <xf numFmtId="2" fontId="8" fillId="3" borderId="18" xfId="0" applyNumberFormat="1" applyFont="1" applyFill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2" fontId="8" fillId="3" borderId="51" xfId="0" applyNumberFormat="1" applyFont="1" applyFill="1" applyBorder="1" applyAlignment="1">
      <alignment vertical="center"/>
    </xf>
    <xf numFmtId="164" fontId="3" fillId="0" borderId="40" xfId="0" applyNumberFormat="1" applyFont="1" applyBorder="1" applyAlignment="1">
      <alignment horizontal="center" vertical="center"/>
    </xf>
    <xf numFmtId="2" fontId="8" fillId="3" borderId="48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justify" vertical="center"/>
    </xf>
    <xf numFmtId="0" fontId="11" fillId="0" borderId="0" xfId="0" applyFont="1" applyAlignment="1">
      <alignment vertical="top"/>
    </xf>
    <xf numFmtId="0" fontId="11" fillId="0" borderId="0" xfId="0" applyFont="1" applyAlignment="1"/>
    <xf numFmtId="0" fontId="9" fillId="0" borderId="0" xfId="1" applyFont="1" applyAlignment="1">
      <alignment vertical="top"/>
    </xf>
    <xf numFmtId="0" fontId="9" fillId="0" borderId="0" xfId="1" applyFont="1" applyAlignment="1">
      <alignment horizontal="center"/>
    </xf>
    <xf numFmtId="0" fontId="9" fillId="0" borderId="0" xfId="1" applyFont="1" applyAlignment="1"/>
    <xf numFmtId="0" fontId="15" fillId="0" borderId="0" xfId="0" applyFont="1" applyAlignment="1">
      <alignment vertical="top"/>
    </xf>
    <xf numFmtId="0" fontId="13" fillId="2" borderId="3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4" fontId="13" fillId="2" borderId="1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1" fillId="0" borderId="3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wrapText="1"/>
    </xf>
    <xf numFmtId="2" fontId="11" fillId="0" borderId="1" xfId="1" applyNumberFormat="1" applyFont="1" applyBorder="1" applyAlignment="1">
      <alignment horizontal="right" wrapText="1"/>
    </xf>
    <xf numFmtId="4" fontId="11" fillId="0" borderId="1" xfId="1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horizontal="right" wrapText="1"/>
    </xf>
    <xf numFmtId="0" fontId="12" fillId="3" borderId="6" xfId="0" applyFont="1" applyFill="1" applyBorder="1" applyAlignment="1">
      <alignment vertical="top" wrapText="1"/>
    </xf>
    <xf numFmtId="0" fontId="12" fillId="3" borderId="3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1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4" fontId="15" fillId="5" borderId="1" xfId="1" applyNumberFormat="1" applyFont="1" applyFill="1" applyBorder="1" applyAlignment="1">
      <alignment horizontal="right" wrapText="1"/>
    </xf>
    <xf numFmtId="0" fontId="11" fillId="0" borderId="3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7" xfId="1" applyFont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right" vertical="center" wrapText="1"/>
    </xf>
    <xf numFmtId="0" fontId="9" fillId="2" borderId="14" xfId="0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2" fontId="9" fillId="2" borderId="1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1" fontId="11" fillId="2" borderId="1" xfId="1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Border="1" applyAlignment="1">
      <alignment vertical="center" wrapText="1"/>
    </xf>
    <xf numFmtId="1" fontId="11" fillId="0" borderId="1" xfId="1" applyNumberFormat="1" applyFont="1" applyBorder="1" applyAlignment="1">
      <alignment horizontal="right" wrapText="1"/>
    </xf>
    <xf numFmtId="0" fontId="15" fillId="6" borderId="6" xfId="0" applyFont="1" applyFill="1" applyBorder="1" applyAlignment="1">
      <alignment horizontal="center" wrapText="1"/>
    </xf>
    <xf numFmtId="0" fontId="15" fillId="6" borderId="52" xfId="0" applyFont="1" applyFill="1" applyBorder="1" applyAlignment="1">
      <alignment horizontal="center" wrapText="1"/>
    </xf>
    <xf numFmtId="0" fontId="15" fillId="6" borderId="53" xfId="0" applyFont="1" applyFill="1" applyBorder="1" applyAlignment="1">
      <alignment horizontal="center" wrapText="1"/>
    </xf>
    <xf numFmtId="0" fontId="15" fillId="6" borderId="54" xfId="0" applyFont="1" applyFill="1" applyBorder="1" applyAlignment="1">
      <alignment horizontal="center" wrapText="1"/>
    </xf>
    <xf numFmtId="0" fontId="15" fillId="6" borderId="0" xfId="0" applyFont="1" applyFill="1" applyBorder="1" applyAlignment="1">
      <alignment horizontal="center" wrapText="1"/>
    </xf>
    <xf numFmtId="0" fontId="15" fillId="6" borderId="8" xfId="0" applyFont="1" applyFill="1" applyBorder="1" applyAlignment="1">
      <alignment horizontal="center" wrapText="1"/>
    </xf>
    <xf numFmtId="0" fontId="15" fillId="6" borderId="37" xfId="0" applyFont="1" applyFill="1" applyBorder="1" applyAlignment="1">
      <alignment horizontal="center" wrapText="1"/>
    </xf>
    <xf numFmtId="0" fontId="15" fillId="6" borderId="55" xfId="0" applyFont="1" applyFill="1" applyBorder="1" applyAlignment="1">
      <alignment horizontal="center" wrapText="1"/>
    </xf>
    <xf numFmtId="0" fontId="15" fillId="6" borderId="56" xfId="0" applyFont="1" applyFill="1" applyBorder="1" applyAlignment="1">
      <alignment horizontal="center" wrapText="1"/>
    </xf>
    <xf numFmtId="0" fontId="13" fillId="2" borderId="3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/>
    </xf>
    <xf numFmtId="0" fontId="15" fillId="4" borderId="3" xfId="1" applyFont="1" applyFill="1" applyBorder="1" applyAlignment="1">
      <alignment horizontal="left" vertical="center" wrapText="1"/>
    </xf>
    <xf numFmtId="0" fontId="15" fillId="4" borderId="5" xfId="1" applyFont="1" applyFill="1" applyBorder="1" applyAlignment="1">
      <alignment horizontal="left" vertical="center" wrapText="1"/>
    </xf>
    <xf numFmtId="0" fontId="15" fillId="4" borderId="4" xfId="1" applyFont="1" applyFill="1" applyBorder="1" applyAlignment="1">
      <alignment horizontal="left" vertical="center" wrapText="1"/>
    </xf>
    <xf numFmtId="0" fontId="16" fillId="0" borderId="0" xfId="1" applyFont="1" applyAlignment="1">
      <alignment horizontal="center" vertical="top"/>
    </xf>
    <xf numFmtId="0" fontId="15" fillId="6" borderId="3" xfId="1" applyFont="1" applyFill="1" applyBorder="1" applyAlignment="1">
      <alignment horizontal="left" vertical="center" wrapText="1"/>
    </xf>
    <xf numFmtId="0" fontId="15" fillId="6" borderId="5" xfId="1" applyFont="1" applyFill="1" applyBorder="1" applyAlignment="1">
      <alignment horizontal="left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5" fillId="2" borderId="5" xfId="1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5" fillId="2" borderId="54" xfId="1" applyFont="1" applyFill="1" applyBorder="1" applyAlignment="1">
      <alignment horizontal="left" vertical="center" wrapText="1"/>
    </xf>
    <xf numFmtId="0" fontId="15" fillId="2" borderId="0" xfId="1" applyFont="1" applyFill="1" applyBorder="1" applyAlignment="1">
      <alignment horizontal="left" vertical="center" wrapText="1"/>
    </xf>
    <xf numFmtId="0" fontId="15" fillId="2" borderId="8" xfId="1" applyFont="1" applyFill="1" applyBorder="1" applyAlignment="1">
      <alignment horizontal="left" vertical="center" wrapText="1"/>
    </xf>
    <xf numFmtId="0" fontId="15" fillId="2" borderId="37" xfId="1" applyFont="1" applyFill="1" applyBorder="1" applyAlignment="1">
      <alignment horizontal="left" vertical="center" wrapText="1"/>
    </xf>
    <xf numFmtId="0" fontId="15" fillId="2" borderId="55" xfId="1" applyFont="1" applyFill="1" applyBorder="1" applyAlignment="1">
      <alignment horizontal="left" vertical="center" wrapText="1"/>
    </xf>
    <xf numFmtId="0" fontId="15" fillId="2" borderId="56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0" fontId="14" fillId="2" borderId="4" xfId="1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left" vertical="center" wrapText="1"/>
    </xf>
    <xf numFmtId="49" fontId="8" fillId="2" borderId="11" xfId="0" applyNumberFormat="1" applyFont="1" applyFill="1" applyBorder="1" applyAlignment="1">
      <alignment horizontal="left" vertical="center" wrapText="1"/>
    </xf>
    <xf numFmtId="0" fontId="4" fillId="0" borderId="18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2" fontId="8" fillId="3" borderId="18" xfId="0" applyNumberFormat="1" applyFont="1" applyFill="1" applyBorder="1" applyAlignment="1">
      <alignment horizontal="center" vertical="center"/>
    </xf>
    <xf numFmtId="2" fontId="8" fillId="3" borderId="20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41" xfId="0" applyNumberFormat="1" applyFont="1" applyBorder="1" applyAlignment="1">
      <alignment horizontal="center" vertical="center"/>
    </xf>
    <xf numFmtId="164" fontId="3" fillId="0" borderId="49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0" fontId="5" fillId="0" borderId="46" xfId="1" applyFont="1" applyBorder="1" applyAlignment="1">
      <alignment horizontal="left" vertical="center" wrapText="1"/>
    </xf>
    <xf numFmtId="0" fontId="5" fillId="0" borderId="47" xfId="1" applyFont="1" applyBorder="1" applyAlignment="1">
      <alignment horizontal="left" vertical="center" wrapText="1"/>
    </xf>
    <xf numFmtId="0" fontId="5" fillId="0" borderId="46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43296</xdr:colOff>
      <xdr:row>0</xdr:row>
      <xdr:rowOff>25977</xdr:rowOff>
    </xdr:from>
    <xdr:to>
      <xdr:col>1</xdr:col>
      <xdr:colOff>563174</xdr:colOff>
      <xdr:row>1</xdr:row>
      <xdr:rowOff>160393</xdr:rowOff>
    </xdr:to>
    <xdr:pic>
      <xdr:nvPicPr>
        <xdr:cNvPr id="3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25977"/>
          <a:ext cx="519878" cy="394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48345</xdr:colOff>
      <xdr:row>46</xdr:row>
      <xdr:rowOff>432808</xdr:rowOff>
    </xdr:from>
    <xdr:to>
      <xdr:col>1</xdr:col>
      <xdr:colOff>41851</xdr:colOff>
      <xdr:row>47</xdr:row>
      <xdr:rowOff>247069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5" y="9827922"/>
          <a:ext cx="313892" cy="242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12</xdr:col>
      <xdr:colOff>304800</xdr:colOff>
      <xdr:row>44</xdr:row>
      <xdr:rowOff>114300</xdr:rowOff>
    </xdr:to>
    <xdr:sp macro="" textlink="">
      <xdr:nvSpPr>
        <xdr:cNvPr id="1027" name="AutoShape 3" descr="Double virage, le premier à gauche (art. 4)"/>
        <xdr:cNvSpPr>
          <a:spLocks noChangeAspect="1" noChangeArrowheads="1"/>
        </xdr:cNvSpPr>
      </xdr:nvSpPr>
      <xdr:spPr bwMode="auto">
        <a:xfrm>
          <a:off x="7391400" y="2229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topLeftCell="A43" zoomScaleSheetLayoutView="100" workbookViewId="0">
      <selection activeCell="G56" sqref="G56"/>
    </sheetView>
  </sheetViews>
  <sheetFormatPr baseColWidth="10" defaultColWidth="11.44140625" defaultRowHeight="10.199999999999999" x14ac:dyDescent="0.2"/>
  <cols>
    <col min="1" max="1" width="5.44140625" style="2" customWidth="1"/>
    <col min="2" max="2" width="56.6640625" style="2" customWidth="1"/>
    <col min="3" max="3" width="4.6640625" style="1" customWidth="1"/>
    <col min="4" max="4" width="8.88671875" style="1" customWidth="1"/>
    <col min="5" max="5" width="9.33203125" style="1" customWidth="1"/>
    <col min="6" max="6" width="13.109375" style="1" customWidth="1"/>
    <col min="7" max="16384" width="11.44140625" style="2"/>
  </cols>
  <sheetData>
    <row r="1" spans="1:6" ht="15.6" customHeight="1" thickTop="1" x14ac:dyDescent="0.3">
      <c r="A1" s="98" t="s">
        <v>103</v>
      </c>
      <c r="B1" s="99"/>
      <c r="C1" s="99"/>
      <c r="D1" s="99"/>
      <c r="E1" s="99"/>
      <c r="F1" s="100"/>
    </row>
    <row r="2" spans="1:6" x14ac:dyDescent="0.3">
      <c r="A2" s="101"/>
      <c r="B2" s="102"/>
      <c r="C2" s="102"/>
      <c r="D2" s="102"/>
      <c r="E2" s="102"/>
      <c r="F2" s="103"/>
    </row>
    <row r="3" spans="1:6" ht="10.8" thickBot="1" x14ac:dyDescent="0.35">
      <c r="A3" s="104"/>
      <c r="B3" s="105"/>
      <c r="C3" s="105"/>
      <c r="D3" s="105"/>
      <c r="E3" s="105"/>
      <c r="F3" s="106"/>
    </row>
    <row r="4" spans="1:6" ht="14.4" thickTop="1" x14ac:dyDescent="0.25">
      <c r="A4" s="46"/>
      <c r="B4" s="46"/>
      <c r="C4" s="47"/>
      <c r="D4" s="47"/>
      <c r="E4" s="47"/>
      <c r="F4" s="47"/>
    </row>
    <row r="5" spans="1:6" ht="22.8" x14ac:dyDescent="0.3">
      <c r="A5" s="113" t="s">
        <v>0</v>
      </c>
      <c r="B5" s="113"/>
      <c r="C5" s="113"/>
      <c r="D5" s="113"/>
      <c r="E5" s="113"/>
      <c r="F5" s="113"/>
    </row>
    <row r="6" spans="1:6" ht="14.4" thickBot="1" x14ac:dyDescent="0.3">
      <c r="A6" s="46"/>
      <c r="B6" s="48"/>
      <c r="C6" s="49"/>
      <c r="D6" s="50"/>
      <c r="E6" s="50"/>
      <c r="F6" s="50"/>
    </row>
    <row r="7" spans="1:6" ht="30" customHeight="1" thickTop="1" thickBot="1" x14ac:dyDescent="0.35">
      <c r="A7" s="72" t="s">
        <v>109</v>
      </c>
      <c r="B7" s="52" t="s">
        <v>6</v>
      </c>
      <c r="C7" s="53" t="s">
        <v>1</v>
      </c>
      <c r="D7" s="53" t="s">
        <v>2</v>
      </c>
      <c r="E7" s="54" t="s">
        <v>7</v>
      </c>
      <c r="F7" s="55" t="s">
        <v>8</v>
      </c>
    </row>
    <row r="8" spans="1:6" ht="16.2" customHeight="1" thickTop="1" thickBot="1" x14ac:dyDescent="0.35">
      <c r="A8" s="107" t="s">
        <v>99</v>
      </c>
      <c r="B8" s="108"/>
      <c r="C8" s="108"/>
      <c r="D8" s="108"/>
      <c r="E8" s="108"/>
      <c r="F8" s="109"/>
    </row>
    <row r="9" spans="1:6" ht="19.95" customHeight="1" thickTop="1" thickBot="1" x14ac:dyDescent="0.3">
      <c r="A9" s="69">
        <v>1</v>
      </c>
      <c r="B9" s="56" t="s">
        <v>79</v>
      </c>
      <c r="C9" s="57" t="s">
        <v>5</v>
      </c>
      <c r="D9" s="97">
        <f>+'AVANT METRE'!J7</f>
        <v>1</v>
      </c>
      <c r="E9" s="58"/>
      <c r="F9" s="59"/>
    </row>
    <row r="10" spans="1:6" ht="17.399999999999999" customHeight="1" thickTop="1" thickBot="1" x14ac:dyDescent="0.3">
      <c r="A10" s="69">
        <v>2</v>
      </c>
      <c r="B10" s="56" t="s">
        <v>80</v>
      </c>
      <c r="C10" s="57" t="s">
        <v>5</v>
      </c>
      <c r="D10" s="97">
        <f>+'AVANT METRE'!J8</f>
        <v>1</v>
      </c>
      <c r="E10" s="58"/>
      <c r="F10" s="59"/>
    </row>
    <row r="11" spans="1:6" ht="17.25" customHeight="1" thickTop="1" thickBot="1" x14ac:dyDescent="0.3">
      <c r="A11" s="114" t="s">
        <v>105</v>
      </c>
      <c r="B11" s="115"/>
      <c r="C11" s="115"/>
      <c r="D11" s="115"/>
      <c r="E11" s="116"/>
      <c r="F11" s="73"/>
    </row>
    <row r="12" spans="1:6" ht="22.5" customHeight="1" thickTop="1" thickBot="1" x14ac:dyDescent="0.35">
      <c r="A12" s="107" t="s">
        <v>100</v>
      </c>
      <c r="B12" s="108"/>
      <c r="C12" s="108"/>
      <c r="D12" s="108"/>
      <c r="E12" s="108"/>
      <c r="F12" s="109"/>
    </row>
    <row r="13" spans="1:6" ht="24.6" customHeight="1" thickTop="1" thickBot="1" x14ac:dyDescent="0.3">
      <c r="A13" s="71">
        <v>3</v>
      </c>
      <c r="B13" s="74" t="s">
        <v>106</v>
      </c>
      <c r="C13" s="60" t="s">
        <v>1</v>
      </c>
      <c r="D13" s="97">
        <f>'AVANT METRE'!J11</f>
        <v>1</v>
      </c>
      <c r="E13" s="58"/>
      <c r="F13" s="59"/>
    </row>
    <row r="14" spans="1:6" ht="20.399999999999999" customHeight="1" thickTop="1" thickBot="1" x14ac:dyDescent="0.3">
      <c r="A14" s="70">
        <v>4</v>
      </c>
      <c r="B14" s="56" t="s">
        <v>92</v>
      </c>
      <c r="C14" s="60" t="s">
        <v>3</v>
      </c>
      <c r="D14" s="58">
        <f>'AVANT METRE'!J12</f>
        <v>250</v>
      </c>
      <c r="E14" s="58"/>
      <c r="F14" s="59"/>
    </row>
    <row r="15" spans="1:6" ht="21" customHeight="1" thickTop="1" thickBot="1" x14ac:dyDescent="0.3">
      <c r="A15" s="70">
        <v>5</v>
      </c>
      <c r="B15" s="56" t="s">
        <v>93</v>
      </c>
      <c r="C15" s="60" t="s">
        <v>1</v>
      </c>
      <c r="D15" s="97">
        <f>'AVANT METRE'!J13</f>
        <v>1</v>
      </c>
      <c r="E15" s="58"/>
      <c r="F15" s="59"/>
    </row>
    <row r="16" spans="1:6" ht="18" customHeight="1" thickTop="1" thickBot="1" x14ac:dyDescent="0.3">
      <c r="A16" s="110" t="s">
        <v>107</v>
      </c>
      <c r="B16" s="111"/>
      <c r="C16" s="111"/>
      <c r="D16" s="111"/>
      <c r="E16" s="112"/>
      <c r="F16" s="73"/>
    </row>
    <row r="17" spans="1:6" ht="18.75" customHeight="1" thickTop="1" thickBot="1" x14ac:dyDescent="0.35">
      <c r="A17" s="107" t="s">
        <v>101</v>
      </c>
      <c r="B17" s="108"/>
      <c r="C17" s="108"/>
      <c r="D17" s="108"/>
      <c r="E17" s="108"/>
      <c r="F17" s="109"/>
    </row>
    <row r="18" spans="1:6" ht="30.6" customHeight="1" thickTop="1" thickBot="1" x14ac:dyDescent="0.3">
      <c r="A18" s="69">
        <v>6</v>
      </c>
      <c r="B18" s="61" t="s">
        <v>94</v>
      </c>
      <c r="C18" s="62" t="s">
        <v>9</v>
      </c>
      <c r="D18" s="63">
        <f>+'AVANT METRE'!J15</f>
        <v>32622</v>
      </c>
      <c r="E18" s="64"/>
      <c r="F18" s="59"/>
    </row>
    <row r="19" spans="1:6" ht="18" customHeight="1" thickTop="1" thickBot="1" x14ac:dyDescent="0.3">
      <c r="A19" s="69">
        <v>7</v>
      </c>
      <c r="B19" s="56" t="s">
        <v>95</v>
      </c>
      <c r="C19" s="60" t="s">
        <v>28</v>
      </c>
      <c r="D19" s="65">
        <f>+'AVANT METRE'!J16</f>
        <v>6639</v>
      </c>
      <c r="E19" s="64"/>
      <c r="F19" s="59"/>
    </row>
    <row r="20" spans="1:6" ht="19.95" customHeight="1" thickTop="1" thickBot="1" x14ac:dyDescent="0.3">
      <c r="A20" s="110" t="s">
        <v>108</v>
      </c>
      <c r="B20" s="111"/>
      <c r="C20" s="111"/>
      <c r="D20" s="111"/>
      <c r="E20" s="112"/>
      <c r="F20" s="73"/>
    </row>
    <row r="21" spans="1:6" ht="20.25" customHeight="1" thickTop="1" thickBot="1" x14ac:dyDescent="0.35">
      <c r="A21" s="117" t="s">
        <v>102</v>
      </c>
      <c r="B21" s="118"/>
      <c r="C21" s="118"/>
      <c r="D21" s="118"/>
      <c r="E21" s="118"/>
      <c r="F21" s="119"/>
    </row>
    <row r="22" spans="1:6" ht="27" customHeight="1" thickTop="1" thickBot="1" x14ac:dyDescent="0.3">
      <c r="A22" s="71">
        <v>8</v>
      </c>
      <c r="B22" s="56" t="s">
        <v>110</v>
      </c>
      <c r="C22" s="62" t="s">
        <v>3</v>
      </c>
      <c r="D22" s="64">
        <f>'AVANT METRE'!J20</f>
        <v>12</v>
      </c>
      <c r="E22" s="64"/>
      <c r="F22" s="59"/>
    </row>
    <row r="23" spans="1:6" ht="24.6" customHeight="1" thickTop="1" thickBot="1" x14ac:dyDescent="0.3">
      <c r="A23" s="70">
        <v>9</v>
      </c>
      <c r="B23" s="74" t="s">
        <v>96</v>
      </c>
      <c r="C23" s="75" t="s">
        <v>28</v>
      </c>
      <c r="D23" s="76">
        <f>+'AVANT METRE'!J22</f>
        <v>1</v>
      </c>
      <c r="E23" s="77"/>
      <c r="F23" s="59"/>
    </row>
    <row r="24" spans="1:6" ht="22.2" customHeight="1" thickTop="1" thickBot="1" x14ac:dyDescent="0.3">
      <c r="A24" s="70">
        <v>10</v>
      </c>
      <c r="B24" s="74" t="s">
        <v>97</v>
      </c>
      <c r="C24" s="75" t="s">
        <v>28</v>
      </c>
      <c r="D24" s="76">
        <f>+'AVANT METRE'!J28</f>
        <v>6</v>
      </c>
      <c r="E24" s="77"/>
      <c r="F24" s="59"/>
    </row>
    <row r="25" spans="1:6" ht="23.4" customHeight="1" thickTop="1" thickBot="1" x14ac:dyDescent="0.3">
      <c r="A25" s="70">
        <v>11</v>
      </c>
      <c r="B25" s="74" t="s">
        <v>98</v>
      </c>
      <c r="C25" s="81" t="s">
        <v>9</v>
      </c>
      <c r="D25" s="76">
        <f>+'AVANT METRE'!J30</f>
        <v>9</v>
      </c>
      <c r="E25" s="77"/>
      <c r="F25" s="59"/>
    </row>
    <row r="26" spans="1:6" ht="21" customHeight="1" thickTop="1" thickBot="1" x14ac:dyDescent="0.3">
      <c r="A26" s="78">
        <v>12</v>
      </c>
      <c r="B26" s="79" t="s">
        <v>104</v>
      </c>
      <c r="C26" s="81" t="s">
        <v>28</v>
      </c>
      <c r="D26" s="76">
        <f>+'AVANT METRE'!J35</f>
        <v>6</v>
      </c>
      <c r="E26" s="76"/>
      <c r="F26" s="59"/>
    </row>
    <row r="27" spans="1:6" ht="24.6" customHeight="1" thickTop="1" thickBot="1" x14ac:dyDescent="0.3">
      <c r="A27" s="110" t="s">
        <v>111</v>
      </c>
      <c r="B27" s="111"/>
      <c r="C27" s="111"/>
      <c r="D27" s="111"/>
      <c r="E27" s="112"/>
      <c r="F27" s="73"/>
    </row>
    <row r="28" spans="1:6" ht="22.5" customHeight="1" thickTop="1" thickBot="1" x14ac:dyDescent="0.35">
      <c r="A28" s="107" t="s">
        <v>112</v>
      </c>
      <c r="B28" s="108"/>
      <c r="C28" s="108"/>
      <c r="D28" s="108"/>
      <c r="E28" s="108"/>
      <c r="F28" s="109"/>
    </row>
    <row r="29" spans="1:6" ht="22.5" customHeight="1" thickTop="1" thickBot="1" x14ac:dyDescent="0.35">
      <c r="A29" s="69">
        <v>13</v>
      </c>
      <c r="B29" s="84" t="s">
        <v>122</v>
      </c>
      <c r="C29" s="89" t="s">
        <v>3</v>
      </c>
      <c r="D29" s="85">
        <v>80</v>
      </c>
      <c r="E29" s="85"/>
      <c r="F29" s="82"/>
    </row>
    <row r="30" spans="1:6" ht="21.6" customHeight="1" thickTop="1" thickBot="1" x14ac:dyDescent="0.35">
      <c r="A30" s="69">
        <v>14</v>
      </c>
      <c r="B30" s="66" t="s">
        <v>118</v>
      </c>
      <c r="C30" s="90" t="s">
        <v>28</v>
      </c>
      <c r="D30" s="96">
        <f>+'AVANT METRE'!J37</f>
        <v>4895</v>
      </c>
      <c r="E30" s="77"/>
      <c r="F30" s="82"/>
    </row>
    <row r="31" spans="1:6" ht="27" customHeight="1" thickTop="1" thickBot="1" x14ac:dyDescent="0.35">
      <c r="A31" s="69">
        <v>15</v>
      </c>
      <c r="B31" s="66" t="s">
        <v>119</v>
      </c>
      <c r="C31" s="90" t="s">
        <v>28</v>
      </c>
      <c r="D31" s="96">
        <f>+'AVANT METRE'!J38</f>
        <v>3263</v>
      </c>
      <c r="E31" s="77"/>
      <c r="F31" s="82"/>
    </row>
    <row r="32" spans="1:6" ht="22.2" customHeight="1" thickTop="1" thickBot="1" x14ac:dyDescent="0.35">
      <c r="A32" s="69">
        <v>16</v>
      </c>
      <c r="B32" s="67" t="s">
        <v>121</v>
      </c>
      <c r="C32" s="87" t="s">
        <v>9</v>
      </c>
      <c r="D32" s="96">
        <f>+'AVANT METRE'!J39</f>
        <v>21752</v>
      </c>
      <c r="E32" s="94"/>
      <c r="F32" s="82"/>
    </row>
    <row r="33" spans="1:6" ht="19.95" customHeight="1" thickTop="1" thickBot="1" x14ac:dyDescent="0.35">
      <c r="A33" s="69">
        <v>17</v>
      </c>
      <c r="B33" s="68" t="s">
        <v>120</v>
      </c>
      <c r="C33" s="87" t="s">
        <v>9</v>
      </c>
      <c r="D33" s="96">
        <f>+'AVANT METRE'!J40</f>
        <v>21752</v>
      </c>
      <c r="E33" s="95"/>
      <c r="F33" s="82"/>
    </row>
    <row r="34" spans="1:6" ht="31.95" customHeight="1" thickTop="1" thickBot="1" x14ac:dyDescent="0.35">
      <c r="A34" s="69">
        <v>18</v>
      </c>
      <c r="B34" s="66" t="s">
        <v>75</v>
      </c>
      <c r="C34" s="87" t="s">
        <v>28</v>
      </c>
      <c r="D34" s="96">
        <f>+'AVANT METRE'!J41</f>
        <v>1741</v>
      </c>
      <c r="E34" s="77"/>
      <c r="F34" s="82"/>
    </row>
    <row r="35" spans="1:6" ht="22.5" customHeight="1" thickTop="1" thickBot="1" x14ac:dyDescent="0.3">
      <c r="A35" s="110" t="s">
        <v>113</v>
      </c>
      <c r="B35" s="111"/>
      <c r="C35" s="111"/>
      <c r="D35" s="111"/>
      <c r="E35" s="112"/>
      <c r="F35" s="73"/>
    </row>
    <row r="36" spans="1:6" ht="20.25" customHeight="1" thickTop="1" thickBot="1" x14ac:dyDescent="0.35">
      <c r="A36" s="107" t="s">
        <v>114</v>
      </c>
      <c r="B36" s="108"/>
      <c r="C36" s="108"/>
      <c r="D36" s="108"/>
      <c r="E36" s="108"/>
      <c r="F36" s="109"/>
    </row>
    <row r="37" spans="1:6" ht="26.25" customHeight="1" thickTop="1" thickBot="1" x14ac:dyDescent="0.3">
      <c r="A37" s="70">
        <v>19</v>
      </c>
      <c r="B37" s="80" t="s">
        <v>116</v>
      </c>
      <c r="C37" s="81" t="s">
        <v>1</v>
      </c>
      <c r="D37" s="92">
        <v>7</v>
      </c>
      <c r="E37" s="77"/>
      <c r="F37" s="59"/>
    </row>
    <row r="38" spans="1:6" ht="24.75" customHeight="1" thickTop="1" thickBot="1" x14ac:dyDescent="0.3">
      <c r="A38" s="110" t="s">
        <v>115</v>
      </c>
      <c r="B38" s="111"/>
      <c r="C38" s="111"/>
      <c r="D38" s="111"/>
      <c r="E38" s="112"/>
      <c r="F38" s="73"/>
    </row>
    <row r="39" spans="1:6" ht="24.75" customHeight="1" thickTop="1" thickBot="1" x14ac:dyDescent="0.35">
      <c r="A39" s="117" t="s">
        <v>117</v>
      </c>
      <c r="B39" s="118"/>
      <c r="C39" s="118"/>
      <c r="D39" s="118"/>
      <c r="E39" s="118"/>
      <c r="F39" s="119"/>
    </row>
    <row r="40" spans="1:6" ht="24.75" customHeight="1" thickTop="1" thickBot="1" x14ac:dyDescent="0.3">
      <c r="A40" s="88">
        <v>20</v>
      </c>
      <c r="B40" s="43" t="s">
        <v>81</v>
      </c>
      <c r="C40" s="81" t="s">
        <v>28</v>
      </c>
      <c r="D40" s="86">
        <v>165</v>
      </c>
      <c r="E40" s="86"/>
      <c r="F40" s="59"/>
    </row>
    <row r="41" spans="1:6" ht="24.75" customHeight="1" thickTop="1" thickBot="1" x14ac:dyDescent="0.3">
      <c r="A41" s="88">
        <v>21</v>
      </c>
      <c r="B41" s="43" t="s">
        <v>82</v>
      </c>
      <c r="C41" s="88" t="s">
        <v>3</v>
      </c>
      <c r="D41" s="86">
        <v>1100</v>
      </c>
      <c r="E41" s="86"/>
      <c r="F41" s="59"/>
    </row>
    <row r="42" spans="1:6" ht="24.75" customHeight="1" thickTop="1" thickBot="1" x14ac:dyDescent="0.3">
      <c r="A42" s="88">
        <v>22</v>
      </c>
      <c r="B42" s="43" t="s">
        <v>83</v>
      </c>
      <c r="C42" s="81" t="s">
        <v>28</v>
      </c>
      <c r="D42" s="86">
        <v>330</v>
      </c>
      <c r="E42" s="86"/>
      <c r="F42" s="59"/>
    </row>
    <row r="43" spans="1:6" ht="23.4" customHeight="1" thickTop="1" thickBot="1" x14ac:dyDescent="0.3">
      <c r="A43" s="88">
        <v>23</v>
      </c>
      <c r="B43" s="83" t="s">
        <v>130</v>
      </c>
      <c r="C43" s="81" t="s">
        <v>9</v>
      </c>
      <c r="D43" s="86">
        <v>2200</v>
      </c>
      <c r="E43" s="86"/>
      <c r="F43" s="59"/>
    </row>
    <row r="44" spans="1:6" ht="24.75" customHeight="1" thickTop="1" thickBot="1" x14ac:dyDescent="0.3">
      <c r="A44" s="110" t="s">
        <v>84</v>
      </c>
      <c r="B44" s="111"/>
      <c r="C44" s="111"/>
      <c r="D44" s="111"/>
      <c r="E44" s="112"/>
      <c r="F44" s="73"/>
    </row>
    <row r="45" spans="1:6" ht="24.75" customHeight="1" thickTop="1" thickBot="1" x14ac:dyDescent="0.35">
      <c r="A45" s="117" t="s">
        <v>126</v>
      </c>
      <c r="B45" s="118"/>
      <c r="C45" s="118"/>
      <c r="D45" s="118"/>
      <c r="E45" s="118"/>
      <c r="F45" s="119"/>
    </row>
    <row r="46" spans="1:6" ht="24.75" customHeight="1" thickTop="1" thickBot="1" x14ac:dyDescent="0.3">
      <c r="A46" s="88">
        <v>24</v>
      </c>
      <c r="B46" s="44" t="s">
        <v>123</v>
      </c>
      <c r="C46" s="81" t="s">
        <v>28</v>
      </c>
      <c r="D46" s="86">
        <v>96</v>
      </c>
      <c r="E46" s="86"/>
      <c r="F46" s="59"/>
    </row>
    <row r="47" spans="1:6" ht="28.95" customHeight="1" thickTop="1" thickBot="1" x14ac:dyDescent="0.3">
      <c r="A47" s="88">
        <v>25</v>
      </c>
      <c r="B47" s="44" t="s">
        <v>85</v>
      </c>
      <c r="C47" s="88" t="s">
        <v>3</v>
      </c>
      <c r="D47" s="86">
        <v>300</v>
      </c>
      <c r="E47" s="86"/>
      <c r="F47" s="59"/>
    </row>
    <row r="48" spans="1:6" ht="24.75" customHeight="1" thickTop="1" thickBot="1" x14ac:dyDescent="0.3">
      <c r="A48" s="88">
        <v>26</v>
      </c>
      <c r="B48" s="44" t="s">
        <v>133</v>
      </c>
      <c r="C48" s="88" t="s">
        <v>3</v>
      </c>
      <c r="D48" s="86">
        <v>300</v>
      </c>
      <c r="E48" s="86"/>
      <c r="F48" s="59"/>
    </row>
    <row r="49" spans="1:6" ht="24.75" customHeight="1" thickTop="1" thickBot="1" x14ac:dyDescent="0.3">
      <c r="A49" s="88">
        <v>27</v>
      </c>
      <c r="B49" s="44" t="s">
        <v>86</v>
      </c>
      <c r="C49" s="88" t="s">
        <v>1</v>
      </c>
      <c r="D49" s="91">
        <v>4</v>
      </c>
      <c r="E49" s="86"/>
      <c r="F49" s="59"/>
    </row>
    <row r="50" spans="1:6" ht="24.75" customHeight="1" thickTop="1" thickBot="1" x14ac:dyDescent="0.3">
      <c r="A50" s="88">
        <v>28</v>
      </c>
      <c r="B50" s="44" t="s">
        <v>87</v>
      </c>
      <c r="C50" s="88" t="s">
        <v>1</v>
      </c>
      <c r="D50" s="91">
        <v>2</v>
      </c>
      <c r="E50" s="86"/>
      <c r="F50" s="59"/>
    </row>
    <row r="51" spans="1:6" ht="24.75" customHeight="1" thickTop="1" thickBot="1" x14ac:dyDescent="0.3">
      <c r="A51" s="88">
        <v>29</v>
      </c>
      <c r="B51" s="44" t="s">
        <v>88</v>
      </c>
      <c r="C51" s="88" t="s">
        <v>1</v>
      </c>
      <c r="D51" s="91">
        <v>4</v>
      </c>
      <c r="E51" s="86"/>
      <c r="F51" s="59"/>
    </row>
    <row r="52" spans="1:6" ht="30" customHeight="1" thickTop="1" thickBot="1" x14ac:dyDescent="0.3">
      <c r="A52" s="88">
        <v>30</v>
      </c>
      <c r="B52" s="44" t="s">
        <v>89</v>
      </c>
      <c r="C52" s="88" t="s">
        <v>1</v>
      </c>
      <c r="D52" s="91">
        <v>4</v>
      </c>
      <c r="E52" s="86"/>
      <c r="F52" s="59"/>
    </row>
    <row r="53" spans="1:6" ht="31.95" customHeight="1" thickTop="1" thickBot="1" x14ac:dyDescent="0.3">
      <c r="A53" s="88">
        <v>31</v>
      </c>
      <c r="B53" s="44" t="s">
        <v>90</v>
      </c>
      <c r="C53" s="88" t="s">
        <v>1</v>
      </c>
      <c r="D53" s="91">
        <v>4</v>
      </c>
      <c r="E53" s="86"/>
      <c r="F53" s="59"/>
    </row>
    <row r="54" spans="1:6" ht="30" customHeight="1" thickTop="1" thickBot="1" x14ac:dyDescent="0.3">
      <c r="A54" s="88">
        <v>32</v>
      </c>
      <c r="B54" s="45" t="s">
        <v>91</v>
      </c>
      <c r="C54" s="88" t="s">
        <v>3</v>
      </c>
      <c r="D54" s="86">
        <v>300</v>
      </c>
      <c r="E54" s="86"/>
      <c r="F54" s="59"/>
    </row>
    <row r="55" spans="1:6" ht="30" customHeight="1" thickTop="1" thickBot="1" x14ac:dyDescent="0.3">
      <c r="A55" s="117" t="s">
        <v>132</v>
      </c>
      <c r="B55" s="118"/>
      <c r="C55" s="118"/>
      <c r="D55" s="118"/>
      <c r="E55" s="119"/>
      <c r="F55" s="73"/>
    </row>
    <row r="56" spans="1:6" ht="30" customHeight="1" thickTop="1" thickBot="1" x14ac:dyDescent="0.35">
      <c r="A56" s="120" t="s">
        <v>128</v>
      </c>
      <c r="B56" s="121"/>
      <c r="C56" s="121"/>
      <c r="D56" s="121"/>
      <c r="E56" s="121"/>
      <c r="F56" s="122"/>
    </row>
    <row r="57" spans="1:6" ht="32.4" customHeight="1" thickTop="1" thickBot="1" x14ac:dyDescent="0.3">
      <c r="A57" s="88">
        <v>33</v>
      </c>
      <c r="B57" s="44" t="s">
        <v>127</v>
      </c>
      <c r="C57" s="88" t="s">
        <v>134</v>
      </c>
      <c r="D57" s="88">
        <v>6</v>
      </c>
      <c r="E57" s="86"/>
      <c r="F57" s="59"/>
    </row>
    <row r="58" spans="1:6" ht="32.4" customHeight="1" thickTop="1" thickBot="1" x14ac:dyDescent="0.3">
      <c r="A58" s="123" t="s">
        <v>131</v>
      </c>
      <c r="B58" s="124"/>
      <c r="C58" s="124"/>
      <c r="D58" s="124"/>
      <c r="E58" s="125"/>
      <c r="F58" s="73"/>
    </row>
    <row r="59" spans="1:6" ht="24" customHeight="1" thickTop="1" thickBot="1" x14ac:dyDescent="0.35">
      <c r="A59" s="126" t="s">
        <v>129</v>
      </c>
      <c r="B59" s="127"/>
      <c r="C59" s="127"/>
      <c r="D59" s="127"/>
      <c r="E59" s="128"/>
      <c r="F59" s="93"/>
    </row>
    <row r="60" spans="1:6" ht="24" customHeight="1" thickTop="1" thickBot="1" x14ac:dyDescent="0.35">
      <c r="A60" s="126" t="s">
        <v>124</v>
      </c>
      <c r="B60" s="127"/>
      <c r="C60" s="127"/>
      <c r="D60" s="127"/>
      <c r="E60" s="128"/>
      <c r="F60" s="93"/>
    </row>
    <row r="61" spans="1:6" ht="24" customHeight="1" thickTop="1" thickBot="1" x14ac:dyDescent="0.35">
      <c r="A61" s="126" t="s">
        <v>125</v>
      </c>
      <c r="B61" s="127"/>
      <c r="C61" s="127"/>
      <c r="D61" s="127"/>
      <c r="E61" s="128"/>
      <c r="F61" s="93"/>
    </row>
    <row r="62" spans="1:6" ht="14.4" thickTop="1" x14ac:dyDescent="0.25">
      <c r="A62" s="46"/>
      <c r="B62" s="46"/>
      <c r="C62" s="47"/>
      <c r="D62" s="47"/>
      <c r="E62" s="47"/>
      <c r="F62" s="47"/>
    </row>
    <row r="63" spans="1:6" ht="15.75" customHeight="1" x14ac:dyDescent="0.25">
      <c r="A63" s="51"/>
      <c r="B63" s="46"/>
      <c r="C63" s="47"/>
      <c r="D63" s="47"/>
      <c r="E63" s="47"/>
      <c r="F63" s="47"/>
    </row>
    <row r="64" spans="1:6" x14ac:dyDescent="0.3">
      <c r="C64" s="2"/>
      <c r="D64" s="2"/>
      <c r="E64" s="2"/>
      <c r="F64" s="2"/>
    </row>
  </sheetData>
  <mergeCells count="23">
    <mergeCell ref="A61:E61"/>
    <mergeCell ref="A60:E60"/>
    <mergeCell ref="A59:E59"/>
    <mergeCell ref="A38:E38"/>
    <mergeCell ref="A56:F56"/>
    <mergeCell ref="A58:E58"/>
    <mergeCell ref="A55:E55"/>
    <mergeCell ref="A39:F39"/>
    <mergeCell ref="A44:E44"/>
    <mergeCell ref="A45:F45"/>
    <mergeCell ref="A1:F3"/>
    <mergeCell ref="A28:F28"/>
    <mergeCell ref="A36:F36"/>
    <mergeCell ref="A35:E35"/>
    <mergeCell ref="A5:F5"/>
    <mergeCell ref="A11:E11"/>
    <mergeCell ref="A16:E16"/>
    <mergeCell ref="A20:E20"/>
    <mergeCell ref="A27:E27"/>
    <mergeCell ref="A8:F8"/>
    <mergeCell ref="A12:F12"/>
    <mergeCell ref="A17:F17"/>
    <mergeCell ref="A21:F21"/>
  </mergeCells>
  <pageMargins left="0.15748031496062992" right="0.15748031496062992" top="0.15748031496062992" bottom="0.15748031496062992" header="0.15748031496062992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BreakPreview" topLeftCell="A7" zoomScale="110" zoomScaleSheetLayoutView="110" workbookViewId="0">
      <selection activeCell="M3" sqref="M3"/>
    </sheetView>
  </sheetViews>
  <sheetFormatPr baseColWidth="10" defaultColWidth="11.44140625" defaultRowHeight="15" customHeight="1" x14ac:dyDescent="0.3"/>
  <cols>
    <col min="1" max="1" width="4.88671875" style="34" customWidth="1"/>
    <col min="2" max="2" width="14.109375" style="18" customWidth="1"/>
    <col min="3" max="3" width="30.5546875" style="18" customWidth="1"/>
    <col min="4" max="4" width="3.44140625" style="18" customWidth="1"/>
    <col min="5" max="5" width="3" style="18" customWidth="1"/>
    <col min="6" max="6" width="8.109375" style="18" customWidth="1"/>
    <col min="7" max="8" width="6" style="18" customWidth="1"/>
    <col min="9" max="9" width="8.88671875" style="18" customWidth="1"/>
    <col min="10" max="10" width="10.33203125" style="18" customWidth="1"/>
    <col min="11" max="11" width="4.109375" style="18" customWidth="1"/>
    <col min="12" max="16384" width="11.44140625" style="18"/>
  </cols>
  <sheetData>
    <row r="1" spans="1:11" ht="20.25" customHeight="1" thickBot="1" x14ac:dyDescent="0.35">
      <c r="A1" s="150" t="s">
        <v>33</v>
      </c>
      <c r="B1" s="151"/>
      <c r="C1" s="156" t="s">
        <v>17</v>
      </c>
      <c r="D1" s="157"/>
      <c r="E1" s="157"/>
      <c r="F1" s="157"/>
      <c r="G1" s="157"/>
      <c r="H1" s="157"/>
      <c r="I1" s="157"/>
      <c r="J1" s="157"/>
      <c r="K1" s="158"/>
    </row>
    <row r="2" spans="1:11" ht="20.25" customHeight="1" thickBot="1" x14ac:dyDescent="0.35">
      <c r="A2" s="152"/>
      <c r="B2" s="153"/>
      <c r="C2" s="163" t="s">
        <v>31</v>
      </c>
      <c r="D2" s="164"/>
      <c r="E2" s="164"/>
      <c r="F2" s="164"/>
      <c r="G2" s="164"/>
      <c r="H2" s="164"/>
      <c r="I2" s="164"/>
      <c r="J2" s="164"/>
      <c r="K2" s="165"/>
    </row>
    <row r="3" spans="1:11" ht="27" customHeight="1" thickBot="1" x14ac:dyDescent="0.35">
      <c r="A3" s="154"/>
      <c r="B3" s="155"/>
      <c r="C3" s="166" t="s">
        <v>64</v>
      </c>
      <c r="D3" s="167"/>
      <c r="E3" s="167"/>
      <c r="F3" s="167"/>
      <c r="G3" s="167"/>
      <c r="H3" s="167"/>
      <c r="I3" s="167"/>
      <c r="J3" s="167"/>
      <c r="K3" s="168"/>
    </row>
    <row r="4" spans="1:11" ht="15" customHeight="1" x14ac:dyDescent="0.3">
      <c r="A4" s="169" t="s">
        <v>18</v>
      </c>
      <c r="B4" s="159" t="s">
        <v>19</v>
      </c>
      <c r="C4" s="160"/>
      <c r="D4" s="171" t="s">
        <v>20</v>
      </c>
      <c r="E4" s="172"/>
      <c r="F4" s="175" t="s">
        <v>41</v>
      </c>
      <c r="G4" s="176"/>
      <c r="H4" s="176"/>
      <c r="I4" s="179" t="s">
        <v>38</v>
      </c>
      <c r="J4" s="180"/>
      <c r="K4" s="177" t="s">
        <v>1</v>
      </c>
    </row>
    <row r="5" spans="1:11" ht="15" customHeight="1" x14ac:dyDescent="0.3">
      <c r="A5" s="170"/>
      <c r="B5" s="161"/>
      <c r="C5" s="162"/>
      <c r="D5" s="173"/>
      <c r="E5" s="174"/>
      <c r="F5" s="19" t="s">
        <v>21</v>
      </c>
      <c r="G5" s="20" t="s">
        <v>22</v>
      </c>
      <c r="H5" s="39" t="s">
        <v>23</v>
      </c>
      <c r="I5" s="41" t="s">
        <v>39</v>
      </c>
      <c r="J5" s="21" t="s">
        <v>40</v>
      </c>
      <c r="K5" s="178"/>
    </row>
    <row r="6" spans="1:11" ht="15" customHeight="1" x14ac:dyDescent="0.3">
      <c r="A6" s="6">
        <v>1</v>
      </c>
      <c r="B6" s="140" t="s">
        <v>4</v>
      </c>
      <c r="C6" s="141"/>
      <c r="D6" s="22"/>
      <c r="E6" s="22"/>
      <c r="F6" s="23"/>
      <c r="G6" s="23"/>
      <c r="H6" s="40"/>
      <c r="I6" s="42"/>
      <c r="J6" s="24"/>
      <c r="K6" s="25"/>
    </row>
    <row r="7" spans="1:11" ht="15" customHeight="1" x14ac:dyDescent="0.3">
      <c r="A7" s="7" t="s">
        <v>10</v>
      </c>
      <c r="B7" s="142" t="s">
        <v>24</v>
      </c>
      <c r="C7" s="143"/>
      <c r="D7" s="26">
        <v>1</v>
      </c>
      <c r="E7" s="26">
        <v>1</v>
      </c>
      <c r="F7" s="27"/>
      <c r="G7" s="27"/>
      <c r="H7" s="38"/>
      <c r="I7" s="42">
        <f>ROUNDUP(PRODUCT(D7:H7),2)</f>
        <v>1</v>
      </c>
      <c r="J7" s="28">
        <f>+I7</f>
        <v>1</v>
      </c>
      <c r="K7" s="29" t="s">
        <v>5</v>
      </c>
    </row>
    <row r="8" spans="1:11" ht="15" customHeight="1" x14ac:dyDescent="0.3">
      <c r="A8" s="7" t="s">
        <v>11</v>
      </c>
      <c r="B8" s="138" t="s">
        <v>25</v>
      </c>
      <c r="C8" s="139"/>
      <c r="D8" s="26">
        <v>1</v>
      </c>
      <c r="E8" s="26">
        <v>1</v>
      </c>
      <c r="F8" s="27"/>
      <c r="G8" s="27"/>
      <c r="H8" s="38"/>
      <c r="I8" s="42">
        <f>ROUNDUP(PRODUCT(D8:H8),2)</f>
        <v>1</v>
      </c>
      <c r="J8" s="28">
        <f>+I8</f>
        <v>1</v>
      </c>
      <c r="K8" s="29" t="s">
        <v>5</v>
      </c>
    </row>
    <row r="9" spans="1:11" ht="15" customHeight="1" x14ac:dyDescent="0.3">
      <c r="A9" s="12">
        <v>2</v>
      </c>
      <c r="B9" s="144" t="s">
        <v>60</v>
      </c>
      <c r="C9" s="145"/>
      <c r="D9" s="26"/>
      <c r="E9" s="26"/>
      <c r="F9" s="27"/>
      <c r="G9" s="27"/>
      <c r="H9" s="38"/>
      <c r="I9" s="42"/>
      <c r="J9" s="28"/>
      <c r="K9" s="29"/>
    </row>
    <row r="10" spans="1:11" ht="15" customHeight="1" x14ac:dyDescent="0.3">
      <c r="A10" s="181" t="s">
        <v>13</v>
      </c>
      <c r="B10" s="138" t="s">
        <v>54</v>
      </c>
      <c r="C10" s="139"/>
      <c r="D10" s="26"/>
      <c r="E10" s="26"/>
      <c r="F10" s="27"/>
      <c r="G10" s="27"/>
      <c r="H10" s="38"/>
      <c r="I10" s="42"/>
      <c r="J10" s="28"/>
      <c r="K10" s="29"/>
    </row>
    <row r="11" spans="1:11" ht="15" customHeight="1" x14ac:dyDescent="0.3">
      <c r="A11" s="182"/>
      <c r="B11" s="138" t="s">
        <v>61</v>
      </c>
      <c r="C11" s="139"/>
      <c r="D11" s="26">
        <v>1</v>
      </c>
      <c r="E11" s="26">
        <v>1</v>
      </c>
      <c r="F11" s="27"/>
      <c r="G11" s="27"/>
      <c r="H11" s="38"/>
      <c r="I11" s="42">
        <f t="shared" ref="I11:I12" si="0">ROUNDUP(PRODUCT(D11:H11),2)</f>
        <v>1</v>
      </c>
      <c r="J11" s="28">
        <f>ROUNDUP(I11,0)</f>
        <v>1</v>
      </c>
      <c r="K11" s="29" t="s">
        <v>1</v>
      </c>
    </row>
    <row r="12" spans="1:11" ht="15" customHeight="1" x14ac:dyDescent="0.3">
      <c r="A12" s="37" t="s">
        <v>63</v>
      </c>
      <c r="B12" s="138" t="s">
        <v>67</v>
      </c>
      <c r="C12" s="139"/>
      <c r="D12" s="26">
        <v>1</v>
      </c>
      <c r="E12" s="26">
        <v>1</v>
      </c>
      <c r="F12" s="27">
        <v>250</v>
      </c>
      <c r="G12" s="27"/>
      <c r="H12" s="38"/>
      <c r="I12" s="42">
        <f t="shared" si="0"/>
        <v>250</v>
      </c>
      <c r="J12" s="28">
        <f t="shared" ref="J12:J13" si="1">ROUNDUP(I12,0)</f>
        <v>250</v>
      </c>
      <c r="K12" s="29" t="s">
        <v>3</v>
      </c>
    </row>
    <row r="13" spans="1:11" ht="15" customHeight="1" x14ac:dyDescent="0.3">
      <c r="A13" s="7" t="s">
        <v>65</v>
      </c>
      <c r="B13" s="138" t="s">
        <v>77</v>
      </c>
      <c r="C13" s="139"/>
      <c r="D13" s="26">
        <v>1</v>
      </c>
      <c r="E13" s="26">
        <v>1</v>
      </c>
      <c r="F13" s="27"/>
      <c r="G13" s="27"/>
      <c r="H13" s="38"/>
      <c r="I13" s="42">
        <f t="shared" ref="I13" si="2">ROUNDUP(PRODUCT(D13:H13),2)</f>
        <v>1</v>
      </c>
      <c r="J13" s="28">
        <f t="shared" si="1"/>
        <v>1</v>
      </c>
      <c r="K13" s="29" t="s">
        <v>1</v>
      </c>
    </row>
    <row r="14" spans="1:11" ht="15" customHeight="1" x14ac:dyDescent="0.3">
      <c r="A14" s="8">
        <v>3</v>
      </c>
      <c r="B14" s="136" t="s">
        <v>12</v>
      </c>
      <c r="C14" s="137"/>
      <c r="D14" s="26"/>
      <c r="E14" s="26"/>
      <c r="F14" s="27"/>
      <c r="G14" s="27"/>
      <c r="H14" s="38"/>
      <c r="I14" s="42"/>
      <c r="J14" s="28"/>
      <c r="K14" s="29"/>
    </row>
    <row r="15" spans="1:11" ht="15" customHeight="1" x14ac:dyDescent="0.3">
      <c r="A15" s="7" t="s">
        <v>15</v>
      </c>
      <c r="B15" s="146" t="s">
        <v>29</v>
      </c>
      <c r="C15" s="147"/>
      <c r="D15" s="26">
        <v>1</v>
      </c>
      <c r="E15" s="26">
        <v>1</v>
      </c>
      <c r="F15" s="31">
        <v>5437</v>
      </c>
      <c r="G15" s="27">
        <v>6</v>
      </c>
      <c r="H15" s="38"/>
      <c r="I15" s="42">
        <f>ROUNDUP(PRODUCT(D15:H15),2)</f>
        <v>32622</v>
      </c>
      <c r="J15" s="28">
        <f>ROUNDUP(I15,0)</f>
        <v>32622</v>
      </c>
      <c r="K15" s="29" t="s">
        <v>9</v>
      </c>
    </row>
    <row r="16" spans="1:11" ht="15" customHeight="1" x14ac:dyDescent="0.3">
      <c r="A16" s="7" t="s">
        <v>56</v>
      </c>
      <c r="B16" s="17" t="s">
        <v>62</v>
      </c>
      <c r="C16" s="16"/>
      <c r="D16" s="129" t="s">
        <v>68</v>
      </c>
      <c r="E16" s="130"/>
      <c r="F16" s="130"/>
      <c r="G16" s="130"/>
      <c r="H16" s="130"/>
      <c r="I16" s="42">
        <v>6638.12</v>
      </c>
      <c r="J16" s="28">
        <f>ROUNDUP(I16,0)</f>
        <v>6639</v>
      </c>
      <c r="K16" s="29" t="s">
        <v>28</v>
      </c>
    </row>
    <row r="17" spans="1:11" ht="15" customHeight="1" x14ac:dyDescent="0.3">
      <c r="A17" s="8">
        <v>4</v>
      </c>
      <c r="B17" s="4" t="s">
        <v>14</v>
      </c>
      <c r="C17" s="3"/>
      <c r="D17" s="30"/>
      <c r="E17" s="26"/>
      <c r="F17" s="27"/>
      <c r="G17" s="27"/>
      <c r="H17" s="38"/>
      <c r="I17" s="42"/>
      <c r="J17" s="28"/>
      <c r="K17" s="29"/>
    </row>
    <row r="18" spans="1:11" ht="15" customHeight="1" x14ac:dyDescent="0.3">
      <c r="A18" s="183" t="s">
        <v>16</v>
      </c>
      <c r="B18" s="146" t="s">
        <v>66</v>
      </c>
      <c r="C18" s="147"/>
      <c r="D18" s="32"/>
      <c r="E18" s="26"/>
      <c r="F18" s="27"/>
      <c r="G18" s="27"/>
      <c r="H18" s="38"/>
      <c r="I18" s="42"/>
      <c r="J18" s="28"/>
      <c r="K18" s="29"/>
    </row>
    <row r="19" spans="1:11" ht="15" customHeight="1" x14ac:dyDescent="0.3">
      <c r="A19" s="184"/>
      <c r="B19" s="13" t="s">
        <v>42</v>
      </c>
      <c r="C19" s="14">
        <v>99</v>
      </c>
      <c r="D19" s="32">
        <v>1</v>
      </c>
      <c r="E19" s="26">
        <v>1</v>
      </c>
      <c r="F19" s="27">
        <v>6</v>
      </c>
      <c r="G19" s="27"/>
      <c r="H19" s="38"/>
      <c r="I19" s="42">
        <f>ROUNDUP(PRODUCT(D19:H19),0)</f>
        <v>6</v>
      </c>
      <c r="J19" s="28"/>
      <c r="K19" s="29"/>
    </row>
    <row r="20" spans="1:11" ht="15" customHeight="1" x14ac:dyDescent="0.3">
      <c r="A20" s="184"/>
      <c r="B20" s="15"/>
      <c r="C20" s="14">
        <v>133</v>
      </c>
      <c r="D20" s="32">
        <v>1</v>
      </c>
      <c r="E20" s="26">
        <v>1</v>
      </c>
      <c r="F20" s="27">
        <v>6</v>
      </c>
      <c r="G20" s="27"/>
      <c r="H20" s="38"/>
      <c r="I20" s="42">
        <f t="shared" ref="I20" si="3">ROUNDUP(PRODUCT(D20:H20),0)</f>
        <v>6</v>
      </c>
      <c r="J20" s="28">
        <f>ROUNDUP(SUM(I19:I20),0)</f>
        <v>12</v>
      </c>
      <c r="K20" s="29" t="s">
        <v>3</v>
      </c>
    </row>
    <row r="21" spans="1:11" ht="15" customHeight="1" x14ac:dyDescent="0.3">
      <c r="A21" s="7" t="s">
        <v>55</v>
      </c>
      <c r="B21" s="4" t="s">
        <v>44</v>
      </c>
      <c r="C21" s="9"/>
      <c r="D21" s="30"/>
      <c r="E21" s="26"/>
      <c r="F21" s="27"/>
      <c r="G21" s="27"/>
      <c r="H21" s="38"/>
      <c r="I21" s="42"/>
      <c r="J21" s="28"/>
      <c r="K21" s="29"/>
    </row>
    <row r="22" spans="1:11" ht="15" customHeight="1" x14ac:dyDescent="0.3">
      <c r="A22" s="7"/>
      <c r="B22" s="11" t="s">
        <v>76</v>
      </c>
      <c r="C22" s="9"/>
      <c r="D22" s="30">
        <v>2</v>
      </c>
      <c r="E22" s="26">
        <v>2</v>
      </c>
      <c r="F22" s="27">
        <v>2.85</v>
      </c>
      <c r="G22" s="27">
        <v>0.6</v>
      </c>
      <c r="H22" s="38">
        <v>0.1</v>
      </c>
      <c r="I22" s="42">
        <f>ROUNDUP(PRODUCT(D22:H22),2)</f>
        <v>0.69000000000000006</v>
      </c>
      <c r="J22" s="28">
        <f>ROUNDUP(SUM(I22),0)</f>
        <v>1</v>
      </c>
      <c r="K22" s="29" t="s">
        <v>28</v>
      </c>
    </row>
    <row r="23" spans="1:11" ht="15" customHeight="1" x14ac:dyDescent="0.3">
      <c r="A23" s="7" t="s">
        <v>57</v>
      </c>
      <c r="B23" s="4" t="s">
        <v>50</v>
      </c>
      <c r="C23" s="9"/>
      <c r="D23" s="30"/>
      <c r="E23" s="26"/>
      <c r="F23" s="27"/>
      <c r="G23" s="27"/>
      <c r="H23" s="38"/>
      <c r="I23" s="42"/>
      <c r="J23" s="28"/>
      <c r="K23" s="29"/>
    </row>
    <row r="24" spans="1:11" ht="15" customHeight="1" x14ac:dyDescent="0.3">
      <c r="A24" s="7"/>
      <c r="B24" s="11" t="s">
        <v>76</v>
      </c>
      <c r="C24" s="9"/>
      <c r="D24" s="30"/>
      <c r="E24" s="26"/>
      <c r="F24" s="27"/>
      <c r="G24" s="27"/>
      <c r="H24" s="38"/>
      <c r="I24" s="42"/>
      <c r="J24" s="28"/>
      <c r="K24" s="29"/>
    </row>
    <row r="25" spans="1:11" ht="15" customHeight="1" x14ac:dyDescent="0.3">
      <c r="A25" s="7"/>
      <c r="B25" s="11" t="s">
        <v>70</v>
      </c>
      <c r="C25" s="9"/>
      <c r="D25" s="30">
        <v>2</v>
      </c>
      <c r="E25" s="26">
        <v>1</v>
      </c>
      <c r="F25" s="27">
        <v>2.85</v>
      </c>
      <c r="G25" s="27">
        <v>0.4</v>
      </c>
      <c r="H25" s="38">
        <v>0.4</v>
      </c>
      <c r="I25" s="42">
        <f>ROUNDUP(PRODUCT(D25:H25),2)</f>
        <v>0.92</v>
      </c>
      <c r="J25" s="28"/>
      <c r="K25" s="29"/>
    </row>
    <row r="26" spans="1:11" ht="15" customHeight="1" x14ac:dyDescent="0.3">
      <c r="A26" s="7"/>
      <c r="B26" s="11" t="s">
        <v>69</v>
      </c>
      <c r="C26" s="9"/>
      <c r="D26" s="30">
        <v>2</v>
      </c>
      <c r="E26" s="26">
        <v>1</v>
      </c>
      <c r="F26" s="27">
        <v>2.85</v>
      </c>
      <c r="G26" s="27">
        <v>0.4</v>
      </c>
      <c r="H26" s="38">
        <v>1</v>
      </c>
      <c r="I26" s="42">
        <f>ROUNDUP(PRODUCT(D26:H26),2)</f>
        <v>2.2799999999999998</v>
      </c>
      <c r="J26" s="28"/>
      <c r="K26" s="29"/>
    </row>
    <row r="27" spans="1:11" ht="15" customHeight="1" x14ac:dyDescent="0.3">
      <c r="A27" s="7"/>
      <c r="B27" s="11" t="s">
        <v>71</v>
      </c>
      <c r="C27" s="16"/>
      <c r="D27" s="30">
        <v>2</v>
      </c>
      <c r="E27" s="26">
        <v>2</v>
      </c>
      <c r="F27" s="27">
        <f>0.95+0.4</f>
        <v>1.35</v>
      </c>
      <c r="G27" s="33">
        <f>1.35+0.26</f>
        <v>1.61</v>
      </c>
      <c r="H27" s="38">
        <v>0.2</v>
      </c>
      <c r="I27" s="42">
        <f t="shared" ref="I27:I28" si="4">ROUNDUP(PRODUCT(D27:H27),2)</f>
        <v>1.74</v>
      </c>
      <c r="J27" s="28"/>
      <c r="K27" s="29"/>
    </row>
    <row r="28" spans="1:11" ht="15" customHeight="1" x14ac:dyDescent="0.3">
      <c r="A28" s="7"/>
      <c r="B28" s="11"/>
      <c r="C28" s="36"/>
      <c r="D28" s="30">
        <v>2</v>
      </c>
      <c r="E28" s="26">
        <v>2</v>
      </c>
      <c r="F28" s="148">
        <f>0.47*0.47*3.14</f>
        <v>0.69362599999999996</v>
      </c>
      <c r="G28" s="149"/>
      <c r="H28" s="38">
        <v>0.2</v>
      </c>
      <c r="I28" s="42">
        <f t="shared" si="4"/>
        <v>0.56000000000000005</v>
      </c>
      <c r="J28" s="28">
        <f>ROUNDUP(SUM(I25:I28),0)</f>
        <v>6</v>
      </c>
      <c r="K28" s="29" t="s">
        <v>28</v>
      </c>
    </row>
    <row r="29" spans="1:11" ht="15" customHeight="1" x14ac:dyDescent="0.3">
      <c r="A29" s="7" t="s">
        <v>58</v>
      </c>
      <c r="B29" s="4" t="s">
        <v>45</v>
      </c>
      <c r="C29" s="9"/>
      <c r="D29" s="30"/>
      <c r="E29" s="26"/>
      <c r="F29" s="27"/>
      <c r="G29" s="27"/>
      <c r="H29" s="38"/>
      <c r="I29" s="42"/>
      <c r="J29" s="28"/>
      <c r="K29" s="29"/>
    </row>
    <row r="30" spans="1:11" ht="15" customHeight="1" x14ac:dyDescent="0.3">
      <c r="A30" s="7"/>
      <c r="B30" s="11" t="s">
        <v>72</v>
      </c>
      <c r="C30" s="9"/>
      <c r="D30" s="30">
        <v>2</v>
      </c>
      <c r="E30" s="26">
        <v>2</v>
      </c>
      <c r="F30" s="27">
        <f>(2.85+1.17)/2</f>
        <v>2.0099999999999998</v>
      </c>
      <c r="G30" s="27">
        <v>1.05</v>
      </c>
      <c r="H30" s="38"/>
      <c r="I30" s="42">
        <f>ROUNDUP(PRODUCT(D30:H30),2)</f>
        <v>8.4499999999999993</v>
      </c>
      <c r="J30" s="28">
        <f>ROUNDUP(SUM(I30:I30),0)</f>
        <v>9</v>
      </c>
      <c r="K30" s="29" t="s">
        <v>9</v>
      </c>
    </row>
    <row r="31" spans="1:11" ht="15" customHeight="1" x14ac:dyDescent="0.3">
      <c r="A31" s="7" t="s">
        <v>59</v>
      </c>
      <c r="B31" s="4" t="s">
        <v>46</v>
      </c>
      <c r="C31" s="9"/>
      <c r="D31" s="30"/>
      <c r="E31" s="26"/>
      <c r="F31" s="27"/>
      <c r="G31" s="27"/>
      <c r="H31" s="38"/>
      <c r="I31" s="42"/>
      <c r="J31" s="28"/>
      <c r="K31" s="29"/>
    </row>
    <row r="32" spans="1:11" ht="15" customHeight="1" x14ac:dyDescent="0.3">
      <c r="A32" s="7"/>
      <c r="B32" s="10" t="s">
        <v>73</v>
      </c>
      <c r="C32" s="9"/>
      <c r="D32" s="30"/>
      <c r="E32" s="26"/>
      <c r="F32" s="27"/>
      <c r="G32" s="33"/>
      <c r="H32" s="38"/>
      <c r="I32" s="42"/>
      <c r="J32" s="28"/>
      <c r="K32" s="29"/>
    </row>
    <row r="33" spans="1:11" ht="15" customHeight="1" x14ac:dyDescent="0.3">
      <c r="A33" s="7"/>
      <c r="B33" s="11" t="s">
        <v>48</v>
      </c>
      <c r="C33" s="9"/>
      <c r="D33" s="30">
        <v>2</v>
      </c>
      <c r="E33" s="26">
        <v>2</v>
      </c>
      <c r="F33" s="27">
        <f>0.95+0.4</f>
        <v>1.35</v>
      </c>
      <c r="G33" s="33">
        <f>1.35+0.26</f>
        <v>1.61</v>
      </c>
      <c r="H33" s="38">
        <v>0.2</v>
      </c>
      <c r="I33" s="42">
        <f t="shared" ref="I33:I34" si="5">ROUNDUP(PRODUCT(D33:H33),2)</f>
        <v>1.74</v>
      </c>
      <c r="J33" s="28"/>
      <c r="K33" s="29"/>
    </row>
    <row r="34" spans="1:11" ht="15" customHeight="1" x14ac:dyDescent="0.3">
      <c r="A34" s="7"/>
      <c r="B34" s="11" t="s">
        <v>49</v>
      </c>
      <c r="C34" s="9"/>
      <c r="D34" s="30">
        <v>-2</v>
      </c>
      <c r="E34" s="26">
        <v>2</v>
      </c>
      <c r="F34" s="148">
        <f>0.47*0.47*3.14</f>
        <v>0.69362599999999996</v>
      </c>
      <c r="G34" s="149"/>
      <c r="H34" s="38">
        <v>0.2</v>
      </c>
      <c r="I34" s="42">
        <f t="shared" si="5"/>
        <v>-0.56000000000000005</v>
      </c>
      <c r="J34" s="28"/>
      <c r="K34" s="29"/>
    </row>
    <row r="35" spans="1:11" ht="15" customHeight="1" x14ac:dyDescent="0.3">
      <c r="A35" s="8"/>
      <c r="B35" s="10" t="s">
        <v>74</v>
      </c>
      <c r="C35" s="9"/>
      <c r="D35" s="30">
        <v>2</v>
      </c>
      <c r="E35" s="26">
        <v>4</v>
      </c>
      <c r="F35" s="27">
        <f>(2.85+1.17)/2</f>
        <v>2.0099999999999998</v>
      </c>
      <c r="G35" s="27">
        <v>1.45</v>
      </c>
      <c r="H35" s="38">
        <v>0.2</v>
      </c>
      <c r="I35" s="42">
        <f>ROUNDUP(PRODUCT(D35:H35),2)</f>
        <v>4.67</v>
      </c>
      <c r="J35" s="28">
        <f>ROUNDUP(SUM(I33:I35),0)</f>
        <v>6</v>
      </c>
      <c r="K35" s="29" t="s">
        <v>28</v>
      </c>
    </row>
    <row r="36" spans="1:11" ht="15" customHeight="1" x14ac:dyDescent="0.3">
      <c r="A36" s="8">
        <v>5</v>
      </c>
      <c r="B36" s="136" t="s">
        <v>30</v>
      </c>
      <c r="C36" s="137"/>
      <c r="D36" s="32"/>
      <c r="E36" s="26"/>
      <c r="F36" s="27"/>
      <c r="G36" s="27"/>
      <c r="H36" s="38"/>
      <c r="I36" s="42"/>
      <c r="J36" s="28"/>
      <c r="K36" s="29"/>
    </row>
    <row r="37" spans="1:11" ht="15" customHeight="1" x14ac:dyDescent="0.3">
      <c r="A37" s="7" t="s">
        <v>34</v>
      </c>
      <c r="B37" s="138" t="s">
        <v>37</v>
      </c>
      <c r="C37" s="139"/>
      <c r="D37" s="129" t="s">
        <v>68</v>
      </c>
      <c r="E37" s="130"/>
      <c r="F37" s="130"/>
      <c r="G37" s="130"/>
      <c r="H37" s="130"/>
      <c r="I37" s="42">
        <v>4894.12</v>
      </c>
      <c r="J37" s="28">
        <f t="shared" ref="J37:J41" si="6">ROUNDUP(SUM(I37),0)</f>
        <v>4895</v>
      </c>
      <c r="K37" s="29" t="s">
        <v>28</v>
      </c>
    </row>
    <row r="38" spans="1:11" ht="15" customHeight="1" x14ac:dyDescent="0.3">
      <c r="A38" s="7" t="s">
        <v>35</v>
      </c>
      <c r="B38" s="138" t="s">
        <v>26</v>
      </c>
      <c r="C38" s="139"/>
      <c r="D38" s="129" t="s">
        <v>68</v>
      </c>
      <c r="E38" s="130"/>
      <c r="F38" s="130"/>
      <c r="G38" s="130"/>
      <c r="H38" s="130"/>
      <c r="I38" s="42">
        <v>3262.78</v>
      </c>
      <c r="J38" s="28">
        <f t="shared" si="6"/>
        <v>3263</v>
      </c>
      <c r="K38" s="29" t="s">
        <v>28</v>
      </c>
    </row>
    <row r="39" spans="1:11" ht="15" customHeight="1" x14ac:dyDescent="0.3">
      <c r="A39" s="7" t="s">
        <v>36</v>
      </c>
      <c r="B39" s="138" t="s">
        <v>27</v>
      </c>
      <c r="C39" s="139"/>
      <c r="D39" s="129" t="s">
        <v>68</v>
      </c>
      <c r="E39" s="130"/>
      <c r="F39" s="130"/>
      <c r="G39" s="130"/>
      <c r="H39" s="130"/>
      <c r="I39" s="42">
        <v>21751.87</v>
      </c>
      <c r="J39" s="28">
        <f t="shared" si="6"/>
        <v>21752</v>
      </c>
      <c r="K39" s="29" t="s">
        <v>9</v>
      </c>
    </row>
    <row r="40" spans="1:11" ht="19.5" customHeight="1" x14ac:dyDescent="0.3">
      <c r="A40" s="7" t="s">
        <v>51</v>
      </c>
      <c r="B40" s="138" t="s">
        <v>78</v>
      </c>
      <c r="C40" s="139"/>
      <c r="D40" s="129" t="s">
        <v>68</v>
      </c>
      <c r="E40" s="130"/>
      <c r="F40" s="130"/>
      <c r="G40" s="130"/>
      <c r="H40" s="130"/>
      <c r="I40" s="42">
        <v>21751.87</v>
      </c>
      <c r="J40" s="28">
        <f t="shared" si="6"/>
        <v>21752</v>
      </c>
      <c r="K40" s="29" t="s">
        <v>9</v>
      </c>
    </row>
    <row r="41" spans="1:11" ht="27.75" customHeight="1" x14ac:dyDescent="0.3">
      <c r="A41" s="7" t="s">
        <v>52</v>
      </c>
      <c r="B41" s="138" t="s">
        <v>75</v>
      </c>
      <c r="C41" s="139"/>
      <c r="D41" s="129" t="s">
        <v>68</v>
      </c>
      <c r="E41" s="130"/>
      <c r="F41" s="130"/>
      <c r="G41" s="130"/>
      <c r="H41" s="130"/>
      <c r="I41" s="42">
        <v>1740.15</v>
      </c>
      <c r="J41" s="28">
        <f t="shared" si="6"/>
        <v>1741</v>
      </c>
      <c r="K41" s="29" t="s">
        <v>28</v>
      </c>
    </row>
    <row r="42" spans="1:11" ht="15" customHeight="1" x14ac:dyDescent="0.3">
      <c r="A42" s="8">
        <v>6</v>
      </c>
      <c r="B42" s="136" t="s">
        <v>32</v>
      </c>
      <c r="C42" s="137"/>
      <c r="D42" s="32"/>
      <c r="E42" s="5"/>
      <c r="F42" s="27"/>
      <c r="G42" s="27"/>
      <c r="H42" s="38"/>
      <c r="I42" s="42"/>
      <c r="J42" s="28"/>
      <c r="K42" s="29"/>
    </row>
    <row r="43" spans="1:11" ht="15" customHeight="1" x14ac:dyDescent="0.3">
      <c r="A43" s="7" t="s">
        <v>53</v>
      </c>
      <c r="B43" s="138" t="s">
        <v>47</v>
      </c>
      <c r="C43" s="139"/>
      <c r="D43" s="32">
        <v>6</v>
      </c>
      <c r="E43" s="5">
        <v>1</v>
      </c>
      <c r="F43" s="27"/>
      <c r="G43" s="27"/>
      <c r="H43" s="38"/>
      <c r="I43" s="42">
        <f>ROUNDUP(PRODUCT(D43:H43),0)</f>
        <v>6</v>
      </c>
      <c r="J43" s="28">
        <f>ROUNDUP(SUM(I43),0)</f>
        <v>6</v>
      </c>
      <c r="K43" s="29" t="s">
        <v>1</v>
      </c>
    </row>
    <row r="44" spans="1:11" ht="15" customHeight="1" x14ac:dyDescent="0.3">
      <c r="A44" s="7"/>
      <c r="B44" s="13"/>
      <c r="C44" s="35"/>
      <c r="D44" s="32"/>
      <c r="E44" s="5"/>
      <c r="F44" s="27"/>
      <c r="G44" s="27"/>
      <c r="H44" s="38"/>
      <c r="I44" s="42"/>
      <c r="J44" s="28"/>
      <c r="K44" s="29"/>
    </row>
    <row r="45" spans="1:11" ht="15" customHeight="1" x14ac:dyDescent="0.3">
      <c r="A45" s="7"/>
      <c r="B45" s="13"/>
      <c r="C45" s="35"/>
      <c r="D45" s="32"/>
      <c r="E45" s="5"/>
      <c r="F45" s="27"/>
      <c r="G45" s="27"/>
      <c r="H45" s="38"/>
      <c r="I45" s="42"/>
      <c r="J45" s="28"/>
      <c r="K45" s="29"/>
    </row>
    <row r="46" spans="1:11" ht="15" customHeight="1" x14ac:dyDescent="0.3">
      <c r="A46" s="7"/>
      <c r="B46" s="13"/>
      <c r="C46" s="35"/>
      <c r="D46" s="32"/>
      <c r="E46" s="5"/>
      <c r="F46" s="27"/>
      <c r="G46" s="27"/>
      <c r="H46" s="38"/>
      <c r="I46" s="42"/>
      <c r="J46" s="28"/>
      <c r="K46" s="29"/>
    </row>
    <row r="47" spans="1:11" ht="15" customHeight="1" thickBot="1" x14ac:dyDescent="0.35">
      <c r="A47" s="7"/>
      <c r="B47" s="138"/>
      <c r="C47" s="139"/>
      <c r="D47" s="32"/>
      <c r="E47" s="5"/>
      <c r="F47" s="27"/>
      <c r="G47" s="27"/>
      <c r="H47" s="38"/>
      <c r="I47" s="42"/>
      <c r="J47" s="28"/>
      <c r="K47" s="29"/>
    </row>
    <row r="48" spans="1:11" ht="97.5" customHeight="1" thickBot="1" x14ac:dyDescent="0.35">
      <c r="A48" s="134" t="s">
        <v>43</v>
      </c>
      <c r="B48" s="135"/>
      <c r="C48" s="135"/>
      <c r="D48" s="135"/>
      <c r="E48" s="135"/>
      <c r="F48" s="135"/>
      <c r="G48" s="135"/>
      <c r="H48" s="135"/>
      <c r="I48" s="131"/>
      <c r="J48" s="132"/>
      <c r="K48" s="133"/>
    </row>
  </sheetData>
  <mergeCells count="42">
    <mergeCell ref="D38:H38"/>
    <mergeCell ref="A1:B3"/>
    <mergeCell ref="C1:K1"/>
    <mergeCell ref="B4:C5"/>
    <mergeCell ref="C2:K2"/>
    <mergeCell ref="C3:K3"/>
    <mergeCell ref="A4:A5"/>
    <mergeCell ref="D4:E5"/>
    <mergeCell ref="F4:H4"/>
    <mergeCell ref="K4:K5"/>
    <mergeCell ref="I4:J4"/>
    <mergeCell ref="A10:A11"/>
    <mergeCell ref="A18:A20"/>
    <mergeCell ref="B18:C18"/>
    <mergeCell ref="B14:C14"/>
    <mergeCell ref="F34:G34"/>
    <mergeCell ref="D16:H16"/>
    <mergeCell ref="F28:G28"/>
    <mergeCell ref="D37:H37"/>
    <mergeCell ref="B36:C36"/>
    <mergeCell ref="B37:C37"/>
    <mergeCell ref="B38:C38"/>
    <mergeCell ref="B41:C41"/>
    <mergeCell ref="B12:C12"/>
    <mergeCell ref="B13:C13"/>
    <mergeCell ref="B39:C39"/>
    <mergeCell ref="B40:C40"/>
    <mergeCell ref="B15:C15"/>
    <mergeCell ref="B6:C6"/>
    <mergeCell ref="B7:C7"/>
    <mergeCell ref="B8:C8"/>
    <mergeCell ref="B10:C10"/>
    <mergeCell ref="B11:C11"/>
    <mergeCell ref="B9:C9"/>
    <mergeCell ref="D39:H39"/>
    <mergeCell ref="D40:H40"/>
    <mergeCell ref="D41:H41"/>
    <mergeCell ref="I48:K48"/>
    <mergeCell ref="A48:H48"/>
    <mergeCell ref="B42:C42"/>
    <mergeCell ref="B43:C43"/>
    <mergeCell ref="B47:C47"/>
  </mergeCells>
  <pageMargins left="0.27559055118110237" right="0.15748031496062992" top="0.15748031496062992" bottom="0.15748031496062992" header="0.15748031496062992" footer="0.15748031496062992"/>
  <pageSetup paperSize="9" orientation="portrait" r:id="rId1"/>
  <ignoredErrors>
    <ignoredError sqref="I19:I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ESTIMATION </vt:lpstr>
      <vt:lpstr>AVANT METRE</vt:lpstr>
      <vt:lpstr>'AVANT METRE'!Impression_des_titres</vt:lpstr>
      <vt:lpstr>'ESTIMATION '!Impression_des_titres</vt:lpstr>
      <vt:lpstr>'AVANT METRE'!Zone_d_impression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2026-08-06T18:30:43Z</dcterms:modified>
</cp:coreProperties>
</file>