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C:\Users\user\Desktop\APPELS D'OFFRES\AOO 2026\AOO N°57-DPB-2026\"/>
    </mc:Choice>
  </mc:AlternateContent>
  <xr:revisionPtr revIDLastSave="0" documentId="13_ncr:1_{B769913C-3BA5-4878-BD7D-F285F9A0D25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STIMATION" sheetId="1" r:id="rId1"/>
  </sheets>
  <definedNames>
    <definedName name="aciers">#REF!</definedName>
    <definedName name="_xlnm.Print_Titles" localSheetId="0">ESTIMATION!$4:$4</definedName>
    <definedName name="Prix_unit">#REF!</definedName>
    <definedName name="Quantités">#REF!</definedName>
    <definedName name="_xlnm.Print_Area" localSheetId="0">ESTIMATION!$A$1:$F$184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1" i="1" l="1"/>
  <c r="A141" i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36" i="1"/>
  <c r="A137" i="1" s="1"/>
  <c r="A101" i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74" i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7" i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41" i="1" s="1"/>
  <c r="A42" i="1" s="1"/>
  <c r="A43" i="1" s="1"/>
  <c r="A44" i="1" s="1"/>
  <c r="A45" i="1" s="1"/>
  <c r="A46" i="1" s="1"/>
  <c r="A47" i="1" s="1"/>
  <c r="F163" i="1" l="1"/>
  <c r="F108" i="1"/>
  <c r="F61" i="1" l="1"/>
  <c r="A61" i="1"/>
  <c r="A62" i="1" s="1"/>
  <c r="A63" i="1" s="1"/>
  <c r="A64" i="1" s="1"/>
  <c r="A65" i="1" s="1"/>
  <c r="A66" i="1" s="1"/>
  <c r="A67" i="1" s="1"/>
  <c r="A68" i="1" s="1"/>
  <c r="A69" i="1" s="1"/>
  <c r="A70" i="1" s="1"/>
  <c r="F66" i="1"/>
  <c r="F26" i="1"/>
  <c r="F90" i="1"/>
  <c r="F97" i="1"/>
  <c r="F89" i="1"/>
  <c r="F42" i="1"/>
  <c r="A51" i="1"/>
  <c r="A52" i="1" s="1"/>
  <c r="A53" i="1" s="1"/>
  <c r="A54" i="1" s="1"/>
  <c r="A55" i="1" s="1"/>
  <c r="A56" i="1" s="1"/>
  <c r="A57" i="1" s="1"/>
  <c r="F165" i="1"/>
  <c r="F164" i="1"/>
  <c r="F162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7" i="1"/>
  <c r="F136" i="1"/>
  <c r="F135" i="1"/>
  <c r="A134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7" i="1"/>
  <c r="F106" i="1"/>
  <c r="F105" i="1"/>
  <c r="F104" i="1"/>
  <c r="F103" i="1"/>
  <c r="F102" i="1"/>
  <c r="F101" i="1"/>
  <c r="F100" i="1"/>
  <c r="A99" i="1"/>
  <c r="F96" i="1"/>
  <c r="F95" i="1"/>
  <c r="F94" i="1"/>
  <c r="F93" i="1"/>
  <c r="F92" i="1"/>
  <c r="F91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A72" i="1"/>
  <c r="F70" i="1"/>
  <c r="F69" i="1"/>
  <c r="F68" i="1"/>
  <c r="F67" i="1"/>
  <c r="F65" i="1"/>
  <c r="F64" i="1"/>
  <c r="F62" i="1"/>
  <c r="F60" i="1"/>
  <c r="A59" i="1"/>
  <c r="F57" i="1"/>
  <c r="F56" i="1"/>
  <c r="F55" i="1"/>
  <c r="F54" i="1"/>
  <c r="F53" i="1"/>
  <c r="F52" i="1"/>
  <c r="F51" i="1"/>
  <c r="F50" i="1"/>
  <c r="A49" i="1"/>
  <c r="F47" i="1"/>
  <c r="F46" i="1"/>
  <c r="F45" i="1"/>
  <c r="F44" i="1"/>
  <c r="F43" i="1"/>
  <c r="F41" i="1"/>
  <c r="A40" i="1"/>
  <c r="F38" i="1"/>
  <c r="F37" i="1"/>
  <c r="F36" i="1"/>
  <c r="F35" i="1"/>
  <c r="F34" i="1"/>
  <c r="F33" i="1"/>
  <c r="F32" i="1"/>
  <c r="F31" i="1"/>
  <c r="F30" i="1"/>
  <c r="F29" i="1"/>
  <c r="F28" i="1"/>
  <c r="F27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A5" i="1"/>
  <c r="F58" i="1" l="1"/>
  <c r="F170" i="1" s="1"/>
  <c r="F98" i="1"/>
  <c r="F172" i="1" s="1"/>
  <c r="F48" i="1"/>
  <c r="F169" i="1" s="1"/>
  <c r="F39" i="1"/>
  <c r="F168" i="1" s="1"/>
  <c r="F71" i="1"/>
  <c r="F171" i="1" s="1"/>
  <c r="F133" i="1"/>
  <c r="F173" i="1" s="1"/>
  <c r="F138" i="1"/>
  <c r="F174" i="1" s="1"/>
  <c r="F166" i="1"/>
  <c r="F175" i="1" s="1"/>
  <c r="F176" i="1" l="1"/>
  <c r="F180" i="1" s="1"/>
  <c r="F181" i="1" s="1"/>
</calcChain>
</file>

<file path=xl/sharedStrings.xml><?xml version="1.0" encoding="utf-8"?>
<sst xmlns="http://schemas.openxmlformats.org/spreadsheetml/2006/main" count="333" uniqueCount="198">
  <si>
    <t>N° 
Prix</t>
  </si>
  <si>
    <t>Désignation des prestations</t>
  </si>
  <si>
    <t>U</t>
  </si>
  <si>
    <t>Qté</t>
  </si>
  <si>
    <t>P.U (HT)</t>
  </si>
  <si>
    <t>Prix Total</t>
  </si>
  <si>
    <t>Gros-œuvre</t>
  </si>
  <si>
    <t>M3</t>
  </si>
  <si>
    <t>Terrassement en puits et en tranché en terrain de toutes natures  y/c rocher</t>
  </si>
  <si>
    <t>Mise en remblai ou évacuation à la décharge publique</t>
  </si>
  <si>
    <t>Fourniture et mise en œuvre de tout venant compacté</t>
  </si>
  <si>
    <t>m3</t>
  </si>
  <si>
    <t>Béton de propreté</t>
  </si>
  <si>
    <t>Gros béton</t>
  </si>
  <si>
    <t>Arase étanche</t>
  </si>
  <si>
    <t>M2</t>
  </si>
  <si>
    <t xml:space="preserve">Maçonnerie de moellons en fondation </t>
  </si>
  <si>
    <t>Béton pour béton armé en fondations</t>
  </si>
  <si>
    <t xml:space="preserve">Acier à haute Adhérence pour B.A en fondations </t>
  </si>
  <si>
    <t>KG</t>
  </si>
  <si>
    <t>Hérissonnage en pierres sèches de 0.2m</t>
  </si>
  <si>
    <t>Forme en béton de 0.13m d’épaisseur  y/c aciers</t>
  </si>
  <si>
    <t>ML</t>
  </si>
  <si>
    <t>Béton pour béton armé en élévations</t>
  </si>
  <si>
    <t>Acier à haute Adhérence pour B.A en élévations</t>
  </si>
  <si>
    <t>Acrotère en béton armé Toute hauteur</t>
  </si>
  <si>
    <t xml:space="preserve">Cloison double en briques creuses de 25 cm à 40 cm </t>
  </si>
  <si>
    <t>Chapiteau en béton armé de 0,30x0,10</t>
  </si>
  <si>
    <t xml:space="preserve">Dallette de placard et paillasse en béton armé y/c les armatures </t>
  </si>
  <si>
    <t>Enduit intérieur au mortier de ciment sur murs et plafonds y/c baguette d’angle</t>
  </si>
  <si>
    <t xml:space="preserve">Enduit extérieur au mortier de ciment </t>
  </si>
  <si>
    <t>Regard en béton armé de 40/40 non visitable</t>
  </si>
  <si>
    <t xml:space="preserve">Regard en béton armé de 60/60 visitable </t>
  </si>
  <si>
    <t>Regard en béton armé de 100/100 visitable</t>
  </si>
  <si>
    <t xml:space="preserve">Canalisation en PVC Ø 200 série 2 type assainissement </t>
  </si>
  <si>
    <t xml:space="preserve">Canalisation en PVC Ø 300 série 2 type assainissement </t>
  </si>
  <si>
    <t>Caniveau en béton</t>
  </si>
  <si>
    <t xml:space="preserve">Encadrement ou Appuis de fenêtres et linteaux </t>
  </si>
  <si>
    <t>Marches et contre marches en béton armé</t>
  </si>
  <si>
    <t>Total Gros-œuvre</t>
  </si>
  <si>
    <t>Revêtement</t>
  </si>
  <si>
    <t>Faux plafond en staff lisse avec joints creux et deux couches de peinture vinylique mate</t>
  </si>
  <si>
    <t xml:space="preserve">Revêtement de sol en carreaux céramiques  y/c plinthes </t>
  </si>
  <si>
    <t xml:space="preserve">Revêtement de sol en carreaux céramiques antidérapant </t>
  </si>
  <si>
    <t>Total  Revêtement</t>
  </si>
  <si>
    <t>Étanchéité</t>
  </si>
  <si>
    <t>Forme de pente et chape de lissage</t>
  </si>
  <si>
    <t>Étanchéité Bicouche</t>
  </si>
  <si>
    <t xml:space="preserve">Protection d'étanchéité par carreaux rouge en ciment y compris plinthe  </t>
  </si>
  <si>
    <t>Solins en bicouche</t>
  </si>
  <si>
    <t>Protection de solins par enduit grillagée</t>
  </si>
  <si>
    <t>Étanchéité légère pour salles d’eau</t>
  </si>
  <si>
    <t>Fourniture et pose de gargouille ou trop plein  y/c crapaudine</t>
  </si>
  <si>
    <t>F et P descente des eaux pluviales en PVC Ø 125</t>
  </si>
  <si>
    <t>Total  Etanchéité</t>
  </si>
  <si>
    <t>Menuiserie Bois, Aluminium et Métallique</t>
  </si>
  <si>
    <t>Fourniture et pose de porte métallique vitrée avec découpe "LASER"</t>
  </si>
  <si>
    <t xml:space="preserve">Fourniture et pose de grille de défense </t>
  </si>
  <si>
    <t>Fourniture et pose de fenêtre et châssis en aluminium profilé Comfort ou similaire</t>
  </si>
  <si>
    <t xml:space="preserve">Enseigne en inox "caractère de 30 cm de hauteur" sur support en allucoband </t>
  </si>
  <si>
    <t xml:space="preserve">Plaques signalétiques </t>
  </si>
  <si>
    <t>Mat drapeau de 3 m de hauteur en acier galvanisé Ø 50</t>
  </si>
  <si>
    <t>Garde-corps métallique</t>
  </si>
  <si>
    <t>Total Menuiserie Bois, Aluminium et Métallique</t>
  </si>
  <si>
    <t>Plomberie sanitaire</t>
  </si>
  <si>
    <t xml:space="preserve">Branchement au réseau d'eau potable </t>
  </si>
  <si>
    <t>Ens</t>
  </si>
  <si>
    <t xml:space="preserve">Branchement au réseau d'assainissement </t>
  </si>
  <si>
    <t>Fourniture et pose de niche de compteur</t>
  </si>
  <si>
    <t xml:space="preserve">Fourniture et pose des tubes en PPR 3/4 </t>
  </si>
  <si>
    <t>Fourniture et pose des tubes en PPR ½</t>
  </si>
  <si>
    <t xml:space="preserve">Fourniture et pose de vanne d’arrêt </t>
  </si>
  <si>
    <t>Fourniture et pose de robinet service</t>
  </si>
  <si>
    <t xml:space="preserve">Fourniture et pose de conduite d'évacuation en P.V.C de 125mm </t>
  </si>
  <si>
    <t xml:space="preserve">Fourniture et pose de conduite d'évacuation en P.V.C de 110mm </t>
  </si>
  <si>
    <t>Fourniture et pose de conduite d'évacuation en P.V.C de 75 mm</t>
  </si>
  <si>
    <t>Fourniture et pose de mélangeur de douche complet</t>
  </si>
  <si>
    <t>Fourniture et pose de siphon de sol  en inox 20x20 cm</t>
  </si>
  <si>
    <t>Fourniture et pose de siège W.C à l'anglaise complet pour PMR</t>
  </si>
  <si>
    <t>Fourniture et pose de siège W.C à l'anglaise complet</t>
  </si>
  <si>
    <t>Fourniture et pose de siège W.C à la turque complet</t>
  </si>
  <si>
    <t>Fourniture et pose de lavabo vasque y/c marbre</t>
  </si>
  <si>
    <t>Fourniture et pose de lavabo collectif</t>
  </si>
  <si>
    <t>Fourniture et pose d’extincteur à poudre de 9 Kg</t>
  </si>
  <si>
    <t>Fourniture et pose d’extincteur CO2 de 5 kg</t>
  </si>
  <si>
    <t>Fourniture et pose poste robinet d'incendie armé (RIA) DN 25  de 30,00 m avec armoires et toutes accessoires</t>
  </si>
  <si>
    <t>Fourniture et pose de chauffe eau solaire 300L</t>
  </si>
  <si>
    <t>Fourniture et pose de chauffe eau electrique de 30l</t>
  </si>
  <si>
    <t>Total Plomberie sanitaire</t>
  </si>
  <si>
    <t>Électricité</t>
  </si>
  <si>
    <t>Branchement au réseau électrique</t>
  </si>
  <si>
    <t>Fourniture et pose de boite de coupure générale</t>
  </si>
  <si>
    <t>Fourniture et mise en place coffret électrique</t>
  </si>
  <si>
    <t>F&amp;P tableau de protection général basse tension TGBT 30/60A</t>
  </si>
  <si>
    <t>F&amp;P tableau de fusible géneral+disjoncteur 2 fils 10/30A</t>
  </si>
  <si>
    <t>Fourniture et pose foyer simple ou double allumage</t>
  </si>
  <si>
    <t>Fourniture et pose de prise de courant 16/20A+T</t>
  </si>
  <si>
    <t>Fourniture et pose de panel LED 60x60</t>
  </si>
  <si>
    <t>Fourniture et pose de spot lumineux</t>
  </si>
  <si>
    <t>Fourniture et pose projecteur 200 W LED</t>
  </si>
  <si>
    <t>Fourniture et pose hublot LED étanche</t>
  </si>
  <si>
    <t>Fourniture et pose applique lavabo</t>
  </si>
  <si>
    <t>Fourniture et pose bloc autonome de sécurité(BAES) LED</t>
  </si>
  <si>
    <t>Fourniture et pose de prise de télévision y/c câblage</t>
  </si>
  <si>
    <t>Prises RJ45 Cat 6 mural encastré</t>
  </si>
  <si>
    <t>Cable de distibution RJ45 UTP Catégorie 6 Ingelec</t>
  </si>
  <si>
    <t>Cable de lisaison RJ45 UTP Catégorie 6 (5 mètres)</t>
  </si>
  <si>
    <t>Cable de brassage RJ45 UPT Catégorie 6 Ingelec (0,5 mètre)</t>
  </si>
  <si>
    <t>Tube annelé ICTA32</t>
  </si>
  <si>
    <t>Armoire informatique 18U de 600 X 600 19''</t>
  </si>
  <si>
    <t>Panneau de gestion de câbles 1U 19”</t>
  </si>
  <si>
    <t>Plateau modem 2U profondeur 350mm</t>
  </si>
  <si>
    <t>Fourniture et installation de système d’alarme type 4</t>
  </si>
  <si>
    <t>Fourniture et pose de climatiseur split système 24000 BTU</t>
  </si>
  <si>
    <t xml:space="preserve">Fourniture et pose de climatiseur split système 9000 BTU </t>
  </si>
  <si>
    <t>Fourniture et installation d'un système de vidéosurveillance (08 caméras analogique intérieure et extérieure, key board , enregistreur DVR, écran LED 42 pouces spécial, câblage, percement et remise en état et toutes sujétions)</t>
  </si>
  <si>
    <t>Fourniture et pose de la mise à la terre générale</t>
  </si>
  <si>
    <t>Total électricité</t>
  </si>
  <si>
    <t>Peinture</t>
  </si>
  <si>
    <t>Peinture vinylique mate étanche sur murs extérieurs y/c enduit de façade</t>
  </si>
  <si>
    <t>Peinture glycérophtalique laquée sur bois et fer</t>
  </si>
  <si>
    <t>Total Peinture</t>
  </si>
  <si>
    <t>VIII</t>
  </si>
  <si>
    <t xml:space="preserve"> AMÉNAGEMENTS EXTÉRIEURS - TERRAINS DE SPORT</t>
  </si>
  <si>
    <t xml:space="preserve">Mur de clôture en agglos de 20 cm avec H=2m à 2,5m surélevé de grillage ferronnerie de 0,80m </t>
  </si>
  <si>
    <t xml:space="preserve">Mur de clôture en agglos de 20 cm avec H=2m à 2,5m </t>
  </si>
  <si>
    <t>Bordurettes du jardin</t>
  </si>
  <si>
    <t xml:space="preserve">Grave non traitée pour couche de fondation type 2 (GNF2) </t>
  </si>
  <si>
    <t>F&amp;P de pavés autobloquants</t>
  </si>
  <si>
    <t>Apport de terre végétale</t>
  </si>
  <si>
    <t>Fourniture et plantation de fleurs de saisons</t>
  </si>
  <si>
    <t>Plantations de platane ht  du tronc 2,50 m min</t>
  </si>
  <si>
    <t xml:space="preserve">F&amp;P du tuyau en PPEHD DN32 PN16 </t>
  </si>
  <si>
    <t>F&amp;P de robinet d'arrêt 3/4</t>
  </si>
  <si>
    <t>F&amp;P de robinet de service 1/2</t>
  </si>
  <si>
    <t>Fourniture et pose de drain en tube perforé Ø 160</t>
  </si>
  <si>
    <t>ml</t>
  </si>
  <si>
    <t>Barbacanes en PVC Ø 63</t>
  </si>
  <si>
    <t>Matériaux drainant y/c géotextiles</t>
  </si>
  <si>
    <t>m³</t>
  </si>
  <si>
    <t>Remblais en tout venant GNF 2 pour terrains de sport</t>
  </si>
  <si>
    <t>Remblais en tout venant GNB</t>
  </si>
  <si>
    <t>Dallage en béton lisse à l'hélicoptère</t>
  </si>
  <si>
    <t>m²</t>
  </si>
  <si>
    <t>Fourniture et pose de revêtement colore en résine acrylique</t>
  </si>
  <si>
    <t>Fourniture et pose des équipements de terrain de hand-ball</t>
  </si>
  <si>
    <t xml:space="preserve">Ens </t>
  </si>
  <si>
    <t>Fourniture et pose des équipements de terrain de Basket-ball</t>
  </si>
  <si>
    <t>Fourniture et pose des équipements de terrain de volley-ball</t>
  </si>
  <si>
    <t>Fourniture et pose des équipements de terrain de football</t>
  </si>
  <si>
    <t>Massifs en béton B25</t>
  </si>
  <si>
    <t>Implantation et tracés des lignes de marquage</t>
  </si>
  <si>
    <t>Total Aménagement extérieurs-Terrains de sport</t>
  </si>
  <si>
    <t>RECAPITULATIF</t>
  </si>
  <si>
    <t>I-Gros-œuvre</t>
  </si>
  <si>
    <t>II-Revêtement</t>
  </si>
  <si>
    <t>III-Étanchéité</t>
  </si>
  <si>
    <t>IV-Menuiserie Bois, Aluminium et Métallique</t>
  </si>
  <si>
    <t>V-Plomberie sanitaire</t>
  </si>
  <si>
    <t>VI-Électricité</t>
  </si>
  <si>
    <t>VII-Peinture</t>
  </si>
  <si>
    <t>VIII-Aménagement extérieurs-Terrains de sport</t>
  </si>
  <si>
    <t>TOTAL  H.T</t>
  </si>
  <si>
    <t>MONTANT DE LA T.V.A (20%)</t>
  </si>
  <si>
    <t>TOTAL T.T.C.</t>
  </si>
  <si>
    <t>OBJET: TRAVAUX DE CONSTRUCTION DU LYCEE QUALIFIANT ALLAL BNO ABDELLAH  A LA COMMUNE DE HAD SOUALEM - DIRECTION PROVINCIALE DE BERRECHID - AREF CASABLANCA SETTAT.</t>
  </si>
  <si>
    <t xml:space="preserve">Revêtement mural en carreaux de faïence ; H=2,00 m </t>
  </si>
  <si>
    <t>Revêtement en Granito Poli Gris Y Compris plinthes</t>
  </si>
  <si>
    <t>Revêtement de marche et contre marche en granito poli Gris</t>
  </si>
  <si>
    <t xml:space="preserve">Peinture vinylique mate sur murs et plafonds intérieurs </t>
  </si>
  <si>
    <t>F&amp;P de Portes et portail métallique à double vantaux</t>
  </si>
  <si>
    <t xml:space="preserve">Fourniture et pose des Portes à lames en bois rouge </t>
  </si>
  <si>
    <t>PDU en aluminium avec interrupteur lumineux 19" 1U- 8 Prises</t>
  </si>
  <si>
    <t xml:space="preserve">Fourniture et pose  Plafonnier ou applique murale LED  </t>
  </si>
  <si>
    <t>Enduit au plâtre taloché et deux couches de peinture vinylique mate</t>
  </si>
  <si>
    <t>Fourniture et pose de lavabo semi colonne</t>
  </si>
  <si>
    <t xml:space="preserve">Fourniture et pose de miroir mural </t>
  </si>
  <si>
    <t>Fourniture et pose de cuve de laboratoire</t>
  </si>
  <si>
    <t>Cloison simple en agglo de 15 cm</t>
  </si>
  <si>
    <t>Cloison simple en briques creuses de 8T</t>
  </si>
  <si>
    <t>Cloison simple en agglo de 20 cm</t>
  </si>
  <si>
    <t>Fourniture et pose de porte coupe feu 1 h</t>
  </si>
  <si>
    <t xml:space="preserve">Tôle perforée à motif décoratif e 4mm    </t>
  </si>
  <si>
    <t>Trottoir périphérique</t>
  </si>
  <si>
    <t xml:space="preserve">Fourniture et pose de Placard en bois y/c étagères   </t>
  </si>
  <si>
    <t>Piste d'athlétisme y/c bordure et traçage</t>
  </si>
  <si>
    <t>Fourniture et pose de Prise de courant étanche 2x10/ 16 A+ T</t>
  </si>
  <si>
    <t>Fourniture et pose foyer en va et vient</t>
  </si>
  <si>
    <t>Plancher en hourdis creux de 15+5 ou 20+5 ou 25+5 y compris poutrelle simple ou jumelées aciers</t>
  </si>
  <si>
    <t xml:space="preserve">Terrassement en pleine masse dans tout terrain y compris rocher </t>
  </si>
  <si>
    <t xml:space="preserve">Fourniture et pose de câble torsadé ou armée 5G25 mm²+T </t>
  </si>
  <si>
    <t xml:space="preserve">Fourniture et pose de câble torsadé ou armée 5G10 mm²+T </t>
  </si>
  <si>
    <t xml:space="preserve">RABAIS OU MAJORATION EN POURCENTAGE </t>
  </si>
  <si>
    <t>RABAIS OU MAJORATION EN VALEUR</t>
  </si>
  <si>
    <t xml:space="preserve">MONTANT TOTAL APRES MAJORATION OU RABAI </t>
  </si>
  <si>
    <t>ARRETER PAR NOUS SOUS ORDONNATEUR  AL SOMME DE :Huit Million Neuf Cent Quatre Vingt Dix Neuf Mille Trois Cent Vingt Huit Dirhams Toutes Taxes Comprises</t>
  </si>
  <si>
    <t xml:space="preserve">ESTIMATION DU MAITRE D'OUVRAGE </t>
  </si>
  <si>
    <t>Appel d'offres ouvert national ouvert  au rabais ou à majoration N°57/DPB/2026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</si>
</sst>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\ _€_-;\-* #,##0.0\ _€_-;_-* &quot;-&quot;??\ _€_-;_-@_-"/>
    <numFmt numFmtId="165" formatCode="#,##0.00\ _€"/>
  </numFmts>
  <fonts count="10">
    <font>
      <sz val="11"/>
      <color theme="1"/>
      <name val="Calibri"/>
      <charset val="134"/>
      <scheme val="minor"/>
    </font>
    <font>
      <sz val="14"/>
      <name val="Calibri"/>
      <family val="2"/>
      <scheme val="minor"/>
    </font>
    <font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4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7"/>
      <color rgb="FF666666"/>
      <name val="Arial"/>
      <family val="2"/>
    </font>
  </fonts>
  <fills count="2">
    <fill>
      <patternFill patternType="none"/>
    </fill>
    <fill>
      <patternFill patternType="gray125"/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 style="double">
        <color auto="1"/>
      </right>
      <top/>
      <bottom style="medium">
        <color auto="1"/>
      </bottom>
      <diagonal/>
    </border>
    <border>
      <left/>
      <right style="double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double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double">
        <color auto="1"/>
      </left>
      <right/>
      <top style="medium">
        <color auto="1"/>
      </top>
      <bottom style="medium">
        <color auto="1"/>
      </bottom>
      <diagonal/>
    </border>
    <border>
      <left style="double">
        <color auto="1"/>
      </left>
      <right/>
      <top style="double">
        <color auto="1"/>
      </top>
      <bottom style="medium">
        <color auto="1"/>
      </bottom>
      <diagonal/>
    </border>
    <border>
      <left/>
      <right/>
      <top style="double">
        <color auto="1"/>
      </top>
      <bottom style="medium">
        <color auto="1"/>
      </bottom>
      <diagonal/>
    </border>
    <border>
      <left/>
      <right style="medium">
        <color auto="1"/>
      </right>
      <top style="double">
        <color auto="1"/>
      </top>
      <bottom style="medium">
        <color auto="1"/>
      </bottom>
      <diagonal/>
    </border>
    <border>
      <left style="medium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medium">
        <color auto="1"/>
      </right>
      <top/>
      <bottom style="double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/>
      <diagonal/>
    </border>
  </borders>
  <cellStyleXfs count="6">
    <xf numFmtId="0" fontId="0" fillId="0" borderId="0"/>
    <xf numFmtId="43" fontId="6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6" fillId="0" borderId="0"/>
  </cellStyleXfs>
  <cellXfs count="102">
    <xf numFmtId="0" fontId="0" fillId="0" borderId="0" xfId="0"/>
    <xf numFmtId="43" fontId="1" fillId="0" borderId="1" xfId="1" applyFont="1" applyFill="1" applyBorder="1" applyAlignment="1">
      <alignment horizontal="center" vertical="center" wrapText="1"/>
    </xf>
    <xf numFmtId="164" fontId="1" fillId="0" borderId="1" xfId="1" applyNumberFormat="1" applyFont="1" applyFill="1" applyBorder="1" applyAlignment="1">
      <alignment horizontal="center" vertical="center" wrapText="1"/>
    </xf>
    <xf numFmtId="43" fontId="1" fillId="0" borderId="6" xfId="1" applyFont="1" applyFill="1" applyBorder="1" applyAlignment="1">
      <alignment horizontal="center" vertical="center" wrapText="1"/>
    </xf>
    <xf numFmtId="43" fontId="1" fillId="0" borderId="0" xfId="1" applyFont="1" applyFill="1" applyAlignment="1">
      <alignment vertical="center" wrapText="1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4" fontId="4" fillId="0" borderId="9" xfId="0" applyNumberFormat="1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4" fontId="4" fillId="0" borderId="10" xfId="0" applyNumberFormat="1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1" fontId="1" fillId="0" borderId="12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4" fontId="1" fillId="0" borderId="14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4" fontId="1" fillId="0" borderId="6" xfId="0" applyNumberFormat="1" applyFont="1" applyBorder="1" applyAlignment="1">
      <alignment horizontal="center" vertical="center" wrapText="1"/>
    </xf>
    <xf numFmtId="4" fontId="3" fillId="0" borderId="18" xfId="0" applyNumberFormat="1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4" fontId="1" fillId="0" borderId="4" xfId="0" applyNumberFormat="1" applyFont="1" applyBorder="1" applyAlignment="1">
      <alignment horizontal="center" vertical="center" wrapText="1"/>
    </xf>
    <xf numFmtId="4" fontId="3" fillId="0" borderId="22" xfId="0" applyNumberFormat="1" applyFont="1" applyBorder="1" applyAlignment="1">
      <alignment horizontal="center" vertical="center" wrapText="1"/>
    </xf>
    <xf numFmtId="0" fontId="8" fillId="0" borderId="0" xfId="0" applyFont="1"/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4" fontId="1" fillId="0" borderId="2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1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4" fontId="1" fillId="0" borderId="13" xfId="0" applyNumberFormat="1" applyFont="1" applyBorder="1" applyAlignment="1">
      <alignment horizontal="center" vertical="center" wrapText="1"/>
    </xf>
    <xf numFmtId="0" fontId="1" fillId="0" borderId="1" xfId="5" applyFont="1" applyBorder="1" applyAlignment="1">
      <alignment horizontal="left" vertical="top" wrapText="1"/>
    </xf>
    <xf numFmtId="0" fontId="1" fillId="0" borderId="7" xfId="5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right" vertical="center"/>
    </xf>
    <xf numFmtId="2" fontId="1" fillId="0" borderId="1" xfId="0" applyNumberFormat="1" applyFont="1" applyBorder="1" applyAlignment="1">
      <alignment horizontal="center" vertical="center"/>
    </xf>
    <xf numFmtId="4" fontId="1" fillId="0" borderId="24" xfId="0" applyNumberFormat="1" applyFont="1" applyBorder="1" applyAlignment="1">
      <alignment horizontal="center" vertical="center"/>
    </xf>
    <xf numFmtId="0" fontId="1" fillId="0" borderId="0" xfId="0" applyFont="1"/>
    <xf numFmtId="0" fontId="1" fillId="0" borderId="1" xfId="5" applyFont="1" applyBorder="1" applyAlignment="1">
      <alignment horizontal="center" vertical="center" wrapText="1"/>
    </xf>
    <xf numFmtId="4" fontId="1" fillId="0" borderId="14" xfId="0" applyNumberFormat="1" applyFont="1" applyBorder="1" applyAlignment="1">
      <alignment horizontal="center" vertical="center"/>
    </xf>
    <xf numFmtId="2" fontId="1" fillId="0" borderId="6" xfId="0" applyNumberFormat="1" applyFont="1" applyBorder="1" applyAlignment="1">
      <alignment horizontal="right" vertical="center"/>
    </xf>
    <xf numFmtId="2" fontId="1" fillId="0" borderId="6" xfId="0" applyNumberFormat="1" applyFont="1" applyBorder="1" applyAlignment="1">
      <alignment horizontal="center" vertical="center"/>
    </xf>
    <xf numFmtId="0" fontId="1" fillId="0" borderId="6" xfId="5" applyFont="1" applyBorder="1" applyAlignment="1">
      <alignment horizontal="left" vertical="top" wrapText="1"/>
    </xf>
    <xf numFmtId="0" fontId="2" fillId="0" borderId="0" xfId="0" applyFont="1"/>
    <xf numFmtId="165" fontId="3" fillId="0" borderId="28" xfId="0" applyNumberFormat="1" applyFont="1" applyBorder="1" applyAlignment="1">
      <alignment horizontal="center" vertical="center" wrapText="1"/>
    </xf>
    <xf numFmtId="165" fontId="3" fillId="0" borderId="29" xfId="0" applyNumberFormat="1" applyFont="1" applyBorder="1" applyAlignment="1">
      <alignment horizontal="center" vertical="center" wrapText="1"/>
    </xf>
    <xf numFmtId="165" fontId="3" fillId="0" borderId="30" xfId="0" applyNumberFormat="1" applyFont="1" applyBorder="1" applyAlignment="1">
      <alignment horizontal="center" vertical="center" wrapText="1"/>
    </xf>
    <xf numFmtId="165" fontId="3" fillId="0" borderId="31" xfId="0" applyNumberFormat="1" applyFont="1" applyBorder="1" applyAlignment="1">
      <alignment horizontal="center" vertical="center" wrapText="1"/>
    </xf>
    <xf numFmtId="4" fontId="3" fillId="0" borderId="24" xfId="0" applyNumberFormat="1" applyFont="1" applyBorder="1" applyAlignment="1">
      <alignment horizontal="center" vertical="center" wrapText="1"/>
    </xf>
    <xf numFmtId="4" fontId="1" fillId="0" borderId="0" xfId="0" applyNumberFormat="1" applyFont="1" applyAlignment="1">
      <alignment vertical="center" wrapText="1"/>
    </xf>
    <xf numFmtId="4" fontId="3" fillId="0" borderId="14" xfId="0" applyNumberFormat="1" applyFont="1" applyBorder="1" applyAlignment="1">
      <alignment horizontal="center" vertical="center" wrapText="1"/>
    </xf>
    <xf numFmtId="4" fontId="3" fillId="0" borderId="33" xfId="0" applyNumberFormat="1" applyFont="1" applyBorder="1" applyAlignment="1">
      <alignment horizontal="center" vertical="center" wrapText="1"/>
    </xf>
    <xf numFmtId="2" fontId="4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4" fontId="9" fillId="0" borderId="0" xfId="0" applyNumberFormat="1" applyFont="1"/>
    <xf numFmtId="0" fontId="3" fillId="0" borderId="51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52" xfId="0" applyFont="1" applyBorder="1" applyAlignment="1">
      <alignment horizontal="center" vertical="center" wrapText="1"/>
    </xf>
    <xf numFmtId="0" fontId="3" fillId="0" borderId="48" xfId="0" applyFont="1" applyBorder="1" applyAlignment="1">
      <alignment horizontal="left" vertical="center" wrapText="1"/>
    </xf>
    <xf numFmtId="0" fontId="3" fillId="0" borderId="39" xfId="0" applyFont="1" applyBorder="1" applyAlignment="1">
      <alignment horizontal="left" vertical="center" wrapText="1"/>
    </xf>
    <xf numFmtId="0" fontId="3" fillId="0" borderId="49" xfId="0" applyFont="1" applyBorder="1" applyAlignment="1">
      <alignment horizontal="left" vertical="center" wrapText="1"/>
    </xf>
    <xf numFmtId="1" fontId="3" fillId="0" borderId="15" xfId="0" applyNumberFormat="1" applyFont="1" applyBorder="1" applyAlignment="1">
      <alignment horizontal="right" vertical="center" wrapText="1"/>
    </xf>
    <xf numFmtId="1" fontId="3" fillId="0" borderId="16" xfId="0" applyNumberFormat="1" applyFont="1" applyBorder="1" applyAlignment="1">
      <alignment horizontal="right" vertical="center" wrapText="1"/>
    </xf>
    <xf numFmtId="1" fontId="3" fillId="0" borderId="17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1" fontId="3" fillId="0" borderId="34" xfId="0" applyNumberFormat="1" applyFont="1" applyBorder="1" applyAlignment="1">
      <alignment horizontal="right" vertical="center" wrapText="1"/>
    </xf>
    <xf numFmtId="1" fontId="3" fillId="0" borderId="35" xfId="0" applyNumberFormat="1" applyFont="1" applyBorder="1" applyAlignment="1">
      <alignment horizontal="right" vertical="center" wrapText="1"/>
    </xf>
    <xf numFmtId="1" fontId="3" fillId="0" borderId="50" xfId="0" applyNumberFormat="1" applyFont="1" applyBorder="1" applyAlignment="1">
      <alignment horizontal="right" vertical="center" wrapText="1"/>
    </xf>
    <xf numFmtId="1" fontId="3" fillId="0" borderId="45" xfId="0" applyNumberFormat="1" applyFont="1" applyBorder="1" applyAlignment="1">
      <alignment horizontal="right" vertical="center" wrapText="1"/>
    </xf>
    <xf numFmtId="1" fontId="3" fillId="0" borderId="46" xfId="0" applyNumberFormat="1" applyFont="1" applyBorder="1" applyAlignment="1">
      <alignment horizontal="right" vertical="center" wrapText="1"/>
    </xf>
    <xf numFmtId="1" fontId="3" fillId="0" borderId="47" xfId="0" applyNumberFormat="1" applyFont="1" applyBorder="1" applyAlignment="1">
      <alignment horizontal="right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left" vertical="center" wrapText="1"/>
    </xf>
    <xf numFmtId="0" fontId="3" fillId="0" borderId="43" xfId="0" applyFont="1" applyBorder="1" applyAlignment="1">
      <alignment horizontal="left" vertical="center" wrapText="1"/>
    </xf>
    <xf numFmtId="0" fontId="3" fillId="0" borderId="44" xfId="0" applyFont="1" applyBorder="1" applyAlignment="1">
      <alignment horizontal="left" vertical="center" wrapText="1"/>
    </xf>
    <xf numFmtId="0" fontId="3" fillId="0" borderId="41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left" vertical="center" wrapText="1"/>
    </xf>
    <xf numFmtId="0" fontId="3" fillId="0" borderId="32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4" fontId="1" fillId="0" borderId="53" xfId="0" applyNumberFormat="1" applyFont="1" applyBorder="1" applyAlignment="1">
      <alignment horizontal="center" vertical="center" wrapText="1"/>
    </xf>
  </cellXfs>
  <cellStyles count="6">
    <cellStyle name="Milliers" xfId="1" builtinId="3"/>
    <cellStyle name="Normal" xfId="0" builtinId="0"/>
    <cellStyle name="Normal 10" xfId="2" xr:uid="{00000000-0005-0000-0000-000031000000}"/>
    <cellStyle name="Normal 2" xfId="3" xr:uid="{00000000-0005-0000-0000-000032000000}"/>
    <cellStyle name="Normal 2 2" xfId="4" xr:uid="{00000000-0005-0000-0000-000033000000}"/>
    <cellStyle name="Normal 7" xfId="5" xr:uid="{00000000-0005-0000-0000-00003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89"/>
  <sheetViews>
    <sheetView tabSelected="1" topLeftCell="A131" zoomScale="91" zoomScaleNormal="91" workbookViewId="0">
      <selection activeCell="J7" sqref="J7"/>
    </sheetView>
  </sheetViews>
  <sheetFormatPr baseColWidth="10" defaultColWidth="11.44140625" defaultRowHeight="18"/>
  <cols>
    <col min="1" max="1" width="6.6640625" style="52" customWidth="1"/>
    <col min="2" max="2" width="75.5546875" style="56" customWidth="1"/>
    <col min="3" max="3" width="5.6640625" style="5" customWidth="1"/>
    <col min="4" max="4" width="14.33203125" style="4" customWidth="1"/>
    <col min="5" max="5" width="13.6640625" style="52" customWidth="1"/>
    <col min="6" max="6" width="22.44140625" style="5" customWidth="1"/>
    <col min="7" max="164" width="11.44140625" style="5"/>
    <col min="165" max="165" width="5.5546875" style="5" customWidth="1"/>
    <col min="166" max="166" width="61.109375" style="5" customWidth="1"/>
    <col min="167" max="167" width="7" style="5" customWidth="1"/>
    <col min="168" max="168" width="8.6640625" style="5" customWidth="1"/>
    <col min="169" max="169" width="13.88671875" style="5" customWidth="1"/>
    <col min="170" max="170" width="13.33203125" style="5" customWidth="1"/>
    <col min="171" max="16384" width="11.44140625" style="5"/>
  </cols>
  <sheetData>
    <row r="1" spans="1:6" ht="21">
      <c r="A1" s="67" t="s">
        <v>197</v>
      </c>
      <c r="B1" s="67"/>
      <c r="C1" s="67"/>
      <c r="D1" s="67"/>
      <c r="E1" s="67"/>
      <c r="F1" s="67"/>
    </row>
    <row r="2" spans="1:6" ht="45.6" customHeight="1" thickBot="1">
      <c r="A2" s="68" t="s">
        <v>165</v>
      </c>
      <c r="B2" s="68"/>
      <c r="C2" s="68"/>
      <c r="D2" s="68"/>
      <c r="E2" s="68"/>
      <c r="F2" s="68"/>
    </row>
    <row r="3" spans="1:6" ht="33" customHeight="1" thickBot="1">
      <c r="A3" s="6"/>
      <c r="B3" s="67" t="s">
        <v>196</v>
      </c>
      <c r="C3" s="67"/>
      <c r="D3" s="67"/>
      <c r="E3" s="67"/>
      <c r="F3" s="67"/>
    </row>
    <row r="4" spans="1:6" ht="36">
      <c r="A4" s="7" t="s">
        <v>0</v>
      </c>
      <c r="B4" s="8" t="s">
        <v>1</v>
      </c>
      <c r="C4" s="8" t="s">
        <v>2</v>
      </c>
      <c r="D4" s="9" t="s">
        <v>3</v>
      </c>
      <c r="E4" s="9" t="s">
        <v>4</v>
      </c>
      <c r="F4" s="10" t="s">
        <v>5</v>
      </c>
    </row>
    <row r="5" spans="1:6" ht="21">
      <c r="A5" s="11" t="str">
        <f>+ROMAN(1)</f>
        <v>I</v>
      </c>
      <c r="B5" s="69" t="s">
        <v>6</v>
      </c>
      <c r="C5" s="70"/>
      <c r="D5" s="70"/>
      <c r="E5" s="70"/>
      <c r="F5" s="71"/>
    </row>
    <row r="6" spans="1:6">
      <c r="A6" s="12">
        <v>1</v>
      </c>
      <c r="B6" s="13" t="s">
        <v>189</v>
      </c>
      <c r="C6" s="14" t="s">
        <v>7</v>
      </c>
      <c r="D6" s="1">
        <v>660</v>
      </c>
      <c r="E6" s="15">
        <v>15</v>
      </c>
      <c r="F6" s="16">
        <f t="shared" ref="F6" si="0">+E6*D6</f>
        <v>9900</v>
      </c>
    </row>
    <row r="7" spans="1:6" ht="36">
      <c r="A7" s="12">
        <f>A6+1</f>
        <v>2</v>
      </c>
      <c r="B7" s="13" t="s">
        <v>8</v>
      </c>
      <c r="C7" s="14" t="s">
        <v>7</v>
      </c>
      <c r="D7" s="1">
        <v>790</v>
      </c>
      <c r="E7" s="15">
        <v>15</v>
      </c>
      <c r="F7" s="16">
        <f t="shared" ref="F7:F38" si="1">+E7*D7</f>
        <v>11850</v>
      </c>
    </row>
    <row r="8" spans="1:6">
      <c r="A8" s="12">
        <f t="shared" ref="A8:A38" si="2">A7+1</f>
        <v>3</v>
      </c>
      <c r="B8" s="13" t="s">
        <v>9</v>
      </c>
      <c r="C8" s="14" t="s">
        <v>7</v>
      </c>
      <c r="D8" s="1">
        <v>330</v>
      </c>
      <c r="E8" s="15">
        <v>15</v>
      </c>
      <c r="F8" s="16">
        <f t="shared" si="1"/>
        <v>4950</v>
      </c>
    </row>
    <row r="9" spans="1:6">
      <c r="A9" s="12">
        <f t="shared" si="2"/>
        <v>4</v>
      </c>
      <c r="B9" s="13" t="s">
        <v>10</v>
      </c>
      <c r="C9" s="14" t="s">
        <v>11</v>
      </c>
      <c r="D9" s="1">
        <v>330</v>
      </c>
      <c r="E9" s="15">
        <v>70</v>
      </c>
      <c r="F9" s="16">
        <f t="shared" si="1"/>
        <v>23100</v>
      </c>
    </row>
    <row r="10" spans="1:6">
      <c r="A10" s="12">
        <f t="shared" si="2"/>
        <v>5</v>
      </c>
      <c r="B10" s="13" t="s">
        <v>12</v>
      </c>
      <c r="C10" s="14" t="s">
        <v>7</v>
      </c>
      <c r="D10" s="1">
        <v>77</v>
      </c>
      <c r="E10" s="15">
        <v>500</v>
      </c>
      <c r="F10" s="16">
        <f t="shared" si="1"/>
        <v>38500</v>
      </c>
    </row>
    <row r="11" spans="1:6">
      <c r="A11" s="12">
        <f t="shared" si="2"/>
        <v>6</v>
      </c>
      <c r="B11" s="13" t="s">
        <v>13</v>
      </c>
      <c r="C11" s="14" t="s">
        <v>7</v>
      </c>
      <c r="D11" s="1">
        <v>20</v>
      </c>
      <c r="E11" s="15">
        <v>600</v>
      </c>
      <c r="F11" s="16">
        <f t="shared" si="1"/>
        <v>12000</v>
      </c>
    </row>
    <row r="12" spans="1:6">
      <c r="A12" s="12">
        <f t="shared" si="2"/>
        <v>7</v>
      </c>
      <c r="B12" s="13" t="s">
        <v>14</v>
      </c>
      <c r="C12" s="14" t="s">
        <v>15</v>
      </c>
      <c r="D12" s="1">
        <v>335</v>
      </c>
      <c r="E12" s="15">
        <v>60</v>
      </c>
      <c r="F12" s="16">
        <f t="shared" si="1"/>
        <v>20100</v>
      </c>
    </row>
    <row r="13" spans="1:6">
      <c r="A13" s="12">
        <f t="shared" si="2"/>
        <v>8</v>
      </c>
      <c r="B13" s="13" t="s">
        <v>16</v>
      </c>
      <c r="C13" s="14" t="s">
        <v>7</v>
      </c>
      <c r="D13" s="1">
        <v>330</v>
      </c>
      <c r="E13" s="15">
        <v>180</v>
      </c>
      <c r="F13" s="16">
        <f t="shared" si="1"/>
        <v>59400</v>
      </c>
    </row>
    <row r="14" spans="1:6">
      <c r="A14" s="12">
        <f t="shared" si="2"/>
        <v>9</v>
      </c>
      <c r="B14" s="13" t="s">
        <v>17</v>
      </c>
      <c r="C14" s="14" t="s">
        <v>7</v>
      </c>
      <c r="D14" s="1">
        <v>340</v>
      </c>
      <c r="E14" s="15">
        <v>1000</v>
      </c>
      <c r="F14" s="16">
        <f t="shared" si="1"/>
        <v>340000</v>
      </c>
    </row>
    <row r="15" spans="1:6">
      <c r="A15" s="12">
        <f t="shared" si="2"/>
        <v>10</v>
      </c>
      <c r="B15" s="13" t="s">
        <v>18</v>
      </c>
      <c r="C15" s="14" t="s">
        <v>19</v>
      </c>
      <c r="D15" s="1">
        <v>18000</v>
      </c>
      <c r="E15" s="15">
        <v>11</v>
      </c>
      <c r="F15" s="16">
        <f t="shared" si="1"/>
        <v>198000</v>
      </c>
    </row>
    <row r="16" spans="1:6">
      <c r="A16" s="12">
        <f t="shared" si="2"/>
        <v>11</v>
      </c>
      <c r="B16" s="13" t="s">
        <v>20</v>
      </c>
      <c r="C16" s="14" t="s">
        <v>15</v>
      </c>
      <c r="D16" s="1">
        <v>1370</v>
      </c>
      <c r="E16" s="15">
        <v>35</v>
      </c>
      <c r="F16" s="16">
        <f t="shared" si="1"/>
        <v>47950</v>
      </c>
    </row>
    <row r="17" spans="1:6">
      <c r="A17" s="12">
        <f t="shared" si="2"/>
        <v>12</v>
      </c>
      <c r="B17" s="13" t="s">
        <v>21</v>
      </c>
      <c r="C17" s="14" t="s">
        <v>15</v>
      </c>
      <c r="D17" s="2">
        <v>1370</v>
      </c>
      <c r="E17" s="15">
        <v>140</v>
      </c>
      <c r="F17" s="16">
        <f t="shared" si="1"/>
        <v>191800</v>
      </c>
    </row>
    <row r="18" spans="1:6">
      <c r="A18" s="12">
        <f t="shared" si="2"/>
        <v>13</v>
      </c>
      <c r="B18" s="13" t="s">
        <v>183</v>
      </c>
      <c r="C18" s="14" t="s">
        <v>15</v>
      </c>
      <c r="D18" s="1">
        <v>210</v>
      </c>
      <c r="E18" s="15">
        <v>190</v>
      </c>
      <c r="F18" s="16">
        <f t="shared" si="1"/>
        <v>39900</v>
      </c>
    </row>
    <row r="19" spans="1:6">
      <c r="A19" s="12">
        <f t="shared" si="2"/>
        <v>14</v>
      </c>
      <c r="B19" s="13" t="s">
        <v>23</v>
      </c>
      <c r="C19" s="14" t="s">
        <v>7</v>
      </c>
      <c r="D19" s="1">
        <v>355</v>
      </c>
      <c r="E19" s="15">
        <v>1000</v>
      </c>
      <c r="F19" s="16">
        <f t="shared" si="1"/>
        <v>355000</v>
      </c>
    </row>
    <row r="20" spans="1:6">
      <c r="A20" s="12">
        <f t="shared" si="2"/>
        <v>15</v>
      </c>
      <c r="B20" s="13" t="s">
        <v>24</v>
      </c>
      <c r="C20" s="14" t="s">
        <v>19</v>
      </c>
      <c r="D20" s="1">
        <v>58730</v>
      </c>
      <c r="E20" s="15">
        <v>11</v>
      </c>
      <c r="F20" s="16">
        <f t="shared" si="1"/>
        <v>646030</v>
      </c>
    </row>
    <row r="21" spans="1:6" ht="36">
      <c r="A21" s="12">
        <f t="shared" si="2"/>
        <v>16</v>
      </c>
      <c r="B21" s="13" t="s">
        <v>188</v>
      </c>
      <c r="C21" s="14" t="s">
        <v>15</v>
      </c>
      <c r="D21" s="1">
        <v>3025</v>
      </c>
      <c r="E21" s="15">
        <v>170</v>
      </c>
      <c r="F21" s="16">
        <f t="shared" si="1"/>
        <v>514250</v>
      </c>
    </row>
    <row r="22" spans="1:6">
      <c r="A22" s="12">
        <f t="shared" si="2"/>
        <v>17</v>
      </c>
      <c r="B22" s="13" t="s">
        <v>25</v>
      </c>
      <c r="C22" s="14" t="s">
        <v>22</v>
      </c>
      <c r="D22" s="1">
        <v>405</v>
      </c>
      <c r="E22" s="15">
        <v>150</v>
      </c>
      <c r="F22" s="16">
        <f t="shared" si="1"/>
        <v>60750</v>
      </c>
    </row>
    <row r="23" spans="1:6">
      <c r="A23" s="12">
        <f t="shared" si="2"/>
        <v>18</v>
      </c>
      <c r="B23" s="13" t="s">
        <v>26</v>
      </c>
      <c r="C23" s="14" t="s">
        <v>15</v>
      </c>
      <c r="D23" s="2">
        <v>2125</v>
      </c>
      <c r="E23" s="15">
        <v>150</v>
      </c>
      <c r="F23" s="16">
        <f t="shared" si="1"/>
        <v>318750</v>
      </c>
    </row>
    <row r="24" spans="1:6">
      <c r="A24" s="12">
        <f t="shared" si="2"/>
        <v>19</v>
      </c>
      <c r="B24" s="13" t="s">
        <v>179</v>
      </c>
      <c r="C24" s="14" t="s">
        <v>15</v>
      </c>
      <c r="D24" s="1">
        <v>240</v>
      </c>
      <c r="E24" s="15">
        <v>100</v>
      </c>
      <c r="F24" s="16">
        <f t="shared" si="1"/>
        <v>24000</v>
      </c>
    </row>
    <row r="25" spans="1:6">
      <c r="A25" s="12">
        <f t="shared" si="2"/>
        <v>20</v>
      </c>
      <c r="B25" s="13" t="s">
        <v>180</v>
      </c>
      <c r="C25" s="14" t="s">
        <v>15</v>
      </c>
      <c r="D25" s="1">
        <v>1350</v>
      </c>
      <c r="E25" s="15">
        <v>120</v>
      </c>
      <c r="F25" s="16">
        <f t="shared" si="1"/>
        <v>162000</v>
      </c>
    </row>
    <row r="26" spans="1:6">
      <c r="A26" s="12">
        <f t="shared" si="2"/>
        <v>21</v>
      </c>
      <c r="B26" s="13" t="s">
        <v>178</v>
      </c>
      <c r="C26" s="14" t="s">
        <v>7</v>
      </c>
      <c r="D26" s="1">
        <v>340</v>
      </c>
      <c r="E26" s="15">
        <v>120</v>
      </c>
      <c r="F26" s="16">
        <f t="shared" si="1"/>
        <v>40800</v>
      </c>
    </row>
    <row r="27" spans="1:6">
      <c r="A27" s="12">
        <f t="shared" si="2"/>
        <v>22</v>
      </c>
      <c r="B27" s="13" t="s">
        <v>27</v>
      </c>
      <c r="C27" s="14" t="s">
        <v>22</v>
      </c>
      <c r="D27" s="1">
        <v>50</v>
      </c>
      <c r="E27" s="15">
        <v>80</v>
      </c>
      <c r="F27" s="16">
        <f t="shared" si="1"/>
        <v>4000</v>
      </c>
    </row>
    <row r="28" spans="1:6">
      <c r="A28" s="12">
        <f t="shared" si="2"/>
        <v>23</v>
      </c>
      <c r="B28" s="13" t="s">
        <v>28</v>
      </c>
      <c r="C28" s="14" t="s">
        <v>15</v>
      </c>
      <c r="D28" s="1">
        <v>100</v>
      </c>
      <c r="E28" s="15">
        <v>100</v>
      </c>
      <c r="F28" s="16">
        <f t="shared" si="1"/>
        <v>10000</v>
      </c>
    </row>
    <row r="29" spans="1:6" ht="36">
      <c r="A29" s="12">
        <f t="shared" si="2"/>
        <v>24</v>
      </c>
      <c r="B29" s="13" t="s">
        <v>29</v>
      </c>
      <c r="C29" s="14" t="s">
        <v>15</v>
      </c>
      <c r="D29" s="1">
        <v>6030</v>
      </c>
      <c r="E29" s="15">
        <v>35</v>
      </c>
      <c r="F29" s="16">
        <f t="shared" si="1"/>
        <v>211050</v>
      </c>
    </row>
    <row r="30" spans="1:6">
      <c r="A30" s="12">
        <f t="shared" si="2"/>
        <v>25</v>
      </c>
      <c r="B30" s="13" t="s">
        <v>30</v>
      </c>
      <c r="C30" s="14" t="s">
        <v>15</v>
      </c>
      <c r="D30" s="1">
        <v>3100</v>
      </c>
      <c r="E30" s="15">
        <v>35</v>
      </c>
      <c r="F30" s="16">
        <f t="shared" si="1"/>
        <v>108500</v>
      </c>
    </row>
    <row r="31" spans="1:6">
      <c r="A31" s="12">
        <f t="shared" si="2"/>
        <v>26</v>
      </c>
      <c r="B31" s="13" t="s">
        <v>31</v>
      </c>
      <c r="C31" s="14" t="s">
        <v>2</v>
      </c>
      <c r="D31" s="1">
        <v>35</v>
      </c>
      <c r="E31" s="15">
        <v>400</v>
      </c>
      <c r="F31" s="16">
        <f t="shared" si="1"/>
        <v>14000</v>
      </c>
    </row>
    <row r="32" spans="1:6">
      <c r="A32" s="12">
        <f t="shared" si="2"/>
        <v>27</v>
      </c>
      <c r="B32" s="13" t="s">
        <v>32</v>
      </c>
      <c r="C32" s="14" t="s">
        <v>2</v>
      </c>
      <c r="D32" s="1">
        <v>10</v>
      </c>
      <c r="E32" s="15">
        <v>450</v>
      </c>
      <c r="F32" s="16">
        <f t="shared" si="1"/>
        <v>4500</v>
      </c>
    </row>
    <row r="33" spans="1:6">
      <c r="A33" s="12">
        <f t="shared" si="2"/>
        <v>28</v>
      </c>
      <c r="B33" s="13" t="s">
        <v>33</v>
      </c>
      <c r="C33" s="14" t="s">
        <v>2</v>
      </c>
      <c r="D33" s="1">
        <v>8</v>
      </c>
      <c r="E33" s="15">
        <v>600</v>
      </c>
      <c r="F33" s="16">
        <f t="shared" si="1"/>
        <v>4800</v>
      </c>
    </row>
    <row r="34" spans="1:6">
      <c r="A34" s="12">
        <f t="shared" si="2"/>
        <v>29</v>
      </c>
      <c r="B34" s="13" t="s">
        <v>34</v>
      </c>
      <c r="C34" s="14" t="s">
        <v>22</v>
      </c>
      <c r="D34" s="1">
        <v>220</v>
      </c>
      <c r="E34" s="15">
        <v>150</v>
      </c>
      <c r="F34" s="16">
        <f t="shared" si="1"/>
        <v>33000</v>
      </c>
    </row>
    <row r="35" spans="1:6">
      <c r="A35" s="12">
        <f t="shared" si="2"/>
        <v>30</v>
      </c>
      <c r="B35" s="13" t="s">
        <v>35</v>
      </c>
      <c r="C35" s="14" t="s">
        <v>22</v>
      </c>
      <c r="D35" s="1">
        <v>60</v>
      </c>
      <c r="E35" s="15">
        <v>200</v>
      </c>
      <c r="F35" s="16">
        <f t="shared" si="1"/>
        <v>12000</v>
      </c>
    </row>
    <row r="36" spans="1:6">
      <c r="A36" s="12">
        <f t="shared" si="2"/>
        <v>31</v>
      </c>
      <c r="B36" s="13" t="s">
        <v>36</v>
      </c>
      <c r="C36" s="14" t="s">
        <v>2</v>
      </c>
      <c r="D36" s="1">
        <v>10</v>
      </c>
      <c r="E36" s="15">
        <v>1000</v>
      </c>
      <c r="F36" s="16">
        <f t="shared" si="1"/>
        <v>10000</v>
      </c>
    </row>
    <row r="37" spans="1:6">
      <c r="A37" s="12">
        <f t="shared" si="2"/>
        <v>32</v>
      </c>
      <c r="B37" s="13" t="s">
        <v>37</v>
      </c>
      <c r="C37" s="14" t="s">
        <v>22</v>
      </c>
      <c r="D37" s="1">
        <v>600</v>
      </c>
      <c r="E37" s="15">
        <v>100</v>
      </c>
      <c r="F37" s="16">
        <f t="shared" si="1"/>
        <v>60000</v>
      </c>
    </row>
    <row r="38" spans="1:6" ht="18.600000000000001" thickBot="1">
      <c r="A38" s="12">
        <f t="shared" si="2"/>
        <v>33</v>
      </c>
      <c r="B38" s="17" t="s">
        <v>38</v>
      </c>
      <c r="C38" s="18" t="s">
        <v>22</v>
      </c>
      <c r="D38" s="3">
        <v>70</v>
      </c>
      <c r="E38" s="19">
        <v>80</v>
      </c>
      <c r="F38" s="16">
        <f t="shared" si="1"/>
        <v>5600</v>
      </c>
    </row>
    <row r="39" spans="1:6" ht="21.6" thickBot="1">
      <c r="A39" s="64" t="s">
        <v>39</v>
      </c>
      <c r="B39" s="65"/>
      <c r="C39" s="65"/>
      <c r="D39" s="65"/>
      <c r="E39" s="66"/>
      <c r="F39" s="20">
        <f>SUM(F6:F38)</f>
        <v>3596480</v>
      </c>
    </row>
    <row r="40" spans="1:6" ht="21">
      <c r="A40" s="21" t="str">
        <f>+ROMAN(2)</f>
        <v>II</v>
      </c>
      <c r="B40" s="72" t="s">
        <v>40</v>
      </c>
      <c r="C40" s="73"/>
      <c r="D40" s="73"/>
      <c r="E40" s="73"/>
      <c r="F40" s="74"/>
    </row>
    <row r="41" spans="1:6" ht="36">
      <c r="A41" s="12">
        <f>A38+1</f>
        <v>34</v>
      </c>
      <c r="B41" s="13" t="s">
        <v>41</v>
      </c>
      <c r="C41" s="14" t="s">
        <v>15</v>
      </c>
      <c r="D41" s="1">
        <v>260</v>
      </c>
      <c r="E41" s="15">
        <v>120</v>
      </c>
      <c r="F41" s="16">
        <f>+E41*D41</f>
        <v>31200</v>
      </c>
    </row>
    <row r="42" spans="1:6">
      <c r="A42" s="12">
        <f>A41+1</f>
        <v>35</v>
      </c>
      <c r="B42" s="13" t="s">
        <v>174</v>
      </c>
      <c r="C42" s="14" t="s">
        <v>15</v>
      </c>
      <c r="D42" s="1">
        <v>2660</v>
      </c>
      <c r="E42" s="15">
        <v>80</v>
      </c>
      <c r="F42" s="16">
        <f>+E42*D42</f>
        <v>212800</v>
      </c>
    </row>
    <row r="43" spans="1:6">
      <c r="A43" s="12">
        <f t="shared" ref="A43:A47" si="3">A42+1</f>
        <v>36</v>
      </c>
      <c r="B43" s="13" t="s">
        <v>42</v>
      </c>
      <c r="C43" s="14" t="s">
        <v>15</v>
      </c>
      <c r="D43" s="1">
        <v>290</v>
      </c>
      <c r="E43" s="15">
        <v>140</v>
      </c>
      <c r="F43" s="16">
        <f t="shared" ref="F43:F47" si="4">+E43*D43</f>
        <v>40600</v>
      </c>
    </row>
    <row r="44" spans="1:6">
      <c r="A44" s="12">
        <f t="shared" si="3"/>
        <v>37</v>
      </c>
      <c r="B44" s="13" t="s">
        <v>43</v>
      </c>
      <c r="C44" s="14" t="s">
        <v>15</v>
      </c>
      <c r="D44" s="1">
        <v>206</v>
      </c>
      <c r="E44" s="15">
        <v>140</v>
      </c>
      <c r="F44" s="16">
        <f t="shared" si="4"/>
        <v>28840</v>
      </c>
    </row>
    <row r="45" spans="1:6">
      <c r="A45" s="12">
        <f t="shared" si="3"/>
        <v>38</v>
      </c>
      <c r="B45" s="13" t="s">
        <v>166</v>
      </c>
      <c r="C45" s="14" t="s">
        <v>15</v>
      </c>
      <c r="D45" s="1">
        <v>500</v>
      </c>
      <c r="E45" s="15">
        <v>140</v>
      </c>
      <c r="F45" s="16">
        <f t="shared" si="4"/>
        <v>70000</v>
      </c>
    </row>
    <row r="46" spans="1:6">
      <c r="A46" s="12">
        <f t="shared" si="3"/>
        <v>39</v>
      </c>
      <c r="B46" s="13" t="s">
        <v>167</v>
      </c>
      <c r="C46" s="14" t="s">
        <v>15</v>
      </c>
      <c r="D46" s="1">
        <v>2776.6</v>
      </c>
      <c r="E46" s="15">
        <v>150</v>
      </c>
      <c r="F46" s="16">
        <f t="shared" si="4"/>
        <v>416490</v>
      </c>
    </row>
    <row r="47" spans="1:6" ht="18.600000000000001" thickBot="1">
      <c r="A47" s="12">
        <f t="shared" si="3"/>
        <v>40</v>
      </c>
      <c r="B47" s="13" t="s">
        <v>168</v>
      </c>
      <c r="C47" s="14" t="s">
        <v>22</v>
      </c>
      <c r="D47" s="1">
        <v>272</v>
      </c>
      <c r="E47" s="15">
        <v>80</v>
      </c>
      <c r="F47" s="16">
        <f t="shared" si="4"/>
        <v>21760</v>
      </c>
    </row>
    <row r="48" spans="1:6" ht="21" customHeight="1" thickBot="1">
      <c r="A48" s="64" t="s">
        <v>44</v>
      </c>
      <c r="B48" s="65"/>
      <c r="C48" s="65"/>
      <c r="D48" s="65"/>
      <c r="E48" s="66"/>
      <c r="F48" s="20">
        <f>SUM(F41:F47)</f>
        <v>821690</v>
      </c>
    </row>
    <row r="49" spans="1:6" ht="21">
      <c r="A49" s="11" t="str">
        <f>+ROMAN(3)</f>
        <v>III</v>
      </c>
      <c r="B49" s="61" t="s">
        <v>45</v>
      </c>
      <c r="C49" s="62"/>
      <c r="D49" s="62"/>
      <c r="E49" s="62"/>
      <c r="F49" s="63"/>
    </row>
    <row r="50" spans="1:6">
      <c r="A50" s="12">
        <v>41</v>
      </c>
      <c r="B50" s="13" t="s">
        <v>46</v>
      </c>
      <c r="C50" s="14" t="s">
        <v>15</v>
      </c>
      <c r="D50" s="1">
        <v>1400</v>
      </c>
      <c r="E50" s="15">
        <v>40</v>
      </c>
      <c r="F50" s="16">
        <f>+E50*D50</f>
        <v>56000</v>
      </c>
    </row>
    <row r="51" spans="1:6">
      <c r="A51" s="12">
        <f>A50+1</f>
        <v>42</v>
      </c>
      <c r="B51" s="13" t="s">
        <v>47</v>
      </c>
      <c r="C51" s="14" t="s">
        <v>15</v>
      </c>
      <c r="D51" s="1">
        <v>1400</v>
      </c>
      <c r="E51" s="15">
        <v>120</v>
      </c>
      <c r="F51" s="16">
        <f t="shared" ref="F51:F57" si="5">+E51*D51</f>
        <v>168000</v>
      </c>
    </row>
    <row r="52" spans="1:6" ht="36">
      <c r="A52" s="12">
        <f t="shared" ref="A52:A57" si="6">A51+1</f>
        <v>43</v>
      </c>
      <c r="B52" s="13" t="s">
        <v>48</v>
      </c>
      <c r="C52" s="14" t="s">
        <v>15</v>
      </c>
      <c r="D52" s="1">
        <v>1400</v>
      </c>
      <c r="E52" s="15">
        <v>60</v>
      </c>
      <c r="F52" s="16">
        <f t="shared" si="5"/>
        <v>84000</v>
      </c>
    </row>
    <row r="53" spans="1:6">
      <c r="A53" s="12">
        <f t="shared" si="6"/>
        <v>44</v>
      </c>
      <c r="B53" s="13" t="s">
        <v>49</v>
      </c>
      <c r="C53" s="14" t="s">
        <v>22</v>
      </c>
      <c r="D53" s="1">
        <v>405</v>
      </c>
      <c r="E53" s="15">
        <v>110</v>
      </c>
      <c r="F53" s="16">
        <f t="shared" si="5"/>
        <v>44550</v>
      </c>
    </row>
    <row r="54" spans="1:6">
      <c r="A54" s="12">
        <f t="shared" si="6"/>
        <v>45</v>
      </c>
      <c r="B54" s="13" t="s">
        <v>50</v>
      </c>
      <c r="C54" s="14" t="s">
        <v>22</v>
      </c>
      <c r="D54" s="1">
        <v>405</v>
      </c>
      <c r="E54" s="15">
        <v>60</v>
      </c>
      <c r="F54" s="16">
        <f t="shared" si="5"/>
        <v>24300</v>
      </c>
    </row>
    <row r="55" spans="1:6">
      <c r="A55" s="12">
        <f t="shared" si="6"/>
        <v>46</v>
      </c>
      <c r="B55" s="13" t="s">
        <v>51</v>
      </c>
      <c r="C55" s="14" t="s">
        <v>15</v>
      </c>
      <c r="D55" s="1">
        <v>230</v>
      </c>
      <c r="E55" s="15">
        <v>80</v>
      </c>
      <c r="F55" s="16">
        <f t="shared" si="5"/>
        <v>18400</v>
      </c>
    </row>
    <row r="56" spans="1:6">
      <c r="A56" s="12">
        <f t="shared" si="6"/>
        <v>47</v>
      </c>
      <c r="B56" s="13" t="s">
        <v>52</v>
      </c>
      <c r="C56" s="14" t="s">
        <v>2</v>
      </c>
      <c r="D56" s="1">
        <v>15</v>
      </c>
      <c r="E56" s="15">
        <v>500</v>
      </c>
      <c r="F56" s="16">
        <f t="shared" si="5"/>
        <v>7500</v>
      </c>
    </row>
    <row r="57" spans="1:6" ht="18.600000000000001" thickBot="1">
      <c r="A57" s="12">
        <f t="shared" si="6"/>
        <v>48</v>
      </c>
      <c r="B57" s="13" t="s">
        <v>53</v>
      </c>
      <c r="C57" s="14" t="s">
        <v>22</v>
      </c>
      <c r="D57" s="1">
        <v>180</v>
      </c>
      <c r="E57" s="15">
        <v>60</v>
      </c>
      <c r="F57" s="16">
        <f t="shared" si="5"/>
        <v>10800</v>
      </c>
    </row>
    <row r="58" spans="1:6" ht="21" customHeight="1" thickBot="1">
      <c r="A58" s="64" t="s">
        <v>54</v>
      </c>
      <c r="B58" s="65"/>
      <c r="C58" s="65"/>
      <c r="D58" s="65"/>
      <c r="E58" s="66"/>
      <c r="F58" s="20">
        <f>SUM(F50:F57)</f>
        <v>413550</v>
      </c>
    </row>
    <row r="59" spans="1:6" ht="21">
      <c r="A59" s="11" t="str">
        <f>+ROMAN(4)</f>
        <v>IV</v>
      </c>
      <c r="B59" s="61" t="s">
        <v>55</v>
      </c>
      <c r="C59" s="62"/>
      <c r="D59" s="62"/>
      <c r="E59" s="62"/>
      <c r="F59" s="63"/>
    </row>
    <row r="60" spans="1:6">
      <c r="A60" s="12">
        <v>49</v>
      </c>
      <c r="B60" s="13" t="s">
        <v>171</v>
      </c>
      <c r="C60" s="14" t="s">
        <v>15</v>
      </c>
      <c r="D60" s="1">
        <v>245</v>
      </c>
      <c r="E60" s="15">
        <v>700</v>
      </c>
      <c r="F60" s="16">
        <f t="shared" ref="F60:F70" si="7">+E60*D60</f>
        <v>171500</v>
      </c>
    </row>
    <row r="61" spans="1:6">
      <c r="A61" s="12">
        <f>A60+1</f>
        <v>50</v>
      </c>
      <c r="B61" s="13" t="s">
        <v>184</v>
      </c>
      <c r="C61" s="14" t="s">
        <v>15</v>
      </c>
      <c r="D61" s="1">
        <v>80</v>
      </c>
      <c r="E61" s="15">
        <v>700</v>
      </c>
      <c r="F61" s="16">
        <f t="shared" si="7"/>
        <v>56000</v>
      </c>
    </row>
    <row r="62" spans="1:6">
      <c r="A62" s="12">
        <f t="shared" ref="A62:A70" si="8">A61+1</f>
        <v>51</v>
      </c>
      <c r="B62" s="13" t="s">
        <v>56</v>
      </c>
      <c r="C62" s="14" t="s">
        <v>15</v>
      </c>
      <c r="D62" s="1">
        <v>22</v>
      </c>
      <c r="E62" s="15">
        <v>900</v>
      </c>
      <c r="F62" s="16">
        <f t="shared" si="7"/>
        <v>19800</v>
      </c>
    </row>
    <row r="63" spans="1:6">
      <c r="A63" s="12">
        <f t="shared" si="8"/>
        <v>52</v>
      </c>
      <c r="B63" s="13" t="s">
        <v>181</v>
      </c>
      <c r="C63" s="14" t="s">
        <v>2</v>
      </c>
      <c r="D63" s="1">
        <v>1</v>
      </c>
      <c r="E63" s="15">
        <v>2500</v>
      </c>
      <c r="F63" s="16">
        <v>2500</v>
      </c>
    </row>
    <row r="64" spans="1:6">
      <c r="A64" s="12">
        <f t="shared" si="8"/>
        <v>53</v>
      </c>
      <c r="B64" s="13" t="s">
        <v>57</v>
      </c>
      <c r="C64" s="14" t="s">
        <v>15</v>
      </c>
      <c r="D64" s="1">
        <v>193</v>
      </c>
      <c r="E64" s="15">
        <v>450</v>
      </c>
      <c r="F64" s="16">
        <f t="shared" si="7"/>
        <v>86850</v>
      </c>
    </row>
    <row r="65" spans="1:6" ht="36">
      <c r="A65" s="12">
        <f t="shared" si="8"/>
        <v>54</v>
      </c>
      <c r="B65" s="13" t="s">
        <v>58</v>
      </c>
      <c r="C65" s="14" t="s">
        <v>15</v>
      </c>
      <c r="D65" s="1">
        <v>263</v>
      </c>
      <c r="E65" s="15">
        <v>1000</v>
      </c>
      <c r="F65" s="16">
        <f t="shared" si="7"/>
        <v>263000</v>
      </c>
    </row>
    <row r="66" spans="1:6">
      <c r="A66" s="12">
        <f t="shared" si="8"/>
        <v>55</v>
      </c>
      <c r="B66" s="13" t="s">
        <v>182</v>
      </c>
      <c r="C66" s="14" t="s">
        <v>15</v>
      </c>
      <c r="D66" s="1">
        <v>65</v>
      </c>
      <c r="E66" s="15">
        <v>1800</v>
      </c>
      <c r="F66" s="16">
        <f t="shared" si="7"/>
        <v>117000</v>
      </c>
    </row>
    <row r="67" spans="1:6" ht="36">
      <c r="A67" s="12">
        <f t="shared" si="8"/>
        <v>56</v>
      </c>
      <c r="B67" s="13" t="s">
        <v>59</v>
      </c>
      <c r="C67" s="14" t="s">
        <v>2</v>
      </c>
      <c r="D67" s="1">
        <v>1</v>
      </c>
      <c r="E67" s="15">
        <v>6000</v>
      </c>
      <c r="F67" s="16">
        <f t="shared" si="7"/>
        <v>6000</v>
      </c>
    </row>
    <row r="68" spans="1:6">
      <c r="A68" s="12">
        <f t="shared" si="8"/>
        <v>57</v>
      </c>
      <c r="B68" s="13" t="s">
        <v>60</v>
      </c>
      <c r="C68" s="14" t="s">
        <v>2</v>
      </c>
      <c r="D68" s="1">
        <v>58</v>
      </c>
      <c r="E68" s="15">
        <v>150</v>
      </c>
      <c r="F68" s="16">
        <f t="shared" si="7"/>
        <v>8700</v>
      </c>
    </row>
    <row r="69" spans="1:6">
      <c r="A69" s="12">
        <f t="shared" si="8"/>
        <v>58</v>
      </c>
      <c r="B69" s="13" t="s">
        <v>61</v>
      </c>
      <c r="C69" s="14" t="s">
        <v>2</v>
      </c>
      <c r="D69" s="1">
        <v>1</v>
      </c>
      <c r="E69" s="15">
        <v>500</v>
      </c>
      <c r="F69" s="16">
        <f t="shared" si="7"/>
        <v>500</v>
      </c>
    </row>
    <row r="70" spans="1:6" ht="18.600000000000001" thickBot="1">
      <c r="A70" s="12">
        <f t="shared" si="8"/>
        <v>59</v>
      </c>
      <c r="B70" s="13" t="s">
        <v>62</v>
      </c>
      <c r="C70" s="14" t="s">
        <v>15</v>
      </c>
      <c r="D70" s="1">
        <v>20</v>
      </c>
      <c r="E70" s="15">
        <v>400</v>
      </c>
      <c r="F70" s="16">
        <f t="shared" si="7"/>
        <v>8000</v>
      </c>
    </row>
    <row r="71" spans="1:6" ht="21" customHeight="1" thickBot="1">
      <c r="A71" s="64" t="s">
        <v>63</v>
      </c>
      <c r="B71" s="65"/>
      <c r="C71" s="65"/>
      <c r="D71" s="65"/>
      <c r="E71" s="66"/>
      <c r="F71" s="20">
        <f>SUM(F60:F70)</f>
        <v>739850</v>
      </c>
    </row>
    <row r="72" spans="1:6" ht="21">
      <c r="A72" s="11" t="str">
        <f>+ROMAN(5)</f>
        <v>V</v>
      </c>
      <c r="B72" s="61" t="s">
        <v>64</v>
      </c>
      <c r="C72" s="62"/>
      <c r="D72" s="62"/>
      <c r="E72" s="62"/>
      <c r="F72" s="63"/>
    </row>
    <row r="73" spans="1:6">
      <c r="A73" s="22">
        <v>60</v>
      </c>
      <c r="B73" s="13" t="s">
        <v>65</v>
      </c>
      <c r="C73" s="14" t="s">
        <v>66</v>
      </c>
      <c r="D73" s="1">
        <v>1</v>
      </c>
      <c r="E73" s="23">
        <v>2000</v>
      </c>
      <c r="F73" s="16">
        <f>+E73*D73</f>
        <v>2000</v>
      </c>
    </row>
    <row r="74" spans="1:6">
      <c r="A74" s="22">
        <f>A73+1</f>
        <v>61</v>
      </c>
      <c r="B74" s="13" t="s">
        <v>67</v>
      </c>
      <c r="C74" s="14" t="s">
        <v>66</v>
      </c>
      <c r="D74" s="1">
        <v>1</v>
      </c>
      <c r="E74" s="23">
        <v>1000</v>
      </c>
      <c r="F74" s="16">
        <f t="shared" ref="F74:F97" si="9">+E74*D74</f>
        <v>1000</v>
      </c>
    </row>
    <row r="75" spans="1:6">
      <c r="A75" s="22">
        <f t="shared" ref="A75:A97" si="10">A74+1</f>
        <v>62</v>
      </c>
      <c r="B75" s="13" t="s">
        <v>68</v>
      </c>
      <c r="C75" s="14" t="s">
        <v>2</v>
      </c>
      <c r="D75" s="1">
        <v>1</v>
      </c>
      <c r="E75" s="15">
        <v>350</v>
      </c>
      <c r="F75" s="16">
        <f t="shared" si="9"/>
        <v>350</v>
      </c>
    </row>
    <row r="76" spans="1:6">
      <c r="A76" s="22">
        <f t="shared" si="10"/>
        <v>63</v>
      </c>
      <c r="B76" s="13" t="s">
        <v>69</v>
      </c>
      <c r="C76" s="14" t="s">
        <v>22</v>
      </c>
      <c r="D76" s="1">
        <v>195</v>
      </c>
      <c r="E76" s="15">
        <v>50</v>
      </c>
      <c r="F76" s="16">
        <f t="shared" si="9"/>
        <v>9750</v>
      </c>
    </row>
    <row r="77" spans="1:6">
      <c r="A77" s="22">
        <f t="shared" si="10"/>
        <v>64</v>
      </c>
      <c r="B77" s="13" t="s">
        <v>70</v>
      </c>
      <c r="C77" s="14" t="s">
        <v>22</v>
      </c>
      <c r="D77" s="1">
        <v>120</v>
      </c>
      <c r="E77" s="15">
        <v>60</v>
      </c>
      <c r="F77" s="16">
        <f t="shared" si="9"/>
        <v>7200</v>
      </c>
    </row>
    <row r="78" spans="1:6">
      <c r="A78" s="22">
        <f t="shared" si="10"/>
        <v>65</v>
      </c>
      <c r="B78" s="13" t="s">
        <v>71</v>
      </c>
      <c r="C78" s="14" t="s">
        <v>2</v>
      </c>
      <c r="D78" s="1">
        <v>20</v>
      </c>
      <c r="E78" s="15">
        <v>120</v>
      </c>
      <c r="F78" s="16">
        <f t="shared" si="9"/>
        <v>2400</v>
      </c>
    </row>
    <row r="79" spans="1:6">
      <c r="A79" s="22">
        <f t="shared" si="10"/>
        <v>66</v>
      </c>
      <c r="B79" s="13" t="s">
        <v>72</v>
      </c>
      <c r="C79" s="14" t="s">
        <v>2</v>
      </c>
      <c r="D79" s="1">
        <v>58</v>
      </c>
      <c r="E79" s="15">
        <v>120</v>
      </c>
      <c r="F79" s="16">
        <f t="shared" si="9"/>
        <v>6960</v>
      </c>
    </row>
    <row r="80" spans="1:6">
      <c r="A80" s="22">
        <f t="shared" si="10"/>
        <v>67</v>
      </c>
      <c r="B80" s="13" t="s">
        <v>73</v>
      </c>
      <c r="C80" s="14" t="s">
        <v>22</v>
      </c>
      <c r="D80" s="1">
        <v>100</v>
      </c>
      <c r="E80" s="15">
        <v>70</v>
      </c>
      <c r="F80" s="16">
        <f t="shared" si="9"/>
        <v>7000</v>
      </c>
    </row>
    <row r="81" spans="1:6">
      <c r="A81" s="22">
        <f t="shared" si="10"/>
        <v>68</v>
      </c>
      <c r="B81" s="13" t="s">
        <v>74</v>
      </c>
      <c r="C81" s="14" t="s">
        <v>22</v>
      </c>
      <c r="D81" s="1">
        <v>180</v>
      </c>
      <c r="E81" s="15">
        <v>60</v>
      </c>
      <c r="F81" s="16">
        <f t="shared" si="9"/>
        <v>10800</v>
      </c>
    </row>
    <row r="82" spans="1:6">
      <c r="A82" s="22">
        <f t="shared" si="10"/>
        <v>69</v>
      </c>
      <c r="B82" s="13" t="s">
        <v>75</v>
      </c>
      <c r="C82" s="14" t="s">
        <v>22</v>
      </c>
      <c r="D82" s="1">
        <v>230</v>
      </c>
      <c r="E82" s="15">
        <v>40</v>
      </c>
      <c r="F82" s="16">
        <f t="shared" si="9"/>
        <v>9200</v>
      </c>
    </row>
    <row r="83" spans="1:6">
      <c r="A83" s="22">
        <f t="shared" si="10"/>
        <v>70</v>
      </c>
      <c r="B83" s="13" t="s">
        <v>76</v>
      </c>
      <c r="C83" s="14" t="s">
        <v>2</v>
      </c>
      <c r="D83" s="1">
        <v>12</v>
      </c>
      <c r="E83" s="15">
        <v>1500</v>
      </c>
      <c r="F83" s="16">
        <f t="shared" si="9"/>
        <v>18000</v>
      </c>
    </row>
    <row r="84" spans="1:6">
      <c r="A84" s="22">
        <f t="shared" si="10"/>
        <v>71</v>
      </c>
      <c r="B84" s="13" t="s">
        <v>77</v>
      </c>
      <c r="C84" s="14" t="s">
        <v>2</v>
      </c>
      <c r="D84" s="1">
        <v>10</v>
      </c>
      <c r="E84" s="15">
        <v>500</v>
      </c>
      <c r="F84" s="16">
        <f t="shared" si="9"/>
        <v>5000</v>
      </c>
    </row>
    <row r="85" spans="1:6">
      <c r="A85" s="22">
        <f t="shared" si="10"/>
        <v>72</v>
      </c>
      <c r="B85" s="13" t="s">
        <v>78</v>
      </c>
      <c r="C85" s="14" t="s">
        <v>2</v>
      </c>
      <c r="D85" s="1">
        <v>3</v>
      </c>
      <c r="E85" s="15">
        <v>4000</v>
      </c>
      <c r="F85" s="16">
        <f t="shared" si="9"/>
        <v>12000</v>
      </c>
    </row>
    <row r="86" spans="1:6">
      <c r="A86" s="22">
        <f t="shared" si="10"/>
        <v>73</v>
      </c>
      <c r="B86" s="13" t="s">
        <v>79</v>
      </c>
      <c r="C86" s="14" t="s">
        <v>2</v>
      </c>
      <c r="D86" s="1">
        <v>4</v>
      </c>
      <c r="E86" s="15">
        <v>2000</v>
      </c>
      <c r="F86" s="16">
        <f t="shared" ref="F86" si="11">+E86*D86</f>
        <v>8000</v>
      </c>
    </row>
    <row r="87" spans="1:6">
      <c r="A87" s="22">
        <f t="shared" si="10"/>
        <v>74</v>
      </c>
      <c r="B87" s="13" t="s">
        <v>80</v>
      </c>
      <c r="C87" s="14" t="s">
        <v>2</v>
      </c>
      <c r="D87" s="1">
        <v>27</v>
      </c>
      <c r="E87" s="15">
        <v>1000</v>
      </c>
      <c r="F87" s="16">
        <f t="shared" si="9"/>
        <v>27000</v>
      </c>
    </row>
    <row r="88" spans="1:6">
      <c r="A88" s="22">
        <f t="shared" si="10"/>
        <v>75</v>
      </c>
      <c r="B88" s="13" t="s">
        <v>81</v>
      </c>
      <c r="C88" s="14" t="s">
        <v>2</v>
      </c>
      <c r="D88" s="1">
        <v>2</v>
      </c>
      <c r="E88" s="15">
        <v>2000</v>
      </c>
      <c r="F88" s="16">
        <f t="shared" si="9"/>
        <v>4000</v>
      </c>
    </row>
    <row r="89" spans="1:6">
      <c r="A89" s="22">
        <f t="shared" si="10"/>
        <v>76</v>
      </c>
      <c r="B89" s="13" t="s">
        <v>175</v>
      </c>
      <c r="C89" s="14" t="s">
        <v>2</v>
      </c>
      <c r="D89" s="1">
        <v>4</v>
      </c>
      <c r="E89" s="15">
        <v>800</v>
      </c>
      <c r="F89" s="16">
        <f t="shared" si="9"/>
        <v>3200</v>
      </c>
    </row>
    <row r="90" spans="1:6">
      <c r="A90" s="22">
        <f t="shared" si="10"/>
        <v>77</v>
      </c>
      <c r="B90" s="13" t="s">
        <v>177</v>
      </c>
      <c r="C90" s="14" t="s">
        <v>2</v>
      </c>
      <c r="D90" s="1">
        <v>6</v>
      </c>
      <c r="E90" s="15">
        <v>1200</v>
      </c>
      <c r="F90" s="16">
        <f t="shared" si="9"/>
        <v>7200</v>
      </c>
    </row>
    <row r="91" spans="1:6">
      <c r="A91" s="22">
        <f t="shared" si="10"/>
        <v>78</v>
      </c>
      <c r="B91" s="13" t="s">
        <v>82</v>
      </c>
      <c r="C91" s="14" t="s">
        <v>2</v>
      </c>
      <c r="D91" s="1">
        <v>4</v>
      </c>
      <c r="E91" s="15">
        <v>1000</v>
      </c>
      <c r="F91" s="16">
        <f t="shared" si="9"/>
        <v>4000</v>
      </c>
    </row>
    <row r="92" spans="1:6">
      <c r="A92" s="22">
        <f t="shared" si="10"/>
        <v>79</v>
      </c>
      <c r="B92" s="13" t="s">
        <v>176</v>
      </c>
      <c r="C92" s="14" t="s">
        <v>15</v>
      </c>
      <c r="D92" s="1">
        <v>4</v>
      </c>
      <c r="E92" s="15">
        <v>300</v>
      </c>
      <c r="F92" s="16">
        <f t="shared" si="9"/>
        <v>1200</v>
      </c>
    </row>
    <row r="93" spans="1:6">
      <c r="A93" s="22">
        <f t="shared" si="10"/>
        <v>80</v>
      </c>
      <c r="B93" s="13" t="s">
        <v>83</v>
      </c>
      <c r="C93" s="14" t="s">
        <v>2</v>
      </c>
      <c r="D93" s="1">
        <v>6</v>
      </c>
      <c r="E93" s="15">
        <v>800</v>
      </c>
      <c r="F93" s="16">
        <f t="shared" si="9"/>
        <v>4800</v>
      </c>
    </row>
    <row r="94" spans="1:6">
      <c r="A94" s="22">
        <f t="shared" si="10"/>
        <v>81</v>
      </c>
      <c r="B94" s="13" t="s">
        <v>84</v>
      </c>
      <c r="C94" s="14" t="s">
        <v>2</v>
      </c>
      <c r="D94" s="1">
        <v>6</v>
      </c>
      <c r="E94" s="15">
        <v>700</v>
      </c>
      <c r="F94" s="16">
        <f t="shared" si="9"/>
        <v>4200</v>
      </c>
    </row>
    <row r="95" spans="1:6" ht="36">
      <c r="A95" s="22">
        <f t="shared" si="10"/>
        <v>82</v>
      </c>
      <c r="B95" s="13" t="s">
        <v>85</v>
      </c>
      <c r="C95" s="14" t="s">
        <v>2</v>
      </c>
      <c r="D95" s="1">
        <v>6</v>
      </c>
      <c r="E95" s="15">
        <v>4000</v>
      </c>
      <c r="F95" s="16">
        <f t="shared" si="9"/>
        <v>24000</v>
      </c>
    </row>
    <row r="96" spans="1:6">
      <c r="A96" s="22">
        <f t="shared" si="10"/>
        <v>83</v>
      </c>
      <c r="B96" s="13" t="s">
        <v>86</v>
      </c>
      <c r="C96" s="14" t="s">
        <v>2</v>
      </c>
      <c r="D96" s="1">
        <v>1</v>
      </c>
      <c r="E96" s="15">
        <v>10000</v>
      </c>
      <c r="F96" s="15">
        <f t="shared" si="9"/>
        <v>10000</v>
      </c>
    </row>
    <row r="97" spans="1:6">
      <c r="A97" s="22">
        <f t="shared" si="10"/>
        <v>84</v>
      </c>
      <c r="B97" s="13" t="s">
        <v>87</v>
      </c>
      <c r="C97" s="14" t="s">
        <v>2</v>
      </c>
      <c r="D97" s="1">
        <v>1</v>
      </c>
      <c r="E97" s="15">
        <v>1500</v>
      </c>
      <c r="F97" s="15">
        <f t="shared" si="9"/>
        <v>1500</v>
      </c>
    </row>
    <row r="98" spans="1:6" ht="21" customHeight="1" thickBot="1">
      <c r="A98" s="75" t="s">
        <v>88</v>
      </c>
      <c r="B98" s="76"/>
      <c r="C98" s="76"/>
      <c r="D98" s="76"/>
      <c r="E98" s="77"/>
      <c r="F98" s="24">
        <f>SUM(F73:F97)</f>
        <v>190760</v>
      </c>
    </row>
    <row r="99" spans="1:6" ht="21">
      <c r="A99" s="11" t="str">
        <f>+ROMAN(6)</f>
        <v>VI</v>
      </c>
      <c r="B99" s="61" t="s">
        <v>89</v>
      </c>
      <c r="C99" s="62"/>
      <c r="D99" s="62"/>
      <c r="E99" s="62"/>
      <c r="F99" s="63"/>
    </row>
    <row r="100" spans="1:6">
      <c r="A100" s="22">
        <v>85</v>
      </c>
      <c r="B100" s="13" t="s">
        <v>90</v>
      </c>
      <c r="C100" s="14" t="s">
        <v>66</v>
      </c>
      <c r="D100" s="1">
        <v>1</v>
      </c>
      <c r="E100" s="23">
        <v>12000</v>
      </c>
      <c r="F100" s="16">
        <f>+E100*D100</f>
        <v>12000</v>
      </c>
    </row>
    <row r="101" spans="1:6">
      <c r="A101" s="22">
        <f>A100+1</f>
        <v>86</v>
      </c>
      <c r="B101" s="13" t="s">
        <v>91</v>
      </c>
      <c r="C101" s="14" t="s">
        <v>2</v>
      </c>
      <c r="D101" s="1">
        <v>1</v>
      </c>
      <c r="E101" s="15">
        <v>1000</v>
      </c>
      <c r="F101" s="16">
        <f t="shared" ref="F101:F132" si="12">+E101*D101</f>
        <v>1000</v>
      </c>
    </row>
    <row r="102" spans="1:6">
      <c r="A102" s="22">
        <f t="shared" ref="A102:A132" si="13">A101+1</f>
        <v>87</v>
      </c>
      <c r="B102" s="13" t="s">
        <v>92</v>
      </c>
      <c r="C102" s="14" t="s">
        <v>2</v>
      </c>
      <c r="D102" s="1">
        <v>1</v>
      </c>
      <c r="E102" s="15">
        <v>400</v>
      </c>
      <c r="F102" s="16">
        <f t="shared" si="12"/>
        <v>400</v>
      </c>
    </row>
    <row r="103" spans="1:6">
      <c r="A103" s="22">
        <f t="shared" si="13"/>
        <v>88</v>
      </c>
      <c r="B103" s="13" t="s">
        <v>93</v>
      </c>
      <c r="C103" s="14" t="s">
        <v>2</v>
      </c>
      <c r="D103" s="1">
        <v>1</v>
      </c>
      <c r="E103" s="15">
        <v>4000</v>
      </c>
      <c r="F103" s="16">
        <f t="shared" si="12"/>
        <v>4000</v>
      </c>
    </row>
    <row r="104" spans="1:6">
      <c r="A104" s="22">
        <f t="shared" si="13"/>
        <v>89</v>
      </c>
      <c r="B104" s="13" t="s">
        <v>94</v>
      </c>
      <c r="C104" s="14" t="s">
        <v>2</v>
      </c>
      <c r="D104" s="1">
        <v>9</v>
      </c>
      <c r="E104" s="15">
        <v>1500</v>
      </c>
      <c r="F104" s="16">
        <f t="shared" si="12"/>
        <v>13500</v>
      </c>
    </row>
    <row r="105" spans="1:6">
      <c r="A105" s="22">
        <f t="shared" si="13"/>
        <v>90</v>
      </c>
      <c r="B105" s="13" t="s">
        <v>190</v>
      </c>
      <c r="C105" s="14" t="s">
        <v>22</v>
      </c>
      <c r="D105" s="1">
        <v>200</v>
      </c>
      <c r="E105" s="15">
        <v>30</v>
      </c>
      <c r="F105" s="16">
        <f t="shared" si="12"/>
        <v>6000</v>
      </c>
    </row>
    <row r="106" spans="1:6">
      <c r="A106" s="22">
        <f t="shared" si="13"/>
        <v>91</v>
      </c>
      <c r="B106" s="13" t="s">
        <v>191</v>
      </c>
      <c r="C106" s="14" t="s">
        <v>22</v>
      </c>
      <c r="D106" s="1">
        <v>240</v>
      </c>
      <c r="E106" s="15">
        <v>30</v>
      </c>
      <c r="F106" s="16">
        <f t="shared" ref="F106" si="14">+E106*D106</f>
        <v>7200</v>
      </c>
    </row>
    <row r="107" spans="1:6">
      <c r="A107" s="22">
        <f t="shared" si="13"/>
        <v>92</v>
      </c>
      <c r="B107" s="13" t="s">
        <v>95</v>
      </c>
      <c r="C107" s="14" t="s">
        <v>2</v>
      </c>
      <c r="D107" s="1">
        <v>20</v>
      </c>
      <c r="E107" s="15">
        <v>80</v>
      </c>
      <c r="F107" s="16">
        <f t="shared" si="12"/>
        <v>1600</v>
      </c>
    </row>
    <row r="108" spans="1:6">
      <c r="A108" s="22">
        <f t="shared" si="13"/>
        <v>93</v>
      </c>
      <c r="B108" s="13" t="s">
        <v>187</v>
      </c>
      <c r="C108" s="14"/>
      <c r="D108" s="1">
        <v>42</v>
      </c>
      <c r="E108" s="15">
        <v>120</v>
      </c>
      <c r="F108" s="16">
        <f t="shared" si="12"/>
        <v>5040</v>
      </c>
    </row>
    <row r="109" spans="1:6">
      <c r="A109" s="22">
        <f t="shared" si="13"/>
        <v>94</v>
      </c>
      <c r="B109" s="13" t="s">
        <v>96</v>
      </c>
      <c r="C109" s="14" t="s">
        <v>2</v>
      </c>
      <c r="D109" s="1">
        <v>70</v>
      </c>
      <c r="E109" s="15">
        <v>120</v>
      </c>
      <c r="F109" s="16">
        <f t="shared" si="12"/>
        <v>8400</v>
      </c>
    </row>
    <row r="110" spans="1:6">
      <c r="A110" s="22">
        <f t="shared" si="13"/>
        <v>95</v>
      </c>
      <c r="B110" s="13" t="s">
        <v>97</v>
      </c>
      <c r="C110" s="14" t="s">
        <v>2</v>
      </c>
      <c r="D110" s="1">
        <v>148</v>
      </c>
      <c r="E110" s="15">
        <v>300</v>
      </c>
      <c r="F110" s="16">
        <f t="shared" ref="F110" si="15">+E110*D110</f>
        <v>44400</v>
      </c>
    </row>
    <row r="111" spans="1:6">
      <c r="A111" s="22">
        <f t="shared" si="13"/>
        <v>96</v>
      </c>
      <c r="B111" s="13" t="s">
        <v>173</v>
      </c>
      <c r="C111" s="14" t="s">
        <v>2</v>
      </c>
      <c r="D111" s="1">
        <v>8</v>
      </c>
      <c r="E111" s="15">
        <v>220</v>
      </c>
      <c r="F111" s="16">
        <f t="shared" si="12"/>
        <v>1760</v>
      </c>
    </row>
    <row r="112" spans="1:6">
      <c r="A112" s="22">
        <f t="shared" si="13"/>
        <v>97</v>
      </c>
      <c r="B112" s="13" t="s">
        <v>98</v>
      </c>
      <c r="C112" s="14" t="s">
        <v>2</v>
      </c>
      <c r="D112" s="1">
        <v>4</v>
      </c>
      <c r="E112" s="15">
        <v>140</v>
      </c>
      <c r="F112" s="16">
        <f t="shared" si="12"/>
        <v>560</v>
      </c>
    </row>
    <row r="113" spans="1:6">
      <c r="A113" s="22">
        <f t="shared" si="13"/>
        <v>98</v>
      </c>
      <c r="B113" s="13" t="s">
        <v>186</v>
      </c>
      <c r="C113" s="14" t="s">
        <v>2</v>
      </c>
      <c r="D113" s="1">
        <v>13</v>
      </c>
      <c r="E113" s="15">
        <v>120</v>
      </c>
      <c r="F113" s="16">
        <f t="shared" si="12"/>
        <v>1560</v>
      </c>
    </row>
    <row r="114" spans="1:6">
      <c r="A114" s="22">
        <f t="shared" si="13"/>
        <v>99</v>
      </c>
      <c r="B114" s="13" t="s">
        <v>99</v>
      </c>
      <c r="C114" s="14" t="s">
        <v>2</v>
      </c>
      <c r="D114" s="1">
        <v>12</v>
      </c>
      <c r="E114" s="15">
        <v>1000</v>
      </c>
      <c r="F114" s="16">
        <f t="shared" si="12"/>
        <v>12000</v>
      </c>
    </row>
    <row r="115" spans="1:6">
      <c r="A115" s="22">
        <f t="shared" si="13"/>
        <v>100</v>
      </c>
      <c r="B115" s="13" t="s">
        <v>100</v>
      </c>
      <c r="C115" s="14" t="s">
        <v>2</v>
      </c>
      <c r="D115" s="1">
        <v>80</v>
      </c>
      <c r="E115" s="15">
        <v>140</v>
      </c>
      <c r="F115" s="16">
        <f t="shared" si="12"/>
        <v>11200</v>
      </c>
    </row>
    <row r="116" spans="1:6">
      <c r="A116" s="22">
        <f t="shared" si="13"/>
        <v>101</v>
      </c>
      <c r="B116" s="13" t="s">
        <v>101</v>
      </c>
      <c r="C116" s="14" t="s">
        <v>2</v>
      </c>
      <c r="D116" s="1">
        <v>5</v>
      </c>
      <c r="E116" s="15">
        <v>200</v>
      </c>
      <c r="F116" s="16">
        <f t="shared" si="12"/>
        <v>1000</v>
      </c>
    </row>
    <row r="117" spans="1:6">
      <c r="A117" s="22">
        <f t="shared" si="13"/>
        <v>102</v>
      </c>
      <c r="B117" s="13" t="s">
        <v>102</v>
      </c>
      <c r="C117" s="14" t="s">
        <v>2</v>
      </c>
      <c r="D117" s="1">
        <v>46</v>
      </c>
      <c r="E117" s="15">
        <v>500</v>
      </c>
      <c r="F117" s="16">
        <f t="shared" si="12"/>
        <v>23000</v>
      </c>
    </row>
    <row r="118" spans="1:6">
      <c r="A118" s="22">
        <f t="shared" si="13"/>
        <v>103</v>
      </c>
      <c r="B118" s="13" t="s">
        <v>103</v>
      </c>
      <c r="C118" s="14" t="s">
        <v>2</v>
      </c>
      <c r="D118" s="1">
        <v>4</v>
      </c>
      <c r="E118" s="15">
        <v>400</v>
      </c>
      <c r="F118" s="16">
        <f t="shared" si="12"/>
        <v>1600</v>
      </c>
    </row>
    <row r="119" spans="1:6" s="30" customFormat="1" ht="21" customHeight="1">
      <c r="A119" s="22">
        <f t="shared" si="13"/>
        <v>104</v>
      </c>
      <c r="B119" s="26" t="s">
        <v>104</v>
      </c>
      <c r="C119" s="27" t="s">
        <v>2</v>
      </c>
      <c r="D119" s="28">
        <v>34</v>
      </c>
      <c r="E119" s="27">
        <v>40</v>
      </c>
      <c r="F119" s="29">
        <f t="shared" ref="F119:F127" si="16">E119*D119</f>
        <v>1360</v>
      </c>
    </row>
    <row r="120" spans="1:6" s="30" customFormat="1" ht="21" customHeight="1">
      <c r="A120" s="22">
        <f t="shared" si="13"/>
        <v>105</v>
      </c>
      <c r="B120" s="26" t="s">
        <v>105</v>
      </c>
      <c r="C120" s="27" t="s">
        <v>22</v>
      </c>
      <c r="D120" s="31">
        <v>400</v>
      </c>
      <c r="E120" s="27">
        <v>20</v>
      </c>
      <c r="F120" s="29">
        <f t="shared" si="16"/>
        <v>8000</v>
      </c>
    </row>
    <row r="121" spans="1:6" s="30" customFormat="1" ht="21" customHeight="1">
      <c r="A121" s="22">
        <f t="shared" si="13"/>
        <v>106</v>
      </c>
      <c r="B121" s="26" t="s">
        <v>106</v>
      </c>
      <c r="C121" s="27" t="s">
        <v>2</v>
      </c>
      <c r="D121" s="28">
        <v>20</v>
      </c>
      <c r="E121" s="27">
        <v>35</v>
      </c>
      <c r="F121" s="29">
        <f t="shared" si="16"/>
        <v>700</v>
      </c>
    </row>
    <row r="122" spans="1:6" s="30" customFormat="1" ht="21" customHeight="1">
      <c r="A122" s="22">
        <f t="shared" si="13"/>
        <v>107</v>
      </c>
      <c r="B122" s="26" t="s">
        <v>107</v>
      </c>
      <c r="C122" s="27" t="s">
        <v>2</v>
      </c>
      <c r="D122" s="28">
        <v>50</v>
      </c>
      <c r="E122" s="27">
        <v>20</v>
      </c>
      <c r="F122" s="29">
        <f t="shared" si="16"/>
        <v>1000</v>
      </c>
    </row>
    <row r="123" spans="1:6" s="30" customFormat="1" ht="21" customHeight="1">
      <c r="A123" s="22">
        <f t="shared" si="13"/>
        <v>108</v>
      </c>
      <c r="B123" s="26" t="s">
        <v>108</v>
      </c>
      <c r="C123" s="27" t="s">
        <v>22</v>
      </c>
      <c r="D123" s="31">
        <v>200</v>
      </c>
      <c r="E123" s="27">
        <v>10</v>
      </c>
      <c r="F123" s="29">
        <f t="shared" si="16"/>
        <v>2000</v>
      </c>
    </row>
    <row r="124" spans="1:6" s="30" customFormat="1" ht="21" customHeight="1">
      <c r="A124" s="22">
        <f t="shared" si="13"/>
        <v>109</v>
      </c>
      <c r="B124" s="26" t="s">
        <v>109</v>
      </c>
      <c r="C124" s="27" t="s">
        <v>2</v>
      </c>
      <c r="D124" s="28">
        <v>1</v>
      </c>
      <c r="E124" s="27">
        <v>4000</v>
      </c>
      <c r="F124" s="29">
        <f t="shared" si="16"/>
        <v>4000</v>
      </c>
    </row>
    <row r="125" spans="1:6" s="30" customFormat="1" ht="21" customHeight="1">
      <c r="A125" s="22">
        <f t="shared" si="13"/>
        <v>110</v>
      </c>
      <c r="B125" s="26" t="s">
        <v>110</v>
      </c>
      <c r="C125" s="27" t="s">
        <v>2</v>
      </c>
      <c r="D125" s="28">
        <v>1</v>
      </c>
      <c r="E125" s="27">
        <v>140</v>
      </c>
      <c r="F125" s="29">
        <f t="shared" si="16"/>
        <v>140</v>
      </c>
    </row>
    <row r="126" spans="1:6" s="30" customFormat="1" ht="21" customHeight="1">
      <c r="A126" s="22">
        <f t="shared" si="13"/>
        <v>111</v>
      </c>
      <c r="B126" s="32" t="s">
        <v>111</v>
      </c>
      <c r="C126" s="27" t="s">
        <v>2</v>
      </c>
      <c r="D126" s="28">
        <v>1</v>
      </c>
      <c r="E126" s="27">
        <v>300</v>
      </c>
      <c r="F126" s="29">
        <f t="shared" si="16"/>
        <v>300</v>
      </c>
    </row>
    <row r="127" spans="1:6" s="30" customFormat="1" ht="21" customHeight="1">
      <c r="A127" s="22">
        <f t="shared" si="13"/>
        <v>112</v>
      </c>
      <c r="B127" s="32" t="s">
        <v>172</v>
      </c>
      <c r="C127" s="27" t="s">
        <v>2</v>
      </c>
      <c r="D127" s="28">
        <v>1</v>
      </c>
      <c r="E127" s="27">
        <v>400</v>
      </c>
      <c r="F127" s="29">
        <f t="shared" si="16"/>
        <v>400</v>
      </c>
    </row>
    <row r="128" spans="1:6">
      <c r="A128" s="22">
        <f t="shared" si="13"/>
        <v>113</v>
      </c>
      <c r="B128" s="13" t="s">
        <v>112</v>
      </c>
      <c r="C128" s="14" t="s">
        <v>66</v>
      </c>
      <c r="D128" s="1">
        <v>1</v>
      </c>
      <c r="E128" s="15">
        <v>15000</v>
      </c>
      <c r="F128" s="16">
        <f t="shared" si="12"/>
        <v>15000</v>
      </c>
    </row>
    <row r="129" spans="1:6">
      <c r="A129" s="22">
        <f t="shared" si="13"/>
        <v>114</v>
      </c>
      <c r="B129" s="13" t="s">
        <v>113</v>
      </c>
      <c r="C129" s="14" t="s">
        <v>2</v>
      </c>
      <c r="D129" s="1">
        <v>2</v>
      </c>
      <c r="E129" s="15">
        <v>6000</v>
      </c>
      <c r="F129" s="16">
        <f t="shared" si="12"/>
        <v>12000</v>
      </c>
    </row>
    <row r="130" spans="1:6">
      <c r="A130" s="22">
        <f t="shared" si="13"/>
        <v>115</v>
      </c>
      <c r="B130" s="13" t="s">
        <v>114</v>
      </c>
      <c r="C130" s="14" t="s">
        <v>2</v>
      </c>
      <c r="D130" s="1">
        <v>6</v>
      </c>
      <c r="E130" s="15">
        <v>5000</v>
      </c>
      <c r="F130" s="16">
        <f t="shared" si="12"/>
        <v>30000</v>
      </c>
    </row>
    <row r="131" spans="1:6" ht="72">
      <c r="A131" s="22">
        <f t="shared" si="13"/>
        <v>116</v>
      </c>
      <c r="B131" s="13" t="s">
        <v>115</v>
      </c>
      <c r="C131" s="14" t="s">
        <v>66</v>
      </c>
      <c r="D131" s="1">
        <v>1</v>
      </c>
      <c r="E131" s="15">
        <v>10000</v>
      </c>
      <c r="F131" s="16">
        <f t="shared" si="12"/>
        <v>10000</v>
      </c>
    </row>
    <row r="132" spans="1:6" ht="18.600000000000001" thickBot="1">
      <c r="A132" s="22">
        <f t="shared" si="13"/>
        <v>117</v>
      </c>
      <c r="B132" s="13" t="s">
        <v>116</v>
      </c>
      <c r="C132" s="14" t="s">
        <v>2</v>
      </c>
      <c r="D132" s="1">
        <v>5</v>
      </c>
      <c r="E132" s="15">
        <v>1000</v>
      </c>
      <c r="F132" s="16">
        <f t="shared" si="12"/>
        <v>5000</v>
      </c>
    </row>
    <row r="133" spans="1:6" ht="21" customHeight="1" thickBot="1">
      <c r="A133" s="64" t="s">
        <v>117</v>
      </c>
      <c r="B133" s="65"/>
      <c r="C133" s="65"/>
      <c r="D133" s="65"/>
      <c r="E133" s="66"/>
      <c r="F133" s="20">
        <f>SUM(F100:F132)</f>
        <v>246120</v>
      </c>
    </row>
    <row r="134" spans="1:6" ht="21">
      <c r="A134" s="11" t="str">
        <f>+ROMAN(7)</f>
        <v>VII</v>
      </c>
      <c r="B134" s="33" t="s">
        <v>118</v>
      </c>
      <c r="C134" s="14"/>
      <c r="D134" s="23"/>
      <c r="E134" s="23"/>
      <c r="F134" s="34"/>
    </row>
    <row r="135" spans="1:6" ht="36">
      <c r="A135" s="12">
        <v>118</v>
      </c>
      <c r="B135" s="13" t="s">
        <v>119</v>
      </c>
      <c r="C135" s="14" t="s">
        <v>15</v>
      </c>
      <c r="D135" s="1">
        <v>3100</v>
      </c>
      <c r="E135" s="15">
        <v>18</v>
      </c>
      <c r="F135" s="16">
        <f>+E135*D135</f>
        <v>55800</v>
      </c>
    </row>
    <row r="136" spans="1:6">
      <c r="A136" s="12">
        <f>A135+1</f>
        <v>119</v>
      </c>
      <c r="B136" s="13" t="s">
        <v>169</v>
      </c>
      <c r="C136" s="14" t="s">
        <v>15</v>
      </c>
      <c r="D136" s="1">
        <v>6000</v>
      </c>
      <c r="E136" s="15">
        <v>18</v>
      </c>
      <c r="F136" s="16">
        <f t="shared" ref="F136:F137" si="17">+E136*D136</f>
        <v>108000</v>
      </c>
    </row>
    <row r="137" spans="1:6" ht="18.600000000000001" thickBot="1">
      <c r="A137" s="12">
        <f>A136+1</f>
        <v>120</v>
      </c>
      <c r="B137" s="13" t="s">
        <v>120</v>
      </c>
      <c r="C137" s="14" t="s">
        <v>15</v>
      </c>
      <c r="D137" s="1">
        <v>2000</v>
      </c>
      <c r="E137" s="15">
        <v>18</v>
      </c>
      <c r="F137" s="16">
        <f t="shared" si="17"/>
        <v>36000</v>
      </c>
    </row>
    <row r="138" spans="1:6" ht="21" customHeight="1" thickBot="1">
      <c r="A138" s="64" t="s">
        <v>121</v>
      </c>
      <c r="B138" s="65"/>
      <c r="C138" s="65"/>
      <c r="D138" s="65"/>
      <c r="E138" s="66"/>
      <c r="F138" s="20">
        <f>SUM(F135:F137)</f>
        <v>199800</v>
      </c>
    </row>
    <row r="139" spans="1:6" s="30" customFormat="1" ht="21">
      <c r="A139" s="11" t="s">
        <v>122</v>
      </c>
      <c r="B139" s="33" t="s">
        <v>123</v>
      </c>
      <c r="C139" s="14"/>
      <c r="D139" s="23"/>
      <c r="E139" s="23"/>
      <c r="F139" s="34"/>
    </row>
    <row r="140" spans="1:6" s="30" customFormat="1" ht="36">
      <c r="A140" s="12">
        <v>121</v>
      </c>
      <c r="B140" s="13" t="s">
        <v>124</v>
      </c>
      <c r="C140" s="14" t="s">
        <v>22</v>
      </c>
      <c r="D140" s="1">
        <v>300</v>
      </c>
      <c r="E140" s="15">
        <v>1000</v>
      </c>
      <c r="F140" s="16">
        <f>D140*E140</f>
        <v>300000</v>
      </c>
    </row>
    <row r="141" spans="1:6" s="30" customFormat="1">
      <c r="A141" s="12">
        <f>A140+1</f>
        <v>122</v>
      </c>
      <c r="B141" s="13" t="s">
        <v>125</v>
      </c>
      <c r="C141" s="14" t="s">
        <v>22</v>
      </c>
      <c r="D141" s="1">
        <v>269</v>
      </c>
      <c r="E141" s="15">
        <v>1000</v>
      </c>
      <c r="F141" s="16">
        <f>D141*E141</f>
        <v>269000</v>
      </c>
    </row>
    <row r="142" spans="1:6" s="30" customFormat="1">
      <c r="A142" s="12">
        <f t="shared" ref="A142:A165" si="18">A141+1</f>
        <v>123</v>
      </c>
      <c r="B142" s="13" t="s">
        <v>170</v>
      </c>
      <c r="C142" s="14" t="s">
        <v>15</v>
      </c>
      <c r="D142" s="1">
        <v>16.399999999999999</v>
      </c>
      <c r="E142" s="15">
        <v>700</v>
      </c>
      <c r="F142" s="16">
        <f>D142*E142</f>
        <v>11479.999999999998</v>
      </c>
    </row>
    <row r="143" spans="1:6" s="30" customFormat="1">
      <c r="A143" s="12">
        <f t="shared" si="18"/>
        <v>124</v>
      </c>
      <c r="B143" s="13" t="s">
        <v>126</v>
      </c>
      <c r="C143" s="14" t="s">
        <v>22</v>
      </c>
      <c r="D143" s="1">
        <v>88.5</v>
      </c>
      <c r="E143" s="15">
        <v>100</v>
      </c>
      <c r="F143" s="16">
        <f t="shared" ref="F143:F151" si="19">D143*E143</f>
        <v>8850</v>
      </c>
    </row>
    <row r="144" spans="1:6" s="30" customFormat="1">
      <c r="A144" s="12">
        <f t="shared" si="18"/>
        <v>125</v>
      </c>
      <c r="B144" s="13" t="s">
        <v>127</v>
      </c>
      <c r="C144" s="14" t="s">
        <v>7</v>
      </c>
      <c r="D144" s="1">
        <v>60</v>
      </c>
      <c r="E144" s="15">
        <v>110</v>
      </c>
      <c r="F144" s="16">
        <f t="shared" si="19"/>
        <v>6600</v>
      </c>
    </row>
    <row r="145" spans="1:6" s="30" customFormat="1">
      <c r="A145" s="12">
        <f t="shared" si="18"/>
        <v>126</v>
      </c>
      <c r="B145" s="13" t="s">
        <v>128</v>
      </c>
      <c r="C145" s="14" t="s">
        <v>15</v>
      </c>
      <c r="D145" s="1">
        <v>600</v>
      </c>
      <c r="E145" s="15">
        <v>160</v>
      </c>
      <c r="F145" s="16">
        <f t="shared" si="19"/>
        <v>96000</v>
      </c>
    </row>
    <row r="146" spans="1:6" s="30" customFormat="1">
      <c r="A146" s="12">
        <f t="shared" si="18"/>
        <v>127</v>
      </c>
      <c r="B146" s="13" t="s">
        <v>129</v>
      </c>
      <c r="C146" s="14" t="s">
        <v>7</v>
      </c>
      <c r="D146" s="1">
        <v>160</v>
      </c>
      <c r="E146" s="15">
        <v>60</v>
      </c>
      <c r="F146" s="16">
        <f t="shared" si="19"/>
        <v>9600</v>
      </c>
    </row>
    <row r="147" spans="1:6" s="30" customFormat="1">
      <c r="A147" s="12">
        <f t="shared" si="18"/>
        <v>128</v>
      </c>
      <c r="B147" s="13" t="s">
        <v>130</v>
      </c>
      <c r="C147" s="14" t="s">
        <v>15</v>
      </c>
      <c r="D147" s="1">
        <v>40</v>
      </c>
      <c r="E147" s="15">
        <v>50</v>
      </c>
      <c r="F147" s="16">
        <f t="shared" si="19"/>
        <v>2000</v>
      </c>
    </row>
    <row r="148" spans="1:6" s="30" customFormat="1">
      <c r="A148" s="12">
        <f t="shared" si="18"/>
        <v>129</v>
      </c>
      <c r="B148" s="13" t="s">
        <v>131</v>
      </c>
      <c r="C148" s="14" t="s">
        <v>2</v>
      </c>
      <c r="D148" s="1">
        <v>16</v>
      </c>
      <c r="E148" s="15">
        <v>500</v>
      </c>
      <c r="F148" s="16">
        <f t="shared" si="19"/>
        <v>8000</v>
      </c>
    </row>
    <row r="149" spans="1:6" s="30" customFormat="1">
      <c r="A149" s="12">
        <f t="shared" si="18"/>
        <v>130</v>
      </c>
      <c r="B149" s="13" t="s">
        <v>132</v>
      </c>
      <c r="C149" s="14" t="s">
        <v>22</v>
      </c>
      <c r="D149" s="1">
        <v>60</v>
      </c>
      <c r="E149" s="15">
        <v>20</v>
      </c>
      <c r="F149" s="16">
        <f t="shared" si="19"/>
        <v>1200</v>
      </c>
    </row>
    <row r="150" spans="1:6" s="30" customFormat="1">
      <c r="A150" s="12">
        <f t="shared" si="18"/>
        <v>131</v>
      </c>
      <c r="B150" s="13" t="s">
        <v>133</v>
      </c>
      <c r="C150" s="14" t="s">
        <v>2</v>
      </c>
      <c r="D150" s="1">
        <v>4</v>
      </c>
      <c r="E150" s="15">
        <v>60</v>
      </c>
      <c r="F150" s="16">
        <f t="shared" si="19"/>
        <v>240</v>
      </c>
    </row>
    <row r="151" spans="1:6" s="30" customFormat="1">
      <c r="A151" s="12">
        <f t="shared" si="18"/>
        <v>132</v>
      </c>
      <c r="B151" s="13" t="s">
        <v>134</v>
      </c>
      <c r="C151" s="14" t="s">
        <v>2</v>
      </c>
      <c r="D151" s="1">
        <v>4</v>
      </c>
      <c r="E151" s="15">
        <v>50</v>
      </c>
      <c r="F151" s="16">
        <f t="shared" si="19"/>
        <v>200</v>
      </c>
    </row>
    <row r="152" spans="1:6" s="40" customFormat="1" ht="20.100000000000001" customHeight="1">
      <c r="A152" s="12">
        <f t="shared" si="18"/>
        <v>133</v>
      </c>
      <c r="B152" s="35" t="s">
        <v>135</v>
      </c>
      <c r="C152" s="36" t="s">
        <v>136</v>
      </c>
      <c r="D152" s="37">
        <v>400</v>
      </c>
      <c r="E152" s="38">
        <v>120</v>
      </c>
      <c r="F152" s="39">
        <f>E152*D152</f>
        <v>48000</v>
      </c>
    </row>
    <row r="153" spans="1:6" s="40" customFormat="1" ht="20.100000000000001" customHeight="1">
      <c r="A153" s="12">
        <f t="shared" si="18"/>
        <v>134</v>
      </c>
      <c r="B153" s="35" t="s">
        <v>137</v>
      </c>
      <c r="C153" s="36" t="s">
        <v>136</v>
      </c>
      <c r="D153" s="37">
        <v>60</v>
      </c>
      <c r="E153" s="38">
        <v>75</v>
      </c>
      <c r="F153" s="39">
        <f>E153*D153</f>
        <v>4500</v>
      </c>
    </row>
    <row r="154" spans="1:6" s="40" customFormat="1" ht="20.100000000000001" customHeight="1">
      <c r="A154" s="12">
        <f t="shared" si="18"/>
        <v>135</v>
      </c>
      <c r="B154" s="35" t="s">
        <v>138</v>
      </c>
      <c r="C154" s="36" t="s">
        <v>139</v>
      </c>
      <c r="D154" s="37">
        <v>600</v>
      </c>
      <c r="E154" s="38">
        <v>150</v>
      </c>
      <c r="F154" s="39">
        <f>E154*D154</f>
        <v>90000</v>
      </c>
    </row>
    <row r="155" spans="1:6" s="40" customFormat="1" ht="20.100000000000001" customHeight="1">
      <c r="A155" s="12">
        <f t="shared" si="18"/>
        <v>136</v>
      </c>
      <c r="B155" s="35" t="s">
        <v>140</v>
      </c>
      <c r="C155" s="41" t="s">
        <v>139</v>
      </c>
      <c r="D155" s="37">
        <v>440</v>
      </c>
      <c r="E155" s="38">
        <v>120</v>
      </c>
      <c r="F155" s="42">
        <f>E155*D155</f>
        <v>52800</v>
      </c>
    </row>
    <row r="156" spans="1:6" s="40" customFormat="1" ht="20.100000000000001" customHeight="1">
      <c r="A156" s="12">
        <f t="shared" si="18"/>
        <v>137</v>
      </c>
      <c r="B156" s="35" t="s">
        <v>141</v>
      </c>
      <c r="C156" s="41" t="s">
        <v>139</v>
      </c>
      <c r="D156" s="37">
        <v>440</v>
      </c>
      <c r="E156" s="38">
        <v>140</v>
      </c>
      <c r="F156" s="42">
        <f>E156*D156</f>
        <v>61600</v>
      </c>
    </row>
    <row r="157" spans="1:6" s="40" customFormat="1" ht="20.100000000000001" customHeight="1">
      <c r="A157" s="12">
        <f t="shared" si="18"/>
        <v>138</v>
      </c>
      <c r="B157" s="35" t="s">
        <v>142</v>
      </c>
      <c r="C157" s="36" t="s">
        <v>143</v>
      </c>
      <c r="D157" s="43">
        <v>1160</v>
      </c>
      <c r="E157" s="44">
        <v>120</v>
      </c>
      <c r="F157" s="39">
        <f t="shared" ref="F157:F165" si="20">E157*D157</f>
        <v>139200</v>
      </c>
    </row>
    <row r="158" spans="1:6" s="40" customFormat="1" ht="20.100000000000001" customHeight="1">
      <c r="A158" s="12">
        <f t="shared" si="18"/>
        <v>139</v>
      </c>
      <c r="B158" s="35" t="s">
        <v>144</v>
      </c>
      <c r="C158" s="36" t="s">
        <v>143</v>
      </c>
      <c r="D158" s="43">
        <v>1160</v>
      </c>
      <c r="E158" s="44">
        <v>100</v>
      </c>
      <c r="F158" s="39">
        <f t="shared" si="20"/>
        <v>116000</v>
      </c>
    </row>
    <row r="159" spans="1:6" s="40" customFormat="1" ht="20.100000000000001" customHeight="1">
      <c r="A159" s="12">
        <f t="shared" si="18"/>
        <v>140</v>
      </c>
      <c r="B159" s="35" t="s">
        <v>145</v>
      </c>
      <c r="C159" s="36" t="s">
        <v>146</v>
      </c>
      <c r="D159" s="43">
        <v>1</v>
      </c>
      <c r="E159" s="44">
        <v>5000</v>
      </c>
      <c r="F159" s="39">
        <f t="shared" si="20"/>
        <v>5000</v>
      </c>
    </row>
    <row r="160" spans="1:6" s="40" customFormat="1" ht="20.100000000000001" customHeight="1">
      <c r="A160" s="12">
        <f t="shared" si="18"/>
        <v>141</v>
      </c>
      <c r="B160" s="35" t="s">
        <v>147</v>
      </c>
      <c r="C160" s="36" t="s">
        <v>146</v>
      </c>
      <c r="D160" s="43">
        <v>1</v>
      </c>
      <c r="E160" s="44">
        <v>5000</v>
      </c>
      <c r="F160" s="39">
        <f t="shared" si="20"/>
        <v>5000</v>
      </c>
    </row>
    <row r="161" spans="1:6" s="40" customFormat="1" ht="20.100000000000001" customHeight="1">
      <c r="A161" s="12">
        <f>A160+1</f>
        <v>142</v>
      </c>
      <c r="B161" s="45" t="s">
        <v>148</v>
      </c>
      <c r="C161" s="36" t="s">
        <v>146</v>
      </c>
      <c r="D161" s="43">
        <v>1</v>
      </c>
      <c r="E161" s="44">
        <v>5000</v>
      </c>
      <c r="F161" s="39">
        <f>E161*D161</f>
        <v>5000</v>
      </c>
    </row>
    <row r="162" spans="1:6" s="40" customFormat="1" ht="20.100000000000001" customHeight="1">
      <c r="A162" s="12">
        <f t="shared" si="18"/>
        <v>143</v>
      </c>
      <c r="B162" s="45" t="s">
        <v>149</v>
      </c>
      <c r="C162" s="36" t="s">
        <v>146</v>
      </c>
      <c r="D162" s="43">
        <v>1</v>
      </c>
      <c r="E162" s="44">
        <v>5000</v>
      </c>
      <c r="F162" s="39">
        <f t="shared" si="20"/>
        <v>5000</v>
      </c>
    </row>
    <row r="163" spans="1:6" s="40" customFormat="1" ht="20.100000000000001" customHeight="1">
      <c r="A163" s="12">
        <f t="shared" si="18"/>
        <v>144</v>
      </c>
      <c r="B163" s="45" t="s">
        <v>185</v>
      </c>
      <c r="C163" s="36" t="s">
        <v>143</v>
      </c>
      <c r="D163" s="43">
        <v>288</v>
      </c>
      <c r="E163" s="44">
        <v>140</v>
      </c>
      <c r="F163" s="39">
        <f t="shared" si="20"/>
        <v>40320</v>
      </c>
    </row>
    <row r="164" spans="1:6" s="40" customFormat="1" ht="20.100000000000001" customHeight="1">
      <c r="A164" s="12">
        <f t="shared" si="18"/>
        <v>145</v>
      </c>
      <c r="B164" s="35" t="s">
        <v>150</v>
      </c>
      <c r="C164" s="36" t="s">
        <v>2</v>
      </c>
      <c r="D164" s="43">
        <v>6</v>
      </c>
      <c r="E164" s="44">
        <v>600</v>
      </c>
      <c r="F164" s="39">
        <f t="shared" si="20"/>
        <v>3600</v>
      </c>
    </row>
    <row r="165" spans="1:6" s="40" customFormat="1" ht="20.100000000000001" customHeight="1">
      <c r="A165" s="12">
        <f t="shared" si="18"/>
        <v>146</v>
      </c>
      <c r="B165" s="45" t="s">
        <v>151</v>
      </c>
      <c r="C165" s="36" t="s">
        <v>146</v>
      </c>
      <c r="D165" s="43">
        <v>1</v>
      </c>
      <c r="E165" s="44">
        <v>2000</v>
      </c>
      <c r="F165" s="39">
        <f t="shared" si="20"/>
        <v>2000</v>
      </c>
    </row>
    <row r="166" spans="1:6" s="46" customFormat="1" ht="21.75" customHeight="1" thickBot="1">
      <c r="A166" s="78" t="s">
        <v>152</v>
      </c>
      <c r="B166" s="79"/>
      <c r="C166" s="79"/>
      <c r="D166" s="79"/>
      <c r="E166" s="80"/>
      <c r="F166" s="24">
        <f>SUM(F140:F165)</f>
        <v>1291190</v>
      </c>
    </row>
    <row r="167" spans="1:6" s="25" customFormat="1" ht="18.75" customHeight="1" thickTop="1" thickBot="1">
      <c r="A167" s="81" t="s">
        <v>153</v>
      </c>
      <c r="B167" s="82"/>
      <c r="C167" s="82"/>
      <c r="D167" s="82"/>
      <c r="E167" s="82"/>
      <c r="F167" s="83"/>
    </row>
    <row r="168" spans="1:6" s="25" customFormat="1" ht="21" customHeight="1" thickTop="1" thickBot="1">
      <c r="A168" s="84" t="s">
        <v>154</v>
      </c>
      <c r="B168" s="85"/>
      <c r="C168" s="85"/>
      <c r="D168" s="85"/>
      <c r="E168" s="86"/>
      <c r="F168" s="47">
        <f>+F39</f>
        <v>3596480</v>
      </c>
    </row>
    <row r="169" spans="1:6" s="25" customFormat="1" ht="21" customHeight="1" thickBot="1">
      <c r="A169" s="87" t="s">
        <v>155</v>
      </c>
      <c r="B169" s="88"/>
      <c r="C169" s="88"/>
      <c r="D169" s="88"/>
      <c r="E169" s="89"/>
      <c r="F169" s="48">
        <f>+F48</f>
        <v>821690</v>
      </c>
    </row>
    <row r="170" spans="1:6" s="25" customFormat="1" ht="21" customHeight="1" thickBot="1">
      <c r="A170" s="87" t="s">
        <v>156</v>
      </c>
      <c r="B170" s="88"/>
      <c r="C170" s="88"/>
      <c r="D170" s="88"/>
      <c r="E170" s="89"/>
      <c r="F170" s="48">
        <f>+F58</f>
        <v>413550</v>
      </c>
    </row>
    <row r="171" spans="1:6" s="25" customFormat="1" ht="21" customHeight="1" thickBot="1">
      <c r="A171" s="87" t="s">
        <v>157</v>
      </c>
      <c r="B171" s="88"/>
      <c r="C171" s="88"/>
      <c r="D171" s="88"/>
      <c r="E171" s="89"/>
      <c r="F171" s="48">
        <f>+F71</f>
        <v>739850</v>
      </c>
    </row>
    <row r="172" spans="1:6" s="25" customFormat="1" ht="21" customHeight="1" thickBot="1">
      <c r="A172" s="87" t="s">
        <v>158</v>
      </c>
      <c r="B172" s="88"/>
      <c r="C172" s="88"/>
      <c r="D172" s="88"/>
      <c r="E172" s="89"/>
      <c r="F172" s="49">
        <f>+F98</f>
        <v>190760</v>
      </c>
    </row>
    <row r="173" spans="1:6" s="25" customFormat="1" ht="21" customHeight="1" thickBot="1">
      <c r="A173" s="90" t="s">
        <v>159</v>
      </c>
      <c r="B173" s="88"/>
      <c r="C173" s="88"/>
      <c r="D173" s="88"/>
      <c r="E173" s="89"/>
      <c r="F173" s="50">
        <f>+F133</f>
        <v>246120</v>
      </c>
    </row>
    <row r="174" spans="1:6" s="25" customFormat="1" ht="21" customHeight="1" thickBot="1">
      <c r="A174" s="90" t="s">
        <v>160</v>
      </c>
      <c r="B174" s="88"/>
      <c r="C174" s="88"/>
      <c r="D174" s="88"/>
      <c r="E174" s="89"/>
      <c r="F174" s="50">
        <f>+F138</f>
        <v>199800</v>
      </c>
    </row>
    <row r="175" spans="1:6" s="25" customFormat="1" ht="21" customHeight="1" thickBot="1">
      <c r="A175" s="90" t="s">
        <v>161</v>
      </c>
      <c r="B175" s="88"/>
      <c r="C175" s="88"/>
      <c r="D175" s="88"/>
      <c r="E175" s="89"/>
      <c r="F175" s="50">
        <f>F166</f>
        <v>1291190</v>
      </c>
    </row>
    <row r="176" spans="1:6" ht="21" customHeight="1">
      <c r="A176" s="92" t="s">
        <v>162</v>
      </c>
      <c r="B176" s="93"/>
      <c r="C176" s="93"/>
      <c r="D176" s="93"/>
      <c r="E176" s="94"/>
      <c r="F176" s="51">
        <f>SUM(F168:F175)</f>
        <v>7499440</v>
      </c>
    </row>
    <row r="177" spans="1:6" ht="21" customHeight="1">
      <c r="A177" s="58"/>
      <c r="B177" s="59" t="s">
        <v>192</v>
      </c>
      <c r="C177" s="59"/>
      <c r="D177" s="59"/>
      <c r="E177" s="60"/>
      <c r="F177" s="51"/>
    </row>
    <row r="178" spans="1:6" ht="21" customHeight="1">
      <c r="A178" s="58"/>
      <c r="B178" s="59" t="s">
        <v>193</v>
      </c>
      <c r="C178" s="59"/>
      <c r="D178" s="59"/>
      <c r="E178" s="60"/>
      <c r="F178" s="51"/>
    </row>
    <row r="179" spans="1:6" ht="21" customHeight="1">
      <c r="A179" s="58"/>
      <c r="B179" s="59" t="s">
        <v>194</v>
      </c>
      <c r="C179" s="59"/>
      <c r="D179" s="59"/>
      <c r="E179" s="60"/>
      <c r="F179" s="51"/>
    </row>
    <row r="180" spans="1:6" ht="21" customHeight="1">
      <c r="A180" s="95" t="s">
        <v>163</v>
      </c>
      <c r="B180" s="96"/>
      <c r="C180" s="96"/>
      <c r="D180" s="96"/>
      <c r="E180" s="97"/>
      <c r="F180" s="53">
        <f>F176*20%</f>
        <v>1499888</v>
      </c>
    </row>
    <row r="181" spans="1:6" ht="21" customHeight="1" thickBot="1">
      <c r="A181" s="98" t="s">
        <v>164</v>
      </c>
      <c r="B181" s="99"/>
      <c r="C181" s="99"/>
      <c r="D181" s="99"/>
      <c r="E181" s="100"/>
      <c r="F181" s="54">
        <f>SUM(F176:F180)</f>
        <v>8999328</v>
      </c>
    </row>
    <row r="182" spans="1:6" ht="36" customHeight="1">
      <c r="A182" s="101" t="s">
        <v>195</v>
      </c>
      <c r="B182" s="101"/>
      <c r="C182" s="101"/>
      <c r="D182" s="101"/>
      <c r="E182" s="101"/>
      <c r="F182" s="55"/>
    </row>
    <row r="183" spans="1:6">
      <c r="A183" s="91"/>
      <c r="B183" s="91"/>
      <c r="C183" s="91"/>
      <c r="D183" s="91"/>
      <c r="E183" s="91"/>
      <c r="F183" s="55"/>
    </row>
    <row r="184" spans="1:6">
      <c r="A184" s="91"/>
      <c r="B184" s="91"/>
      <c r="C184" s="91"/>
      <c r="D184" s="91"/>
      <c r="E184" s="91"/>
      <c r="F184" s="57"/>
    </row>
    <row r="185" spans="1:6">
      <c r="F185" s="57"/>
    </row>
    <row r="186" spans="1:6">
      <c r="F186" s="52"/>
    </row>
    <row r="187" spans="1:6">
      <c r="F187" s="52"/>
    </row>
    <row r="189" spans="1:6">
      <c r="F189" s="52"/>
    </row>
  </sheetData>
  <mergeCells count="32">
    <mergeCell ref="A184:E184"/>
    <mergeCell ref="A175:E175"/>
    <mergeCell ref="A176:E176"/>
    <mergeCell ref="A180:E180"/>
    <mergeCell ref="A181:E181"/>
    <mergeCell ref="A183:E183"/>
    <mergeCell ref="A182:E182"/>
    <mergeCell ref="A170:E170"/>
    <mergeCell ref="A171:E171"/>
    <mergeCell ref="A172:E172"/>
    <mergeCell ref="A173:E173"/>
    <mergeCell ref="A174:E174"/>
    <mergeCell ref="A138:E138"/>
    <mergeCell ref="A166:E166"/>
    <mergeCell ref="A167:F167"/>
    <mergeCell ref="A168:E168"/>
    <mergeCell ref="A169:E169"/>
    <mergeCell ref="A71:E71"/>
    <mergeCell ref="B72:F72"/>
    <mergeCell ref="A98:E98"/>
    <mergeCell ref="B99:F99"/>
    <mergeCell ref="A133:E133"/>
    <mergeCell ref="B59:F59"/>
    <mergeCell ref="A58:E58"/>
    <mergeCell ref="B49:F49"/>
    <mergeCell ref="A48:E48"/>
    <mergeCell ref="A1:F1"/>
    <mergeCell ref="A2:F2"/>
    <mergeCell ref="B3:F3"/>
    <mergeCell ref="B5:F5"/>
    <mergeCell ref="A39:E39"/>
    <mergeCell ref="B40:F40"/>
  </mergeCells>
  <phoneticPr fontId="7" type="noConversion"/>
  <printOptions horizontalCentered="1"/>
  <pageMargins left="0.39370078740157499" right="0.39370078740157499" top="0.59055118110236204" bottom="0.74803149606299202" header="0.31496062992126" footer="0.31496062992126"/>
  <pageSetup paperSize="9" scale="67" orientation="portrait" r:id="rId1"/>
  <headerFooter>
    <oddFooter>&amp;CPage &amp;P de &amp;N</oddFooter>
  </headerFooter>
  <rowBreaks count="2" manualBreakCount="2">
    <brk id="46" max="5" man="1"/>
    <brk id="71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ESTIMATION</vt:lpstr>
      <vt:lpstr>ESTIMATION!Impression_des_titres</vt:lpstr>
      <vt:lpstr>ESTIMATION!Zone_d_impression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HP1</dc:creator>
  <cp:lastModifiedBy>user</cp:lastModifiedBy>
  <cp:lastPrinted>2026-04-01T09:26:02Z</cp:lastPrinted>
  <dcterms:created xsi:type="dcterms:W3CDTF">2024-02-26T14:51:00Z</dcterms:created>
  <dcterms:modified xsi:type="dcterms:W3CDTF">2026-08-15T11:39:30Z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DC3E24895D3145418BDC9ADA2A07B5DC_12</vt:lpwstr>
  </property>
  <property fmtid="{D5CDD505-2E9C-101B-9397-08002B2CF9AE}" pid="3" name="KSOProductBuildVer">
    <vt:lpwstr>1036-12.2.0.23196</vt:lpwstr>
  </property>
</Properties>
</file>