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AREP 2026\AO 2026\AO 193-2026 asma 8-9\"/>
    </mc:Choice>
  </mc:AlternateContent>
  <xr:revisionPtr revIDLastSave="0" documentId="13_ncr:1_{15ED4292-4435-43ED-AEFF-CEB93AA7C19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PDE" sheetId="7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___MAC01">#N/A</definedName>
    <definedName name="__MACO2">#N/A</definedName>
    <definedName name="__Phi1">[1]PUCana!$E$12</definedName>
    <definedName name="__Phi2">[1]PUCana!$F$12</definedName>
    <definedName name="__reg1">[1]Divers!$B$9</definedName>
    <definedName name="__reg2">[1]Divers!$C$9</definedName>
    <definedName name="__reg3">[1]Divers!$D$9</definedName>
    <definedName name="__reg4">[1]Divers!$E$9</definedName>
    <definedName name="_bet100">#N/A</definedName>
    <definedName name="_bet150">#N/A</definedName>
    <definedName name="_bet200">#N/A</definedName>
    <definedName name="_bet250">#N/A</definedName>
    <definedName name="_bet300">#N/A</definedName>
    <definedName name="_bet350">#N/A</definedName>
    <definedName name="_bet400">#N/A</definedName>
    <definedName name="_BET420">#N/A</definedName>
    <definedName name="_dia10">#N/A</definedName>
    <definedName name="_dia12">#N/A</definedName>
    <definedName name="_dia16">#N/A</definedName>
    <definedName name="_dia20">#N/A</definedName>
    <definedName name="_dia25">#N/A</definedName>
    <definedName name="_dia32">#N/A</definedName>
    <definedName name="_dia8">#N/A</definedName>
    <definedName name="_MAC01">#N/A</definedName>
    <definedName name="_Phi1">[1]PUCana!$E$12</definedName>
    <definedName name="_Phi2">[1]PUCana!$F$12</definedName>
    <definedName name="_reg1">[1]Divers!$B$9</definedName>
    <definedName name="_reg2">[1]Divers!$C$9</definedName>
    <definedName name="_reg3">[1]Divers!$D$9</definedName>
    <definedName name="_reg4">[1]Divers!$E$9</definedName>
    <definedName name="µ¨P">[2]Donnéesdebase!#REF!</definedName>
    <definedName name="A">#N/A</definedName>
    <definedName name="AA">#N/A</definedName>
    <definedName name="AAA">#N/A</definedName>
    <definedName name="AAAAQ">#N/A</definedName>
    <definedName name="acier">#N/A</definedName>
    <definedName name="ACTORON">#N/A</definedName>
    <definedName name="ADJ">#N/A</definedName>
    <definedName name="ADM">#N/A</definedName>
    <definedName name="ADZfs">[1]Donnéesdebase!#REF!</definedName>
    <definedName name="ASAS">#N/A</definedName>
    <definedName name="assia">[1]Donnéesdebase!#REF!</definedName>
    <definedName name="ATT">'[3]ATT ELEC MODEL'!#REF!</definedName>
    <definedName name="b" hidden="1">{#N/A,#N/A,TRUE,"Mizan";#N/A,#N/A,TRUE,"Bilanço";#N/A,#N/A,TRUE,"Fon Akım Tablosu";#N/A,#N/A,TRUE,"Satıcılar";#N/A,#N/A,TRUE,"Gelir Gider Durumu"}</definedName>
    <definedName name="B.25">#N/A</definedName>
    <definedName name="B.30">#N/A</definedName>
    <definedName name="B.35">#N/A</definedName>
    <definedName name="b40.1" hidden="1">{#N/A,#N/A,TRUE,"Mizan";#N/A,#N/A,TRUE,"Bilanço";#N/A,#N/A,TRUE,"Fon Akım Tablosu";#N/A,#N/A,TRUE,"Satıcılar";#N/A,#N/A,TRUE,"Gelir Gider Durumu"}</definedName>
    <definedName name="B51TER14" hidden="1">{#N/A,#N/A,TRUE,"Mizan";#N/A,#N/A,TRUE,"Bilanço";#N/A,#N/A,TRUE,"Fon Akım Tablosu";#N/A,#N/A,TRUE,"Satıcılar";#N/A,#N/A,TRUE,"Gelir Gider Durumu"}</definedName>
    <definedName name="b56.1" hidden="1">{#N/A,#N/A,TRUE,"Mizan";#N/A,#N/A,TRUE,"Bilanço";#N/A,#N/A,TRUE,"Fon Akım Tablosu";#N/A,#N/A,TRUE,"Satıcılar";#N/A,#N/A,TRUE,"Gelir Gider Durumu"}</definedName>
    <definedName name="_xlnm.Database" localSheetId="0">#REF!</definedName>
    <definedName name="_xlnm.Database">#REF!</definedName>
    <definedName name="betb2teinte">#N/A</definedName>
    <definedName name="BPU">[1]PU!$A$3:$I$33</definedName>
    <definedName name="BPU_BR_HA">#N/A</definedName>
    <definedName name="brchmt">[1]Divers!$E$20</definedName>
    <definedName name="ca">[2]Donnéesdebase!#REF!</definedName>
    <definedName name="CA4130222">#N/A</definedName>
    <definedName name="CA4131101">#N/A</definedName>
    <definedName name="CA4131121">#N/A</definedName>
    <definedName name="CA4131131">#N/A</definedName>
    <definedName name="CA4131151">#N/A</definedName>
    <definedName name="CA4131203">#N/A</definedName>
    <definedName name="CA4131311">#N/A</definedName>
    <definedName name="CA4140121">#N/A</definedName>
    <definedName name="CA4140231">#N/A</definedName>
    <definedName name="ca4140241">#N/A</definedName>
    <definedName name="CA4140312">#N/A</definedName>
    <definedName name="CA4140411">#N/A</definedName>
    <definedName name="CA4140502">#N/A</definedName>
    <definedName name="CA4140504">#N/A</definedName>
    <definedName name="CAD">#N/A</definedName>
    <definedName name="Caquot" localSheetId="0">'[4]Q10-Branche-A&amp;B'!#REF!</definedName>
    <definedName name="Caquot">'[4]Q10-Branche-A&amp;B'!#REF!</definedName>
    <definedName name="CaracC">[1]PU!$A$39:$E$58</definedName>
    <definedName name="cc">[2]Donnéesdebase!#REF!</definedName>
    <definedName name="CChaussée">[1]PUCana!$F$7</definedName>
    <definedName name="CDéblai">[1]PUCana!$F$3</definedName>
    <definedName name="CEvac">[1]PUCana!$F$6</definedName>
    <definedName name="CIM">#N/A</definedName>
    <definedName name="CIRC" localSheetId="0">#REF!</definedName>
    <definedName name="CIRC">#N/A</definedName>
    <definedName name="Clpose">[1]PUCana!$F$4</definedName>
    <definedName name="coef">#N/A</definedName>
    <definedName name="COFELEV">#N/A</definedName>
    <definedName name="COFF">#N/A</definedName>
    <definedName name="COFFONDAT">#N/A</definedName>
    <definedName name="COFPOUT">#N/A</definedName>
    <definedName name="COFPOUTRE">#N/A</definedName>
    <definedName name="COL">'[1]IK-A15'!$B$19:$H$19</definedName>
    <definedName name="conf">#N/A</definedName>
    <definedName name="couv1">[1]PUCana!$B$11</definedName>
    <definedName name="couv2">[1]PUCana!$B$12</definedName>
    <definedName name="couv3">[1]PUCana!$B$13</definedName>
    <definedName name="CRemblai">[1]PUCana!$F$5</definedName>
    <definedName name="_xlnm.Criteria">#REF!</definedName>
    <definedName name="CTrottoir">[1]PUCana!$F$8</definedName>
    <definedName name="d" hidden="1">{#N/A,#N/A,TRUE,"Mizan";#N/A,#N/A,TRUE,"Bilanço";#N/A,#N/A,TRUE,"Fon Akım Tablosu";#N/A,#N/A,TRUE,"Satıcılar";#N/A,#N/A,TRUE,"Gelir Gider Durumu"}</definedName>
    <definedName name="DA">[2]Donnéesdebase!#REF!</definedName>
    <definedName name="DADA">#N/A</definedName>
    <definedName name="DAEFZD">#N/A</definedName>
    <definedName name="DAL">#N/A</definedName>
    <definedName name="dallage">#N/A</definedName>
    <definedName name="DATE">#N/A</definedName>
    <definedName name="DC" localSheetId="0">#REF!</definedName>
    <definedName name="DC">#N/A</definedName>
    <definedName name="DD">#N/A</definedName>
    <definedName name="dddd">#N/A</definedName>
    <definedName name="deb">#N/A</definedName>
    <definedName name="débelem">'[1]Débit EUV1-2'!$C$5:$V$46</definedName>
    <definedName name="Delem">'[1]Débit-elem'!$A$10:$F$49</definedName>
    <definedName name="DEMİR" hidden="1">{#N/A,#N/A,TRUE,"Mizan";#N/A,#N/A,TRUE,"Bilanço";#N/A,#N/A,TRUE,"Fon Akım Tablosu";#N/A,#N/A,TRUE,"Satıcılar";#N/A,#N/A,TRUE,"Gelir Gider Durumu"}</definedName>
    <definedName name="df">#N/A</definedName>
    <definedName name="DFSD" localSheetId="0">#REF!</definedName>
    <definedName name="DFSD">#N/A</definedName>
    <definedName name="DFZE">[2]Donnéesdebase!#REF!</definedName>
    <definedName name="DGERG">'[1]#REF'!#REF!</definedName>
    <definedName name="DH">#N/A</definedName>
    <definedName name="dlim1">[1]Divers!$B$11</definedName>
    <definedName name="dlim2">[1]Divers!$C$11</definedName>
    <definedName name="dlim3">[1]Divers!$D$11</definedName>
    <definedName name="DRTH">[2]Donnéesdebase!#REF!</definedName>
    <definedName name="DT">[1]PU!$A$81:$B$94</definedName>
    <definedName name="DTE">[1]PU!$A$81:$C$94</definedName>
    <definedName name="DTXE">[1]PU!$A$81:$D$94</definedName>
    <definedName name="DXTE">[1]PU!$A$81:$E$94</definedName>
    <definedName name="E">[2]Donnéesdebase!#REF!</definedName>
    <definedName name="EAU">#N/A</definedName>
    <definedName name="ECP">#REF!</definedName>
    <definedName name="ECU">#N/A</definedName>
    <definedName name="elem">'[1]Débit EUV1-1'!$A$4:$V$46</definedName>
    <definedName name="elemd">'[1]Débit EUV1-1'!$A$4:$X$46</definedName>
    <definedName name="epaiss">[1]PUCana!$B$15</definedName>
    <definedName name="ER">[2]Donnéesdebase!#REF!</definedName>
    <definedName name="ERE">#N/A</definedName>
    <definedName name="ERZEF">#N/A</definedName>
    <definedName name="EYJUYI">#N/A</definedName>
    <definedName name="EZEFZEF">[1]Donnéesdebase!#REF!</definedName>
    <definedName name="EZFS">#N/A</definedName>
    <definedName name="EZRZERZ">'[3]ATT ELEC MODEL'!#REF!</definedName>
    <definedName name="f" localSheetId="0">#REF!</definedName>
    <definedName name="f">#N/A</definedName>
    <definedName name="FERR">#N/A</definedName>
    <definedName name="FERRMURET">[5]DATA!$B$3</definedName>
    <definedName name="FERRRADIER">[5]DATA!$B$2</definedName>
    <definedName name="FONC">#N/A</definedName>
    <definedName name="G">#N/A</definedName>
    <definedName name="GRAGI">#N/A</definedName>
    <definedName name="GRAGII">#N/A</definedName>
    <definedName name="HOUDA">[1]Donnéesdebase!#REF!</definedName>
    <definedName name="IDENTIFICATION">#N/A</definedName>
    <definedName name="_xlnm.Print_Titles" localSheetId="0">BPDE!$8:$8</definedName>
    <definedName name="ind">#N/A</definedName>
    <definedName name="INS">#N/A</definedName>
    <definedName name="INSPREF">#N/A</definedName>
    <definedName name="INST">#N/A</definedName>
    <definedName name="Inv_Epur">[1]Comptes!$E$138</definedName>
    <definedName name="Inv_Tertiaire">[1]Comptes!$E$139</definedName>
    <definedName name="invest1">'[1]Coût développement'!$B$10,'[1]Coût développement'!$B$10:$B$50,'[1]Coût développement'!$F$10:$F$50</definedName>
    <definedName name="IO">'[1]#REF'!#REF!</definedName>
    <definedName name="IOL">[2]Donnéesdebase!#REF!</definedName>
    <definedName name="IOPI">#N/A</definedName>
    <definedName name="IUYK">#N/A</definedName>
    <definedName name="J">'[4]Q10-Branche-A&amp;B'!#REF!</definedName>
    <definedName name="JGHN">#N/A</definedName>
    <definedName name="JTYHJT">#N/A</definedName>
    <definedName name="JTYJ">#N/A</definedName>
    <definedName name="K" localSheetId="0">#REF!</definedName>
    <definedName name="K">#N/A</definedName>
    <definedName name="KEQU">#N/A</definedName>
    <definedName name="KFOND">#N/A</definedName>
    <definedName name="KIYH">#N/A</definedName>
    <definedName name="kk">[2]Donnéesdebase!#REF!</definedName>
    <definedName name="KKKK" hidden="1">{#N/A,#N/A,TRUE,"Mizan";#N/A,#N/A,TRUE,"Bilanço";#N/A,#N/A,TRUE,"Fon Akım Tablosu";#N/A,#N/A,TRUE,"Satıcılar";#N/A,#N/A,TRUE,"Gelir Gider Durumu"}</definedName>
    <definedName name="KSOEV">#N/A</definedName>
    <definedName name="KTER">#N/A</definedName>
    <definedName name="KTP">#N/A</definedName>
    <definedName name="LANCPOTR">#N/A</definedName>
    <definedName name="LI">[2]Donnéesdebase!#REF!</definedName>
    <definedName name="limcount" hidden="1">1</definedName>
    <definedName name="litdepose">#N/A</definedName>
    <definedName name="litpose">[1]PUCana!$B$5</definedName>
    <definedName name="lmin">[1]PUCana!$B$8</definedName>
    <definedName name="localite">#N/A</definedName>
    <definedName name="LOT">#N/A</definedName>
    <definedName name="M">[2]Donnéesdebase!#REF!</definedName>
    <definedName name="MAIN">#N/A</definedName>
    <definedName name="MATB">#N/A</definedName>
    <definedName name="MATI">#N/A</definedName>
    <definedName name="MIDOU">#N/A</definedName>
    <definedName name="MM">#REF!</definedName>
    <definedName name="MOIS">#N/A</definedName>
    <definedName name="mounir" hidden="1">{#N/A,#N/A,TRUE,"Mizan";#N/A,#N/A,TRUE,"Bilanço";#N/A,#N/A,TRUE,"Fon Akım Tablosu";#N/A,#N/A,TRUE,"Satıcılar";#N/A,#N/A,TRUE,"Gelir Gider Durumu"}</definedName>
    <definedName name="MPMP">#N/A</definedName>
    <definedName name="MTM">#N/A</definedName>
    <definedName name="N106109COFF">[6]DATA!$B$2</definedName>
    <definedName name="N112COFF">[6]DATA!$B$3</definedName>
    <definedName name="N116COFF">[6]DATA!$B$4</definedName>
    <definedName name="OI">#N/A</definedName>
    <definedName name="OLI">#N/A</definedName>
    <definedName name="OLIL">#N/A</definedName>
    <definedName name="OP">[2]Donnéesdebase!#REF!</definedName>
    <definedName name="oreg1">[1]Divers!$F$9</definedName>
    <definedName name="oreg2">[1]Divers!$G$9</definedName>
    <definedName name="ÖUHY">#N/A</definedName>
    <definedName name="OUIS">#N/A</definedName>
    <definedName name="OUVRAGE">#N/A</definedName>
    <definedName name="ovoides">[1]PU!$A$63:$B$77</definedName>
    <definedName name="Payment_Needed">"Payment Needed"</definedName>
    <definedName name="pbeton">[1]Rectangulaire!$C$4</definedName>
    <definedName name="pcoff">[1]Rectangulaire!$C$5</definedName>
    <definedName name="PERS">#N/A</definedName>
    <definedName name="pfer">[1]Rectangulaire!$C$6</definedName>
    <definedName name="POID">#N/A</definedName>
    <definedName name="PREC">#N/A</definedName>
    <definedName name="Primaire">#N/A</definedName>
    <definedName name="PRIX1.1">#N/A</definedName>
    <definedName name="PRIX1.2">#N/A</definedName>
    <definedName name="PRIX2.2.1">#N/A</definedName>
    <definedName name="PRIX2.3">#N/A</definedName>
    <definedName name="PRIX2.3.1">#N/A</definedName>
    <definedName name="PRIX2.4">#N/A</definedName>
    <definedName name="PRIX2.8">#N/A</definedName>
    <definedName name="Q">#N/A</definedName>
    <definedName name="qdfqs" localSheetId="0">#REF!</definedName>
    <definedName name="qdfqs">#N/A</definedName>
    <definedName name="QSDD">#N/A</definedName>
    <definedName name="RE">#N/A</definedName>
    <definedName name="Reimbursement">"Reimbursement"</definedName>
    <definedName name="REM">#N/A</definedName>
    <definedName name="RENF">#N/A</definedName>
    <definedName name="RERE">#N/A</definedName>
    <definedName name="RGR">#N/A</definedName>
    <definedName name="rreg1">[1]Divers!$H$9</definedName>
    <definedName name="rreg2">[1]Divers!$I$9</definedName>
    <definedName name="RRZERZ">#N/A</definedName>
    <definedName name="RTHRT">[1]Donnéesdebase!#REF!</definedName>
    <definedName name="RTHUTH">#N/A</definedName>
    <definedName name="RTYR">#N/A</definedName>
    <definedName name="RYJ">#N/A</definedName>
    <definedName name="s">#REF!</definedName>
    <definedName name="SABLE">#N/A</definedName>
    <definedName name="SAid">"Dialogue 1"</definedName>
    <definedName name="secondaire">#N/A</definedName>
    <definedName name="SERIE2000">#N/A</definedName>
    <definedName name="SS">#N/A</definedName>
    <definedName name="SSS">#N/A</definedName>
    <definedName name="Summary">#REF!</definedName>
    <definedName name="surl">[1]PUCana!$B$6</definedName>
    <definedName name="TD">[2]Donnéesdebase!#REF!</definedName>
    <definedName name="TerS">'[1]#REF'!#REF!</definedName>
    <definedName name="TET4T15">[7]PREC.BBR!$D$22</definedName>
    <definedName name="TETORON">#N/A</definedName>
    <definedName name="TITRE">#N/A</definedName>
    <definedName name="tot">#N/A</definedName>
    <definedName name="TOTAL">#N/A</definedName>
    <definedName name="toto">#N/A</definedName>
    <definedName name="TRTE">#N/A</definedName>
    <definedName name="TTT">[2]Donnéesdebase!#REF!</definedName>
    <definedName name="TYH">[2]Donnéesdebase!#REF!</definedName>
    <definedName name="TYHJGFN">'[1]#REF'!#REF!</definedName>
    <definedName name="TYHJTHJ">[2]Donnéesdebase!#REF!</definedName>
    <definedName name="TYHJTYJ">#N/A</definedName>
    <definedName name="TYHJYT">#N/A</definedName>
    <definedName name="TYTH">#N/A</definedName>
    <definedName name="TYUJIYHJ">#N/A</definedName>
    <definedName name="TYUJYT">#N/A</definedName>
    <definedName name="TYUKITY?">#N/A</definedName>
    <definedName name="TYUT">#N/A</definedName>
    <definedName name="U">#N/A</definedName>
    <definedName name="UI.K">#N/A</definedName>
    <definedName name="UIK">[2]Donnéesdebase!#REF!</definedName>
    <definedName name="UIKJ">#N/A</definedName>
    <definedName name="UIKU?">#N/A</definedName>
    <definedName name="UIKYU">#N/A</definedName>
    <definedName name="uu">[2]Donnéesdebase!#REF!</definedName>
    <definedName name="UY">[2]Donnéesdebase!#REF!</definedName>
    <definedName name="ville">#N/A</definedName>
    <definedName name="VOUT">#N/A</definedName>
    <definedName name="vv">[2]Donnéesdebase!#REF!</definedName>
    <definedName name="wrn.MUHASEBE._.RAPORU." hidden="1">{#N/A,#N/A,TRUE,"Mizan";#N/A,#N/A,TRUE,"Bilanço";#N/A,#N/A,TRUE,"Fon Akım Tablosu";#N/A,#N/A,TRUE,"Satıcılar";#N/A,#N/A,TRUE,"Gelir Gider Durumu"}</definedName>
    <definedName name="X" hidden="1">{#N/A,#N/A,TRUE,"Mizan";#N/A,#N/A,TRUE,"Bilanço";#N/A,#N/A,TRUE,"Fon Akım Tablosu";#N/A,#N/A,TRUE,"Satıcılar";#N/A,#N/A,TRUE,"Gelir Gider Durumu"}</definedName>
    <definedName name="YIL">#N/A</definedName>
    <definedName name="YJTY">#N/A</definedName>
    <definedName name="YJTYJYN">#N/A</definedName>
    <definedName name="YP">#N/A</definedName>
    <definedName name="YT">[2]Donnéesdebase!#REF!</definedName>
    <definedName name="YTY">#N/A</definedName>
    <definedName name="YU">#N/A</definedName>
    <definedName name="YUIY">#N/A</definedName>
    <definedName name="YUK">#N/A</definedName>
    <definedName name="YUO">#N/A</definedName>
    <definedName name="Z">#N/A</definedName>
    <definedName name="ZDAZ">#N/A</definedName>
    <definedName name="ZEFQGTS">#N/A</definedName>
    <definedName name="ZERZERZ">#N/A</definedName>
    <definedName name="ZERZERZE">#N/A</definedName>
    <definedName name="ZERZERZEF">[1]Donnéesdebase!#REF!</definedName>
    <definedName name="ZEZ">#N/A</definedName>
    <definedName name="_xlnm.Print_Area" localSheetId="0">BPDE!$A$1:$F$107</definedName>
    <definedName name="ZONE_IMP">#N/A</definedName>
    <definedName name="Zone_impres_MI" localSheetId="0">#REF!</definedName>
    <definedName name="Zone_impres_MI">#N/A</definedName>
    <definedName name="ZSD">#N/A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90" i="7" l="1"/>
  <c r="D89" i="7"/>
  <c r="D70" i="7"/>
  <c r="D41" i="7" s="1"/>
  <c r="D68" i="7"/>
  <c r="D67" i="7"/>
  <c r="D66" i="7"/>
  <c r="D65" i="7"/>
  <c r="D64" i="7"/>
  <c r="D63" i="7"/>
  <c r="D62" i="7"/>
  <c r="D61" i="7"/>
  <c r="D60" i="7"/>
  <c r="D59" i="7"/>
  <c r="D58" i="7"/>
  <c r="D56" i="7"/>
  <c r="D47" i="7"/>
  <c r="D44" i="7"/>
  <c r="D19" i="7"/>
  <c r="D10" i="7" l="1"/>
</calcChain>
</file>

<file path=xl/sharedStrings.xml><?xml version="1.0" encoding="utf-8"?>
<sst xmlns="http://schemas.openxmlformats.org/spreadsheetml/2006/main" count="266" uniqueCount="193">
  <si>
    <t>1.1</t>
  </si>
  <si>
    <t>1.2</t>
  </si>
  <si>
    <t>2.2</t>
  </si>
  <si>
    <t>2.1</t>
  </si>
  <si>
    <t>3.1</t>
  </si>
  <si>
    <t>3.2</t>
  </si>
  <si>
    <t>3.3</t>
  </si>
  <si>
    <t>3.4</t>
  </si>
  <si>
    <t>5.1</t>
  </si>
  <si>
    <t>5.2</t>
  </si>
  <si>
    <t>5.3</t>
  </si>
  <si>
    <t>Remblais des fouilles</t>
  </si>
  <si>
    <t>3.5</t>
  </si>
  <si>
    <t>3.6</t>
  </si>
  <si>
    <t>3.7</t>
  </si>
  <si>
    <t>5.2.1</t>
  </si>
  <si>
    <t>5.2.2</t>
  </si>
  <si>
    <t>5.2.3</t>
  </si>
  <si>
    <t>TRAVAUX D’AMÉNAGEMENT ET MISE À NIVEAU DES AXES STRUCTURANTS DE LA VILLE BENI MELLAL PROVINCE BENI MELLAL 
ENTRÉE MARRAKECH - BENI MELLAL ET ENTRÉE KHENIFRA - BENI MELLAL</t>
  </si>
  <si>
    <t>1.3</t>
  </si>
  <si>
    <t>1.4</t>
  </si>
  <si>
    <t xml:space="preserve">ROYAUME DU MAROC
MINISTERE DE L’INTERIEUR
REGION BENI MELLAL KHENIFRA
AGENCE REGIONALE D’EXECUTION DES PROJETS </t>
  </si>
  <si>
    <t>Ml</t>
  </si>
  <si>
    <t>Marché n°     /AREP-BK/2026</t>
  </si>
  <si>
    <t>PRIX N°</t>
  </si>
  <si>
    <t>Désignation des travaux</t>
  </si>
  <si>
    <t>UNITES</t>
  </si>
  <si>
    <t>QUANTITE</t>
  </si>
  <si>
    <t>PRIX UNITAIRE (DH)</t>
  </si>
  <si>
    <t>PRIX TOTAL</t>
  </si>
  <si>
    <t xml:space="preserve">TRAVAUX PREPARATOIRES </t>
  </si>
  <si>
    <t xml:space="preserve">Taille des oliviers existants en nuage </t>
  </si>
  <si>
    <t>1.5</t>
  </si>
  <si>
    <t>1.6</t>
  </si>
  <si>
    <t>sous- total</t>
  </si>
  <si>
    <t>Revêtement, Eclairage,Fontainerie et Mobiliers</t>
  </si>
  <si>
    <t>Fourniture et installation de bancs cubique en béton</t>
  </si>
  <si>
    <t>Fourniture et mise en oeuvre du sable stabilisé</t>
  </si>
  <si>
    <t>2.3</t>
  </si>
  <si>
    <t>Fourniture et mise en oeuvre de banc jardinière triangulaire en béton couleur ivoire</t>
  </si>
  <si>
    <t>2.4</t>
  </si>
  <si>
    <t>Fourniture et installation de pas japonais en pierre naturelle cercle</t>
  </si>
  <si>
    <t>2.5</t>
  </si>
  <si>
    <t>Fourniture et installation de pas japonais en pierre naturelle forme géométrique</t>
  </si>
  <si>
    <t>2.6</t>
  </si>
  <si>
    <t>Fourniture et mise en place de revêtement en pierre naturelle de 12/12cm ou calade de galets de 3 à 4 cm</t>
  </si>
  <si>
    <t>2.7</t>
  </si>
  <si>
    <t xml:space="preserve">Fourniture et mise en place de revêtement en pavé en granit 18/18cm </t>
  </si>
  <si>
    <t>2.8</t>
  </si>
  <si>
    <t>2.9</t>
  </si>
  <si>
    <t>Fourniture et installation d'unité d'éclairage en boule (0,4m de rayon) pour les ronds-points</t>
  </si>
  <si>
    <t>2.10</t>
  </si>
  <si>
    <t xml:space="preserve">Fourniture et installation de Fontaine en pierre naturelle couleur blanc cassé y compris tout le sytème, le jeu d'eau, de lumière </t>
  </si>
  <si>
    <t>2.11</t>
  </si>
  <si>
    <t>2.12</t>
  </si>
  <si>
    <t>Fourniture et installation de Fontaine sèche en pavé de granit clair y compris tout le sytème</t>
  </si>
  <si>
    <t xml:space="preserve">Refection de fontaine existante </t>
  </si>
  <si>
    <t>Aire de jeux</t>
  </si>
  <si>
    <t>Trampoline Round d=1250 (rubber)</t>
  </si>
  <si>
    <t xml:space="preserve">Seesaw </t>
  </si>
  <si>
    <t>Carousel Quebec</t>
  </si>
  <si>
    <t>Spring Rider Kansas</t>
  </si>
  <si>
    <t>Seesaw Taiga</t>
  </si>
  <si>
    <t>Play System Rachmaninov</t>
  </si>
  <si>
    <t>Seesaw series ES-20108</t>
  </si>
  <si>
    <t>PLANTATION ET SEMIS</t>
  </si>
  <si>
    <t>Fourniture et plantation d'arbres, arbustes et herbacées, y compris ouvertures de trou, drainage, remplissage des trous par la terre végétale et tous les travaux nécessaires</t>
  </si>
  <si>
    <t>4.2.1</t>
  </si>
  <si>
    <t>Arbres et palmiers</t>
  </si>
  <si>
    <t>4.2.1.1</t>
  </si>
  <si>
    <t>Ficus microcarpa circ20/25cm, Ht 2-2,5m</t>
  </si>
  <si>
    <t>4.2.1.2</t>
  </si>
  <si>
    <t>Tipuana tipu Circ 16-20, Ht. 2-2.5m</t>
  </si>
  <si>
    <t>4.2.1.3</t>
  </si>
  <si>
    <t>Bauhinia purpurea circ 16-20cm, Ht 2-2.5m</t>
  </si>
  <si>
    <t>4.2.1.4</t>
  </si>
  <si>
    <t>Citrus aurantinum circ22/25cm, Ht 2,5/3m</t>
  </si>
  <si>
    <t>4.2.1.5</t>
  </si>
  <si>
    <t>Sophora japonicum circ 20/25cm, Ht 3-3.5m</t>
  </si>
  <si>
    <t>4.2.1.6</t>
  </si>
  <si>
    <t>Albizia julibrissim circ20-25cm Ht. 3-3.5m</t>
  </si>
  <si>
    <t>4.2.1.7</t>
  </si>
  <si>
    <t>Populus nigra Circ 20-25cm Ht.3-3.5m</t>
  </si>
  <si>
    <t>4.2.1.8</t>
  </si>
  <si>
    <t>4.2.1.9</t>
  </si>
  <si>
    <t>Brachychiton acerifolius circ22/25cm, Ht 3-3.5m</t>
  </si>
  <si>
    <t>4.2.1.10</t>
  </si>
  <si>
    <t>4.2.1.11</t>
  </si>
  <si>
    <t>Lagerstroemia indica  circ18-20cm Ht. 2-2,5m</t>
  </si>
  <si>
    <t>4.2.1.12</t>
  </si>
  <si>
    <t>Jacranda mimosifolia Circ 20-25cm Ht.3-3.5m</t>
  </si>
  <si>
    <t>4.2.1.13</t>
  </si>
  <si>
    <t>Delonix regia</t>
  </si>
  <si>
    <t>4.2.2</t>
  </si>
  <si>
    <t>Arbustes</t>
  </si>
  <si>
    <t>4.2.2.1</t>
  </si>
  <si>
    <t>Dimorphoteca</t>
  </si>
  <si>
    <t>4.2.2.2</t>
  </si>
  <si>
    <t>Myrtus communis</t>
  </si>
  <si>
    <t>4.2.2.3</t>
  </si>
  <si>
    <t xml:space="preserve">Rosier blanc </t>
  </si>
  <si>
    <t>4.2.2.4</t>
  </si>
  <si>
    <t>Gaura blanche</t>
  </si>
  <si>
    <t>4.2.2.5</t>
  </si>
  <si>
    <t>Rosier rose nacree</t>
  </si>
  <si>
    <t>4.2.2.6</t>
  </si>
  <si>
    <t>Poliantha blanche</t>
  </si>
  <si>
    <t>4.2.2.7</t>
  </si>
  <si>
    <t>Jasmin sambac</t>
  </si>
  <si>
    <t>4.2.2.8</t>
  </si>
  <si>
    <t>Rosmarinus officinalis</t>
  </si>
  <si>
    <t>4.2.2.9</t>
  </si>
  <si>
    <t>Carissa macrocarpa</t>
  </si>
  <si>
    <t>4.2.2.10</t>
  </si>
  <si>
    <t>Haie du Myrtus commurisHt. 40-60Cm</t>
  </si>
  <si>
    <t>4.2.2.11</t>
  </si>
  <si>
    <t>Teucrium fruticans</t>
  </si>
  <si>
    <t>4.2.3</t>
  </si>
  <si>
    <t>Bouture</t>
  </si>
  <si>
    <t>4.2.3.1</t>
  </si>
  <si>
    <t>Gazon kikyu pennisetum clandestinum en bouture à hauteur de 50bt/m2</t>
  </si>
  <si>
    <t>sous-total</t>
  </si>
  <si>
    <t>RESEAU D'ARROSAGE</t>
  </si>
  <si>
    <t xml:space="preserve">Déblais en tranchée en terrain toutes natures </t>
  </si>
  <si>
    <t xml:space="preserve">Lit de pose et remblai primaire en sable </t>
  </si>
  <si>
    <t xml:space="preserve">Remblais primaires </t>
  </si>
  <si>
    <t>Remblais secondaires</t>
  </si>
  <si>
    <t>Canalisations PEHD électrosoudable PE 100 PN 16 y compris pieces spéciales</t>
  </si>
  <si>
    <t>5.3.1</t>
  </si>
  <si>
    <t>Canalisation en PEHD de diamètre DN 200 mm</t>
  </si>
  <si>
    <t>5.3.2</t>
  </si>
  <si>
    <t>Canalisation en PEHD de diamètre DN 160 mm</t>
  </si>
  <si>
    <t>5.3.3</t>
  </si>
  <si>
    <t xml:space="preserve">Canalisation en PEHD de diamètre DN 90 mm </t>
  </si>
  <si>
    <t>5.3.4</t>
  </si>
  <si>
    <t xml:space="preserve">Canalisation en PEHD de diamètre DN 63 mm </t>
  </si>
  <si>
    <t>5.4</t>
  </si>
  <si>
    <t>Fourniture, transport et pose de robinetteries</t>
  </si>
  <si>
    <t>5.4.1</t>
  </si>
  <si>
    <t>Vanne de sectionnement DN 200 mm</t>
  </si>
  <si>
    <t>U</t>
  </si>
  <si>
    <t>5.4.2</t>
  </si>
  <si>
    <t>Vanne de sectionnement DN 150 mm</t>
  </si>
  <si>
    <t>5.4.3</t>
  </si>
  <si>
    <t>Vanne de sectionnement DN 80 mm</t>
  </si>
  <si>
    <t>5.4.4</t>
  </si>
  <si>
    <t>Vanne de sectionnement DN 60 mm</t>
  </si>
  <si>
    <t>5.4.5</t>
  </si>
  <si>
    <t>Clapet vanne</t>
  </si>
  <si>
    <t>5.4.6</t>
  </si>
  <si>
    <t>Bouche à clé DN 100 pour vanne de sectionnement</t>
  </si>
  <si>
    <t>5.4.7</t>
  </si>
  <si>
    <t xml:space="preserve">Lavage et rinçage du reseau </t>
  </si>
  <si>
    <t>5.4.8</t>
  </si>
  <si>
    <t xml:space="preserve">Système d'arrosage en aspersion ou goutte à goutte </t>
  </si>
  <si>
    <t>5.5</t>
  </si>
  <si>
    <t>Réalisation de forage</t>
  </si>
  <si>
    <t>5.5.1</t>
  </si>
  <si>
    <t>Foration à l’air au diamètre 8" ½ en tout terrain sec ou aquifère</t>
  </si>
  <si>
    <t>5.5.2</t>
  </si>
  <si>
    <t>Alésage au diamètre  15’’  en tout terrain sec ou aquifère</t>
  </si>
  <si>
    <t>5.5.3</t>
  </si>
  <si>
    <t>Mise en place de tube plein en tôle roulée soudée de diamètre 10’’1/4 tube</t>
  </si>
  <si>
    <t>5.5.4</t>
  </si>
  <si>
    <t>Mise en place de tube crépiné en tôle roulée soudée à nervures repoussées de diamètre 10’’1/4 tube</t>
  </si>
  <si>
    <t>5.5.5</t>
  </si>
  <si>
    <t>5.5.6</t>
  </si>
  <si>
    <t>5.6</t>
  </si>
  <si>
    <t xml:space="preserve">Equipement du forage et locaux de pompage </t>
  </si>
  <si>
    <t>5.6.1</t>
  </si>
  <si>
    <t>Equipements hydrauliques, hydromécaniques et pièces spéciales</t>
  </si>
  <si>
    <t>5.6.2</t>
  </si>
  <si>
    <t>Equipements électriques</t>
  </si>
  <si>
    <t>TOTAL(HT)</t>
  </si>
  <si>
    <t>TVA(20%)</t>
  </si>
  <si>
    <t>TOTAL(TTC)</t>
  </si>
  <si>
    <t>Ft</t>
  </si>
  <si>
    <t>M²</t>
  </si>
  <si>
    <t>M3</t>
  </si>
  <si>
    <t>ESPACES VERTS DE L’ENTREE MARRAKECH
ET BOULEVARD MOHAMMED V   -LOT UNIQUE-</t>
  </si>
  <si>
    <t>Nettoyage du terrain et préparation du terrain et décompactage</t>
  </si>
  <si>
    <t>Travaux d'abattage de palmiers et arbres y compris l'évacuation à la décharge publique</t>
  </si>
  <si>
    <t xml:space="preserve">Travaux de transplantation des palmiers et arbres divers existants </t>
  </si>
  <si>
    <t>Travaux d’élagage de palmiers existants</t>
  </si>
  <si>
    <t>Travaux de remise en état du totem de l’Agropole, y compris revêtement en marbre et éclairage d’ambiance</t>
  </si>
  <si>
    <t xml:space="preserve">Fourniture et mise en place de la terre végétale y compris compost sur une hauteur moyenne de 50cm avec une teneur de 20% de compost bien décomposé et exempt de toute impureté </t>
  </si>
  <si>
    <t xml:space="preserve">Mise en place de tube en PEHD PN 16 bars de diamètre 10 pouces  </t>
  </si>
  <si>
    <t>Génie civil de : 
La bâche
La chambre des vannes
Le regard de tête de forage
Local technique de la station de pompage
Local technique du forage</t>
  </si>
  <si>
    <t>Fourniture et mise en place de revêtement  calade de galets de 3 à 5 cm</t>
  </si>
  <si>
    <t xml:space="preserve">Ficus lyrata </t>
  </si>
  <si>
    <t xml:space="preserve">Cypres colonne </t>
  </si>
  <si>
    <t>BPDE</t>
  </si>
  <si>
    <t>AO n° 193/AREP-BK/2026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</si>
</sst>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-* #,##0.00_-;\-* #,##0.00_-;_-* &quot;-&quot;??_-;_-@_-"/>
    <numFmt numFmtId="164" formatCode="_-* #,##0.00\ &quot;€&quot;_-;\-* #,##0.00\ &quot;€&quot;_-;_-* &quot;-&quot;??\ &quot;€&quot;_-;_-@_-"/>
    <numFmt numFmtId="165" formatCode="_-* #,##0.00\ _€_-;\-* #,##0.00\ _€_-;_-* &quot;-&quot;??\ _€_-;_-@_-"/>
    <numFmt numFmtId="166" formatCode="_-* #,##0.00\ [$€-1]_-;\-* #,##0.00\ [$€-1]_-;_-* &quot;-&quot;??\ [$€-1]_-"/>
    <numFmt numFmtId="167" formatCode="General_)"/>
    <numFmt numFmtId="168" formatCode="_-* #,##0.00\ _F_-;\-* #,##0.00\ _F_-;_-* &quot;-&quot;??\ _F_-;_-@_-"/>
    <numFmt numFmtId="169" formatCode="#,##0_);\(#,##0\)"/>
    <numFmt numFmtId="170" formatCode="###0.00"/>
    <numFmt numFmtId="171" formatCode="_(* #,##0_);_(* \(#,##0\);_(* &quot;-&quot;_);_(@_)"/>
    <numFmt numFmtId="172" formatCode="_-* #,##0\ _F_-;\-* #,##0\ _F_-;_-* &quot;-&quot;\ _F_-;_-@_-"/>
    <numFmt numFmtId="173" formatCode="_-&quot;€&quot;\ * #,##0_-;\-&quot;€&quot;\ * #,##0_-;_-&quot;€&quot;\ * &quot;-&quot;_-;_-@_-"/>
    <numFmt numFmtId="174" formatCode="#,##0.00&quot; €&quot;"/>
  </numFmts>
  <fonts count="4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Geneva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9"/>
      <name val="Geneva"/>
      <family val="2"/>
    </font>
    <font>
      <sz val="10"/>
      <name val="Geneva"/>
      <family val="2"/>
    </font>
    <font>
      <sz val="8"/>
      <name val="Helv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0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8"/>
      <name val="Arial"/>
      <family val="2"/>
    </font>
    <font>
      <b/>
      <sz val="12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0"/>
      <name val="Times New Roman"/>
      <family val="1"/>
    </font>
    <font>
      <b/>
      <sz val="10"/>
      <color indexed="14"/>
      <name val="Geneva"/>
      <family val="2"/>
    </font>
    <font>
      <sz val="11"/>
      <color indexed="60"/>
      <name val="Calibri"/>
      <family val="2"/>
    </font>
    <font>
      <sz val="10"/>
      <name val="Comic Sans MS"/>
      <family val="4"/>
    </font>
    <font>
      <sz val="10"/>
      <name val="Geneva"/>
      <family val="2"/>
    </font>
    <font>
      <sz val="11"/>
      <color theme="1"/>
      <name val="Calibri"/>
      <family val="2"/>
      <charset val="178"/>
      <scheme val="minor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8"/>
      <name val="MS Sans Serif"/>
      <family val="2"/>
    </font>
    <font>
      <sz val="11"/>
      <name val="Geneva"/>
      <family val="2"/>
    </font>
    <font>
      <b/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Garamond"/>
      <family val="1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Celias"/>
    </font>
    <font>
      <b/>
      <sz val="12"/>
      <name val="Celias"/>
    </font>
    <font>
      <sz val="12"/>
      <name val="Celias"/>
    </font>
    <font>
      <sz val="12"/>
      <color rgb="FF000000"/>
      <name val="Celias"/>
    </font>
    <font>
      <b/>
      <sz val="12"/>
      <color rgb="FF000000"/>
      <name val="Celias"/>
    </font>
    <font>
      <i/>
      <sz val="12"/>
      <name val="Celias"/>
    </font>
    <font>
      <b/>
      <i/>
      <sz val="12"/>
      <name val="Celias"/>
    </font>
    <font>
      <b/>
      <u val="double"/>
      <sz val="12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59999389629810485"/>
        <bgColor rgb="FFCCCCCC"/>
      </patternFill>
    </fill>
    <fill>
      <patternFill patternType="solid">
        <fgColor theme="0" tint="-0.14999847407452621"/>
        <bgColor rgb="FFFFFFCC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rgb="FFCCCCCC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rgb="FFCCCCCC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264">
    <xf numFmtId="0" fontId="0" fillId="0" borderId="0"/>
    <xf numFmtId="0" fontId="3" fillId="0" borderId="0"/>
    <xf numFmtId="166" fontId="2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2" fillId="0" borderId="0"/>
    <xf numFmtId="0" fontId="1" fillId="0" borderId="0" applyAlignment="0">
      <alignment vertical="top" wrapText="1"/>
      <protection locked="0"/>
    </xf>
    <xf numFmtId="0" fontId="1" fillId="0" borderId="0" applyAlignment="0">
      <alignment vertical="top" wrapText="1"/>
      <protection locked="0"/>
    </xf>
    <xf numFmtId="0" fontId="1" fillId="0" borderId="0" applyAlignment="0">
      <alignment vertical="top" wrapText="1"/>
      <protection locked="0"/>
    </xf>
    <xf numFmtId="0" fontId="1" fillId="0" borderId="0" applyAlignment="0">
      <alignment vertical="top" wrapText="1"/>
      <protection locked="0"/>
    </xf>
    <xf numFmtId="9" fontId="7" fillId="0" borderId="0" applyFont="0" applyFill="0" applyBorder="0" applyAlignment="0" applyProtection="0"/>
    <xf numFmtId="167" fontId="8" fillId="0" borderId="0"/>
    <xf numFmtId="0" fontId="2" fillId="0" borderId="0"/>
    <xf numFmtId="167" fontId="8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3" borderId="0" applyNumberFormat="0" applyBorder="0" applyAlignment="0" applyProtection="0"/>
    <xf numFmtId="0" fontId="13" fillId="20" borderId="3" applyNumberFormat="0" applyAlignment="0" applyProtection="0"/>
    <xf numFmtId="0" fontId="13" fillId="20" borderId="3" applyNumberFormat="0" applyAlignment="0" applyProtection="0"/>
    <xf numFmtId="0" fontId="13" fillId="20" borderId="3" applyNumberFormat="0" applyAlignment="0" applyProtection="0"/>
    <xf numFmtId="0" fontId="13" fillId="20" borderId="3" applyNumberFormat="0" applyAlignment="0" applyProtection="0"/>
    <xf numFmtId="0" fontId="14" fillId="0" borderId="4" applyNumberFormat="0" applyFill="0" applyAlignment="0" applyProtection="0"/>
    <xf numFmtId="0" fontId="15" fillId="21" borderId="5" applyNumberFormat="0" applyAlignment="0" applyProtection="0"/>
    <xf numFmtId="0" fontId="2" fillId="22" borderId="6" applyNumberFormat="0" applyFont="0" applyAlignment="0" applyProtection="0"/>
    <xf numFmtId="0" fontId="2" fillId="22" borderId="6" applyNumberFormat="0" applyFont="0" applyAlignment="0" applyProtection="0"/>
    <xf numFmtId="0" fontId="16" fillId="7" borderId="3" applyNumberFormat="0" applyAlignment="0" applyProtection="0"/>
    <xf numFmtId="0" fontId="16" fillId="7" borderId="3" applyNumberFormat="0" applyAlignment="0" applyProtection="0"/>
    <xf numFmtId="0" fontId="17" fillId="0" borderId="0" applyNumberFormat="0" applyFill="0" applyBorder="0" applyAlignment="0" applyProtection="0"/>
    <xf numFmtId="3" fontId="2" fillId="0" borderId="0" applyFill="0" applyBorder="0" applyAlignment="0" applyProtection="0"/>
    <xf numFmtId="0" fontId="18" fillId="4" borderId="0" applyNumberFormat="0" applyBorder="0" applyAlignment="0" applyProtection="0"/>
    <xf numFmtId="38" fontId="19" fillId="23" borderId="0" applyNumberFormat="0" applyBorder="0" applyAlignment="0" applyProtection="0"/>
    <xf numFmtId="0" fontId="20" fillId="0" borderId="7" applyNumberFormat="0" applyAlignment="0" applyProtection="0">
      <alignment horizontal="left" vertical="center"/>
    </xf>
    <xf numFmtId="0" fontId="20" fillId="0" borderId="2">
      <alignment horizontal="left" vertical="center"/>
    </xf>
    <xf numFmtId="0" fontId="20" fillId="0" borderId="2">
      <alignment horizontal="left" vertical="center"/>
    </xf>
    <xf numFmtId="0" fontId="21" fillId="0" borderId="8" applyNumberFormat="0" applyFill="0" applyAlignment="0" applyProtection="0"/>
    <xf numFmtId="0" fontId="22" fillId="0" borderId="9" applyNumberFormat="0" applyFill="0" applyAlignment="0" applyProtection="0"/>
    <xf numFmtId="0" fontId="23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16" fillId="7" borderId="3" applyNumberFormat="0" applyAlignment="0" applyProtection="0"/>
    <xf numFmtId="10" fontId="19" fillId="24" borderId="1" applyNumberFormat="0" applyBorder="0" applyAlignment="0" applyProtection="0"/>
    <xf numFmtId="10" fontId="19" fillId="24" borderId="1" applyNumberFormat="0" applyBorder="0" applyAlignment="0" applyProtection="0"/>
    <xf numFmtId="0" fontId="16" fillId="7" borderId="3" applyNumberFormat="0" applyAlignment="0" applyProtection="0"/>
    <xf numFmtId="0" fontId="12" fillId="3" borderId="0" applyNumberFormat="0" applyBorder="0" applyAlignment="0" applyProtection="0"/>
    <xf numFmtId="0" fontId="14" fillId="0" borderId="4" applyNumberFormat="0" applyFill="0" applyAlignment="0" applyProtection="0"/>
    <xf numFmtId="38" fontId="24" fillId="0" borderId="0">
      <alignment horizontal="left"/>
    </xf>
    <xf numFmtId="165" fontId="2" fillId="0" borderId="0" applyFont="0" applyFill="0" applyBorder="0" applyAlignment="0" applyProtection="0"/>
    <xf numFmtId="165" fontId="9" fillId="0" borderId="0" applyFont="0" applyFill="0" applyBorder="0" applyAlignment="0" applyProtection="0">
      <alignment vertical="top" wrapText="1"/>
      <protection locked="0"/>
    </xf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9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3" fontId="20" fillId="0" borderId="0" applyNumberFormat="0" applyFont="0" applyBorder="0">
      <alignment horizontal="justify" wrapText="1"/>
    </xf>
    <xf numFmtId="0" fontId="25" fillId="0" borderId="11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7" fillId="0" borderId="0"/>
    <xf numFmtId="0" fontId="2" fillId="0" borderId="0"/>
    <xf numFmtId="169" fontId="28" fillId="0" borderId="0"/>
    <xf numFmtId="0" fontId="29" fillId="0" borderId="0"/>
    <xf numFmtId="17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22" borderId="6" applyNumberFormat="0" applyFont="0" applyAlignment="0" applyProtection="0"/>
    <xf numFmtId="0" fontId="9" fillId="22" borderId="6" applyNumberFormat="0" applyFont="0" applyAlignment="0" applyProtection="0"/>
    <xf numFmtId="0" fontId="30" fillId="20" borderId="12" applyNumberFormat="0" applyAlignment="0" applyProtection="0"/>
    <xf numFmtId="0" fontId="30" fillId="20" borderId="12" applyNumberFormat="0" applyAlignment="0" applyProtection="0"/>
    <xf numFmtId="1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8" fillId="4" borderId="0" applyNumberFormat="0" applyBorder="0" applyAlignment="0" applyProtection="0"/>
    <xf numFmtId="0" fontId="2" fillId="0" borderId="13" applyNumberFormat="0" applyFont="0" applyFill="0" applyAlignment="0" applyProtection="0"/>
    <xf numFmtId="0" fontId="30" fillId="20" borderId="12" applyNumberFormat="0" applyAlignment="0" applyProtection="0"/>
    <xf numFmtId="0" fontId="30" fillId="20" borderId="12" applyNumberFormat="0" applyAlignment="0" applyProtection="0"/>
    <xf numFmtId="0" fontId="17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1" fillId="0" borderId="8" applyNumberFormat="0" applyFill="0" applyAlignment="0" applyProtection="0"/>
    <xf numFmtId="0" fontId="22" fillId="0" borderId="9" applyNumberFormat="0" applyFill="0" applyAlignment="0" applyProtection="0"/>
    <xf numFmtId="0" fontId="23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32" fillId="0" borderId="14" applyNumberFormat="0" applyFill="0" applyAlignment="0" applyProtection="0"/>
    <xf numFmtId="0" fontId="32" fillId="0" borderId="14" applyNumberFormat="0" applyFill="0" applyAlignment="0" applyProtection="0"/>
    <xf numFmtId="0" fontId="15" fillId="21" borderId="5" applyNumberFormat="0" applyAlignment="0" applyProtection="0"/>
    <xf numFmtId="2" fontId="2" fillId="0" borderId="0" applyFill="0" applyBorder="0" applyAlignment="0" applyProtection="0"/>
    <xf numFmtId="2" fontId="2" fillId="0" borderId="0" applyFill="0" applyBorder="0" applyAlignment="0" applyProtection="0"/>
    <xf numFmtId="0" fontId="11" fillId="0" borderId="0" applyNumberFormat="0" applyFill="0" applyBorder="0" applyAlignment="0" applyProtection="0"/>
    <xf numFmtId="0" fontId="2" fillId="0" borderId="0"/>
    <xf numFmtId="0" fontId="1" fillId="0" borderId="0" applyAlignment="0">
      <alignment vertical="top" wrapText="1"/>
      <protection locked="0"/>
    </xf>
    <xf numFmtId="167" fontId="8" fillId="0" borderId="0"/>
    <xf numFmtId="9" fontId="1" fillId="0" borderId="0" applyFont="0" applyFill="0" applyBorder="0" applyAlignment="0" applyProtection="0"/>
    <xf numFmtId="0" fontId="1" fillId="0" borderId="0" applyAlignment="0">
      <alignment vertical="top" wrapText="1"/>
      <protection locked="0"/>
    </xf>
    <xf numFmtId="0" fontId="1" fillId="0" borderId="0" applyAlignment="0">
      <alignment vertical="top" wrapText="1"/>
      <protection locked="0"/>
    </xf>
    <xf numFmtId="0" fontId="1" fillId="0" borderId="0" applyAlignment="0">
      <alignment vertical="top" wrapText="1"/>
      <protection locked="0"/>
    </xf>
    <xf numFmtId="0" fontId="1" fillId="0" borderId="0" applyAlignment="0">
      <alignment vertical="top" wrapText="1"/>
      <protection locked="0"/>
    </xf>
    <xf numFmtId="0" fontId="1" fillId="0" borderId="0" applyAlignment="0">
      <alignment vertical="top" wrapText="1"/>
      <protection locked="0"/>
    </xf>
    <xf numFmtId="0" fontId="1" fillId="0" borderId="0" applyAlignment="0">
      <alignment vertical="top" wrapText="1"/>
      <protection locked="0"/>
    </xf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33" fillId="0" borderId="0" applyAlignment="0">
      <alignment vertical="top" wrapText="1"/>
      <protection locked="0"/>
    </xf>
    <xf numFmtId="0" fontId="33" fillId="0" borderId="0" applyAlignment="0">
      <alignment vertical="top" wrapText="1"/>
      <protection locked="0"/>
    </xf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33" fillId="0" borderId="0" applyAlignment="0">
      <alignment vertical="top" wrapText="1"/>
      <protection locked="0"/>
    </xf>
    <xf numFmtId="0" fontId="33" fillId="0" borderId="0" applyAlignment="0">
      <alignment vertical="top" wrapText="1"/>
      <protection locked="0"/>
    </xf>
    <xf numFmtId="0" fontId="33" fillId="0" borderId="0" applyAlignment="0">
      <alignment vertical="top" wrapText="1"/>
      <protection locked="0"/>
    </xf>
    <xf numFmtId="0" fontId="33" fillId="0" borderId="0" applyAlignment="0">
      <alignment vertical="top" wrapText="1"/>
      <protection locked="0"/>
    </xf>
    <xf numFmtId="0" fontId="9" fillId="0" borderId="0"/>
    <xf numFmtId="0" fontId="33" fillId="0" borderId="0" applyAlignment="0">
      <alignment vertical="top" wrapText="1"/>
      <protection locked="0"/>
    </xf>
    <xf numFmtId="0" fontId="33" fillId="0" borderId="0" applyAlignment="0">
      <alignment vertical="top" wrapText="1"/>
      <protection locked="0"/>
    </xf>
    <xf numFmtId="0" fontId="33" fillId="0" borderId="0" applyAlignment="0">
      <alignment vertical="top" wrapText="1"/>
      <protection locked="0"/>
    </xf>
    <xf numFmtId="0" fontId="33" fillId="0" borderId="0" applyAlignment="0">
      <alignment vertical="top" wrapText="1"/>
      <protection locked="0"/>
    </xf>
    <xf numFmtId="0" fontId="33" fillId="0" borderId="0" applyAlignment="0">
      <alignment vertical="top" wrapText="1"/>
      <protection locked="0"/>
    </xf>
    <xf numFmtId="0" fontId="33" fillId="0" borderId="0" applyAlignment="0">
      <alignment vertical="top" wrapText="1"/>
      <protection locked="0"/>
    </xf>
    <xf numFmtId="0" fontId="33" fillId="0" borderId="0" applyAlignment="0">
      <alignment vertical="top" wrapText="1"/>
      <protection locked="0"/>
    </xf>
    <xf numFmtId="0" fontId="33" fillId="0" borderId="0" applyAlignment="0">
      <alignment vertical="top" wrapText="1"/>
      <protection locked="0"/>
    </xf>
    <xf numFmtId="0" fontId="33" fillId="0" borderId="0" applyAlignment="0">
      <alignment vertical="top" wrapText="1"/>
      <protection locked="0"/>
    </xf>
    <xf numFmtId="0" fontId="2" fillId="0" borderId="0"/>
    <xf numFmtId="0" fontId="2" fillId="0" borderId="0"/>
    <xf numFmtId="0" fontId="33" fillId="0" borderId="0" applyAlignment="0">
      <alignment vertical="top" wrapText="1"/>
      <protection locked="0"/>
    </xf>
    <xf numFmtId="0" fontId="33" fillId="0" borderId="0" applyAlignment="0">
      <alignment vertical="top" wrapText="1"/>
      <protection locked="0"/>
    </xf>
    <xf numFmtId="0" fontId="33" fillId="0" borderId="0" applyAlignment="0">
      <alignment vertical="top" wrapText="1"/>
      <protection locked="0"/>
    </xf>
    <xf numFmtId="0" fontId="33" fillId="0" borderId="0" applyAlignment="0">
      <alignment vertical="top" wrapText="1"/>
      <protection locked="0"/>
    </xf>
    <xf numFmtId="0" fontId="33" fillId="0" borderId="0" applyAlignment="0">
      <alignment vertical="top" wrapText="1"/>
      <protection locked="0"/>
    </xf>
    <xf numFmtId="0" fontId="33" fillId="0" borderId="0" applyAlignment="0">
      <alignment vertical="top" wrapText="1"/>
      <protection locked="0"/>
    </xf>
    <xf numFmtId="0" fontId="33" fillId="0" borderId="0" applyAlignment="0">
      <alignment vertical="top" wrapText="1"/>
      <protection locked="0"/>
    </xf>
    <xf numFmtId="0" fontId="33" fillId="0" borderId="0" applyAlignment="0">
      <alignment vertical="top" wrapText="1"/>
      <protection locked="0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" fontId="34" fillId="0" borderId="15">
      <alignment horizontal="center" vertical="center"/>
    </xf>
    <xf numFmtId="173" fontId="2" fillId="0" borderId="0" applyFont="0" applyFill="0" applyBorder="0" applyAlignment="0" applyProtection="0"/>
    <xf numFmtId="2" fontId="2" fillId="0" borderId="0" applyFill="0" applyBorder="0" applyAlignment="0" applyProtection="0"/>
    <xf numFmtId="0" fontId="1" fillId="0" borderId="0"/>
    <xf numFmtId="0" fontId="1" fillId="0" borderId="0" applyAlignment="0">
      <alignment vertical="top" wrapText="1"/>
      <protection locked="0"/>
    </xf>
    <xf numFmtId="0" fontId="1" fillId="0" borderId="0" applyAlignment="0">
      <alignment vertical="top" wrapText="1"/>
      <protection locked="0"/>
    </xf>
    <xf numFmtId="0" fontId="3" fillId="0" borderId="0"/>
    <xf numFmtId="43" fontId="1" fillId="0" borderId="0" applyFont="0" applyFill="0" applyBorder="0" applyAlignment="0" applyProtection="0"/>
    <xf numFmtId="0" fontId="1" fillId="0" borderId="0"/>
    <xf numFmtId="170" fontId="1" fillId="0" borderId="0"/>
    <xf numFmtId="0" fontId="3" fillId="0" borderId="0" applyFont="0" applyFill="0" applyBorder="0" applyAlignment="0" applyProtection="0"/>
    <xf numFmtId="0" fontId="20" fillId="0" borderId="17">
      <alignment horizontal="left" vertical="center"/>
    </xf>
    <xf numFmtId="0" fontId="20" fillId="0" borderId="17">
      <alignment horizontal="left" vertical="center"/>
    </xf>
    <xf numFmtId="10" fontId="19" fillId="24" borderId="16" applyNumberFormat="0" applyBorder="0" applyAlignment="0" applyProtection="0"/>
    <xf numFmtId="10" fontId="19" fillId="24" borderId="16" applyNumberFormat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5" fillId="0" borderId="22"/>
    <xf numFmtId="37" fontId="7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" fontId="34" fillId="0" borderId="21">
      <alignment horizontal="center" vertical="center"/>
    </xf>
    <xf numFmtId="43" fontId="1" fillId="0" borderId="0" applyFont="0" applyFill="0" applyBorder="0" applyAlignment="0" applyProtection="0"/>
  </cellStyleXfs>
  <cellXfs count="87">
    <xf numFmtId="0" fontId="0" fillId="0" borderId="0" xfId="0"/>
    <xf numFmtId="0" fontId="5" fillId="0" borderId="0" xfId="1" applyFont="1"/>
    <xf numFmtId="0" fontId="4" fillId="0" borderId="0" xfId="1" applyFont="1"/>
    <xf numFmtId="0" fontId="4" fillId="0" borderId="0" xfId="1" applyFont="1" applyAlignment="1">
      <alignment horizontal="center" vertical="center" wrapText="1"/>
    </xf>
    <xf numFmtId="0" fontId="5" fillId="27" borderId="0" xfId="1" applyFont="1" applyFill="1"/>
    <xf numFmtId="0" fontId="38" fillId="0" borderId="0" xfId="0" applyFont="1"/>
    <xf numFmtId="43" fontId="5" fillId="0" borderId="0" xfId="244" applyFont="1"/>
    <xf numFmtId="43" fontId="35" fillId="0" borderId="0" xfId="244" applyFont="1"/>
    <xf numFmtId="10" fontId="35" fillId="0" borderId="0" xfId="163" applyNumberFormat="1" applyFont="1"/>
    <xf numFmtId="43" fontId="4" fillId="0" borderId="0" xfId="244" applyFont="1" applyAlignment="1">
      <alignment horizontal="center" vertical="center"/>
    </xf>
    <xf numFmtId="43" fontId="5" fillId="0" borderId="0" xfId="244" applyFont="1" applyAlignment="1">
      <alignment horizontal="center" vertical="center"/>
    </xf>
    <xf numFmtId="43" fontId="4" fillId="0" borderId="0" xfId="244" applyFont="1" applyAlignment="1">
      <alignment horizontal="center" vertical="center" wrapText="1"/>
    </xf>
    <xf numFmtId="43" fontId="5" fillId="0" borderId="0" xfId="244" applyFont="1" applyAlignment="1">
      <alignment vertical="center"/>
    </xf>
    <xf numFmtId="4" fontId="4" fillId="26" borderId="23" xfId="1" applyNumberFormat="1" applyFont="1" applyFill="1" applyBorder="1" applyAlignment="1">
      <alignment horizontal="center" vertical="center" wrapText="1"/>
    </xf>
    <xf numFmtId="0" fontId="40" fillId="28" borderId="24" xfId="0" applyFont="1" applyFill="1" applyBorder="1" applyAlignment="1">
      <alignment horizontal="center" vertical="center" wrapText="1"/>
    </xf>
    <xf numFmtId="43" fontId="40" fillId="28" borderId="24" xfId="244" applyFont="1" applyFill="1" applyBorder="1" applyAlignment="1">
      <alignment horizontal="center" vertical="center" wrapText="1"/>
    </xf>
    <xf numFmtId="0" fontId="41" fillId="29" borderId="24" xfId="0" applyFont="1" applyFill="1" applyBorder="1" applyAlignment="1">
      <alignment horizontal="center" vertical="center" wrapText="1"/>
    </xf>
    <xf numFmtId="0" fontId="41" fillId="29" borderId="24" xfId="0" applyFont="1" applyFill="1" applyBorder="1" applyAlignment="1">
      <alignment horizontal="left" vertical="center" wrapText="1"/>
    </xf>
    <xf numFmtId="0" fontId="42" fillId="27" borderId="24" xfId="0" applyFont="1" applyFill="1" applyBorder="1" applyAlignment="1">
      <alignment horizontal="center" vertical="center" wrapText="1"/>
    </xf>
    <xf numFmtId="0" fontId="42" fillId="0" borderId="24" xfId="0" applyFont="1" applyBorder="1" applyAlignment="1">
      <alignment horizontal="left" vertical="center" wrapText="1"/>
    </xf>
    <xf numFmtId="0" fontId="42" fillId="0" borderId="24" xfId="0" applyFont="1" applyBorder="1" applyAlignment="1">
      <alignment horizontal="center" vertical="center" wrapText="1"/>
    </xf>
    <xf numFmtId="0" fontId="41" fillId="29" borderId="24" xfId="0" applyFont="1" applyFill="1" applyBorder="1" applyAlignment="1">
      <alignment wrapText="1"/>
    </xf>
    <xf numFmtId="0" fontId="42" fillId="29" borderId="24" xfId="0" applyFont="1" applyFill="1" applyBorder="1" applyAlignment="1">
      <alignment horizontal="center" vertical="center" wrapText="1"/>
    </xf>
    <xf numFmtId="0" fontId="41" fillId="31" borderId="24" xfId="0" applyFont="1" applyFill="1" applyBorder="1" applyAlignment="1">
      <alignment horizontal="center" vertical="center" wrapText="1"/>
    </xf>
    <xf numFmtId="0" fontId="41" fillId="31" borderId="24" xfId="0" applyFont="1" applyFill="1" applyBorder="1" applyAlignment="1">
      <alignment horizontal="left" vertical="center" wrapText="1"/>
    </xf>
    <xf numFmtId="0" fontId="41" fillId="32" borderId="24" xfId="0" applyFont="1" applyFill="1" applyBorder="1" applyAlignment="1">
      <alignment horizontal="center" vertical="center" wrapText="1"/>
    </xf>
    <xf numFmtId="0" fontId="41" fillId="32" borderId="24" xfId="0" applyFont="1" applyFill="1" applyBorder="1" applyAlignment="1">
      <alignment horizontal="justify" wrapText="1"/>
    </xf>
    <xf numFmtId="4" fontId="42" fillId="32" borderId="24" xfId="0" applyNumberFormat="1" applyFont="1" applyFill="1" applyBorder="1" applyAlignment="1">
      <alignment horizontal="center" vertical="center" wrapText="1"/>
    </xf>
    <xf numFmtId="43" fontId="43" fillId="32" borderId="24" xfId="244" applyFont="1" applyFill="1" applyBorder="1" applyAlignment="1">
      <alignment horizontal="center" vertical="center" wrapText="1"/>
    </xf>
    <xf numFmtId="43" fontId="44" fillId="32" borderId="24" xfId="244" applyFont="1" applyFill="1" applyBorder="1" applyAlignment="1">
      <alignment horizontal="center" vertical="center" wrapText="1"/>
    </xf>
    <xf numFmtId="4" fontId="42" fillId="0" borderId="24" xfId="0" applyNumberFormat="1" applyFont="1" applyBorder="1" applyAlignment="1">
      <alignment horizontal="center" vertical="center" wrapText="1"/>
    </xf>
    <xf numFmtId="43" fontId="43" fillId="0" borderId="24" xfId="244" applyFont="1" applyBorder="1" applyAlignment="1">
      <alignment horizontal="center" vertical="center" wrapText="1"/>
    </xf>
    <xf numFmtId="0" fontId="45" fillId="0" borderId="24" xfId="0" applyFont="1" applyBorder="1" applyAlignment="1">
      <alignment horizontal="justify" vertical="center" wrapText="1"/>
    </xf>
    <xf numFmtId="0" fontId="45" fillId="0" borderId="24" xfId="0" applyFont="1" applyBorder="1" applyAlignment="1">
      <alignment horizontal="left" vertical="top" wrapText="1"/>
    </xf>
    <xf numFmtId="43" fontId="43" fillId="0" borderId="24" xfId="244" applyFont="1" applyFill="1" applyBorder="1" applyAlignment="1">
      <alignment horizontal="center" vertical="center" wrapText="1"/>
    </xf>
    <xf numFmtId="0" fontId="42" fillId="0" borderId="24" xfId="0" applyFont="1" applyBorder="1" applyAlignment="1">
      <alignment horizontal="justify" vertical="center" wrapText="1"/>
    </xf>
    <xf numFmtId="43" fontId="42" fillId="0" borderId="24" xfId="244" applyFont="1" applyFill="1" applyBorder="1" applyAlignment="1">
      <alignment horizontal="right" vertical="center" wrapText="1"/>
    </xf>
    <xf numFmtId="43" fontId="43" fillId="0" borderId="24" xfId="244" applyFont="1" applyFill="1" applyBorder="1" applyAlignment="1">
      <alignment horizontal="right" vertical="center" wrapText="1"/>
    </xf>
    <xf numFmtId="0" fontId="41" fillId="33" borderId="24" xfId="0" applyFont="1" applyFill="1" applyBorder="1" applyAlignment="1">
      <alignment horizontal="center" vertical="center" wrapText="1"/>
    </xf>
    <xf numFmtId="0" fontId="41" fillId="33" borderId="24" xfId="0" applyFont="1" applyFill="1" applyBorder="1" applyAlignment="1">
      <alignment horizontal="justify" vertical="center" wrapText="1"/>
    </xf>
    <xf numFmtId="4" fontId="42" fillId="33" borderId="24" xfId="0" applyNumberFormat="1" applyFont="1" applyFill="1" applyBorder="1" applyAlignment="1">
      <alignment horizontal="center" vertical="center" wrapText="1"/>
    </xf>
    <xf numFmtId="43" fontId="43" fillId="33" borderId="24" xfId="244" applyFont="1" applyFill="1" applyBorder="1" applyAlignment="1">
      <alignment horizontal="center" vertical="center" wrapText="1"/>
    </xf>
    <xf numFmtId="0" fontId="42" fillId="33" borderId="24" xfId="0" applyFont="1" applyFill="1" applyBorder="1" applyAlignment="1">
      <alignment horizontal="center" vertical="center" wrapText="1"/>
    </xf>
    <xf numFmtId="0" fontId="0" fillId="33" borderId="0" xfId="0" applyFill="1"/>
    <xf numFmtId="43" fontId="40" fillId="34" borderId="24" xfId="244" applyFont="1" applyFill="1" applyBorder="1"/>
    <xf numFmtId="43" fontId="41" fillId="29" borderId="24" xfId="244" applyFont="1" applyFill="1" applyBorder="1" applyAlignment="1">
      <alignment horizontal="center" vertical="center" wrapText="1"/>
    </xf>
    <xf numFmtId="43" fontId="42" fillId="0" borderId="24" xfId="244" applyFont="1" applyBorder="1" applyAlignment="1">
      <alignment horizontal="center" vertical="center" wrapText="1"/>
    </xf>
    <xf numFmtId="43" fontId="42" fillId="29" borderId="24" xfId="244" applyFont="1" applyFill="1" applyBorder="1" applyAlignment="1">
      <alignment horizontal="center" vertical="center" wrapText="1"/>
    </xf>
    <xf numFmtId="43" fontId="44" fillId="31" borderId="24" xfId="244" applyFont="1" applyFill="1" applyBorder="1" applyAlignment="1">
      <alignment horizontal="center" vertical="center" wrapText="1"/>
    </xf>
    <xf numFmtId="43" fontId="41" fillId="30" borderId="24" xfId="244" applyFont="1" applyFill="1" applyBorder="1" applyAlignment="1">
      <alignment horizontal="center" vertical="center" wrapText="1"/>
    </xf>
    <xf numFmtId="43" fontId="44" fillId="30" borderId="24" xfId="244" applyFont="1" applyFill="1" applyBorder="1" applyAlignment="1">
      <alignment horizontal="center" vertical="center" wrapText="1"/>
    </xf>
    <xf numFmtId="43" fontId="41" fillId="29" borderId="24" xfId="244" applyFont="1" applyFill="1" applyBorder="1" applyAlignment="1">
      <alignment wrapText="1"/>
    </xf>
    <xf numFmtId="43" fontId="42" fillId="0" borderId="24" xfId="244" applyFont="1" applyBorder="1" applyAlignment="1">
      <alignment horizontal="right" vertical="center" wrapText="1"/>
    </xf>
    <xf numFmtId="43" fontId="42" fillId="29" borderId="24" xfId="244" applyFont="1" applyFill="1" applyBorder="1" applyAlignment="1">
      <alignment wrapText="1"/>
    </xf>
    <xf numFmtId="43" fontId="41" fillId="31" borderId="24" xfId="244" applyFont="1" applyFill="1" applyBorder="1" applyAlignment="1">
      <alignment wrapText="1"/>
    </xf>
    <xf numFmtId="43" fontId="42" fillId="32" borderId="24" xfId="244" applyFont="1" applyFill="1" applyBorder="1" applyAlignment="1">
      <alignment wrapText="1"/>
    </xf>
    <xf numFmtId="43" fontId="42" fillId="33" borderId="24" xfId="244" applyFont="1" applyFill="1" applyBorder="1" applyAlignment="1">
      <alignment wrapText="1"/>
    </xf>
    <xf numFmtId="43" fontId="40" fillId="28" borderId="24" xfId="244" applyFont="1" applyFill="1" applyBorder="1" applyAlignment="1">
      <alignment vertical="center" wrapText="1"/>
    </xf>
    <xf numFmtId="0" fontId="45" fillId="0" borderId="24" xfId="0" applyFont="1" applyBorder="1" applyAlignment="1">
      <alignment horizontal="left" vertical="center" wrapText="1"/>
    </xf>
    <xf numFmtId="174" fontId="42" fillId="0" borderId="24" xfId="0" applyNumberFormat="1" applyFont="1" applyBorder="1" applyAlignment="1">
      <alignment vertical="center" wrapText="1"/>
    </xf>
    <xf numFmtId="0" fontId="42" fillId="27" borderId="24" xfId="0" applyFont="1" applyFill="1" applyBorder="1" applyAlignment="1">
      <alignment horizontal="left" vertical="center" wrapText="1"/>
    </xf>
    <xf numFmtId="0" fontId="41" fillId="35" borderId="24" xfId="0" applyFont="1" applyFill="1" applyBorder="1" applyAlignment="1">
      <alignment horizontal="center" vertical="center" wrapText="1"/>
    </xf>
    <xf numFmtId="0" fontId="41" fillId="27" borderId="24" xfId="0" applyFont="1" applyFill="1" applyBorder="1" applyAlignment="1">
      <alignment horizontal="justify" wrapText="1"/>
    </xf>
    <xf numFmtId="4" fontId="42" fillId="27" borderId="24" xfId="0" applyNumberFormat="1" applyFont="1" applyFill="1" applyBorder="1" applyAlignment="1">
      <alignment horizontal="center" vertical="center" wrapText="1"/>
    </xf>
    <xf numFmtId="43" fontId="42" fillId="27" borderId="24" xfId="244" applyFont="1" applyFill="1" applyBorder="1" applyAlignment="1">
      <alignment wrapText="1"/>
    </xf>
    <xf numFmtId="43" fontId="43" fillId="27" borderId="24" xfId="244" applyFont="1" applyFill="1" applyBorder="1" applyAlignment="1">
      <alignment horizontal="center" vertical="center" wrapText="1"/>
    </xf>
    <xf numFmtId="43" fontId="43" fillId="27" borderId="24" xfId="244" applyFont="1" applyFill="1" applyBorder="1" applyAlignment="1">
      <alignment horizontal="right" vertical="center" wrapText="1"/>
    </xf>
    <xf numFmtId="0" fontId="41" fillId="27" borderId="24" xfId="0" applyFont="1" applyFill="1" applyBorder="1" applyAlignment="1">
      <alignment horizontal="center" vertical="center" wrapText="1"/>
    </xf>
    <xf numFmtId="174" fontId="41" fillId="0" borderId="24" xfId="0" applyNumberFormat="1" applyFont="1" applyBorder="1" applyAlignment="1">
      <alignment vertical="center" wrapText="1"/>
    </xf>
    <xf numFmtId="0" fontId="41" fillId="27" borderId="24" xfId="0" applyFont="1" applyFill="1" applyBorder="1" applyAlignment="1">
      <alignment horizontal="justify" vertical="center" wrapText="1"/>
    </xf>
    <xf numFmtId="0" fontId="41" fillId="26" borderId="25" xfId="0" applyFont="1" applyFill="1" applyBorder="1" applyAlignment="1">
      <alignment horizontal="right" vertical="center" wrapText="1"/>
    </xf>
    <xf numFmtId="0" fontId="41" fillId="26" borderId="7" xfId="0" applyFont="1" applyFill="1" applyBorder="1" applyAlignment="1">
      <alignment horizontal="right" vertical="center" wrapText="1"/>
    </xf>
    <xf numFmtId="0" fontId="41" fillId="26" borderId="26" xfId="0" applyFont="1" applyFill="1" applyBorder="1" applyAlignment="1">
      <alignment horizontal="right" vertical="center" wrapText="1"/>
    </xf>
    <xf numFmtId="0" fontId="41" fillId="26" borderId="25" xfId="0" applyFont="1" applyFill="1" applyBorder="1" applyAlignment="1">
      <alignment horizontal="right" wrapText="1"/>
    </xf>
    <xf numFmtId="0" fontId="41" fillId="26" borderId="7" xfId="0" applyFont="1" applyFill="1" applyBorder="1" applyAlignment="1">
      <alignment horizontal="right" wrapText="1"/>
    </xf>
    <xf numFmtId="0" fontId="41" fillId="26" borderId="26" xfId="0" applyFont="1" applyFill="1" applyBorder="1" applyAlignment="1">
      <alignment horizontal="right" wrapText="1"/>
    </xf>
    <xf numFmtId="0" fontId="37" fillId="0" borderId="0" xfId="4" applyFont="1" applyAlignment="1">
      <alignment horizontal="center" vertical="top" wrapText="1"/>
    </xf>
    <xf numFmtId="0" fontId="36" fillId="0" borderId="20" xfId="1" applyFont="1" applyBorder="1" applyAlignment="1">
      <alignment horizontal="center" vertical="center" wrapText="1"/>
    </xf>
    <xf numFmtId="0" fontId="36" fillId="0" borderId="18" xfId="1" applyFont="1" applyBorder="1" applyAlignment="1">
      <alignment horizontal="center" vertical="center" wrapText="1"/>
    </xf>
    <xf numFmtId="0" fontId="36" fillId="0" borderId="27" xfId="1" applyFont="1" applyBorder="1" applyAlignment="1">
      <alignment horizontal="center" vertical="center" wrapText="1"/>
    </xf>
    <xf numFmtId="0" fontId="36" fillId="0" borderId="28" xfId="1" applyFont="1" applyBorder="1" applyAlignment="1">
      <alignment horizontal="center" vertical="center" wrapText="1"/>
    </xf>
    <xf numFmtId="0" fontId="36" fillId="0" borderId="29" xfId="1" applyFont="1" applyBorder="1" applyAlignment="1">
      <alignment horizontal="center" vertical="center" wrapText="1"/>
    </xf>
    <xf numFmtId="0" fontId="36" fillId="0" borderId="19" xfId="1" applyFont="1" applyBorder="1" applyAlignment="1">
      <alignment horizontal="center" vertical="center" wrapText="1"/>
    </xf>
    <xf numFmtId="0" fontId="36" fillId="0" borderId="0" xfId="1" applyFont="1" applyAlignment="1">
      <alignment horizontal="center" vertical="center" wrapText="1"/>
    </xf>
    <xf numFmtId="0" fontId="47" fillId="0" borderId="0" xfId="1" applyFont="1" applyAlignment="1">
      <alignment horizontal="center" vertical="center" wrapText="1"/>
    </xf>
    <xf numFmtId="0" fontId="46" fillId="26" borderId="24" xfId="0" applyFont="1" applyFill="1" applyBorder="1" applyAlignment="1">
      <alignment horizontal="right" wrapText="1"/>
    </xf>
    <xf numFmtId="0" fontId="40" fillId="34" borderId="24" xfId="0" applyFont="1" applyFill="1" applyBorder="1" applyAlignment="1">
      <alignment horizontal="center"/>
    </xf>
  </cellXfs>
  <cellStyles count="264">
    <cellStyle name="20 % - Accent1 2" xfId="13" xr:uid="{00000000-0005-0000-0000-000000000000}"/>
    <cellStyle name="20 % - Accent2 2" xfId="14" xr:uid="{00000000-0005-0000-0000-000001000000}"/>
    <cellStyle name="20 % - Accent3 2" xfId="15" xr:uid="{00000000-0005-0000-0000-000002000000}"/>
    <cellStyle name="20 % - Accent4 2" xfId="16" xr:uid="{00000000-0005-0000-0000-000003000000}"/>
    <cellStyle name="20 % - Accent5 2" xfId="17" xr:uid="{00000000-0005-0000-0000-000004000000}"/>
    <cellStyle name="20 % - Accent6 2" xfId="18" xr:uid="{00000000-0005-0000-0000-000005000000}"/>
    <cellStyle name="20% - Accent1" xfId="19" xr:uid="{00000000-0005-0000-0000-000006000000}"/>
    <cellStyle name="20% - Accent2" xfId="20" xr:uid="{00000000-0005-0000-0000-000007000000}"/>
    <cellStyle name="20% - Accent3" xfId="21" xr:uid="{00000000-0005-0000-0000-000008000000}"/>
    <cellStyle name="20% - Accent4" xfId="22" xr:uid="{00000000-0005-0000-0000-000009000000}"/>
    <cellStyle name="20% - Accent5" xfId="23" xr:uid="{00000000-0005-0000-0000-00000A000000}"/>
    <cellStyle name="20% - Accent6" xfId="24" xr:uid="{00000000-0005-0000-0000-00000B000000}"/>
    <cellStyle name="40 % - Accent1 2" xfId="25" xr:uid="{00000000-0005-0000-0000-00000C000000}"/>
    <cellStyle name="40 % - Accent2 2" xfId="26" xr:uid="{00000000-0005-0000-0000-00000D000000}"/>
    <cellStyle name="40 % - Accent3 2" xfId="27" xr:uid="{00000000-0005-0000-0000-00000E000000}"/>
    <cellStyle name="40 % - Accent4 2" xfId="28" xr:uid="{00000000-0005-0000-0000-00000F000000}"/>
    <cellStyle name="40 % - Accent5 2" xfId="29" xr:uid="{00000000-0005-0000-0000-000010000000}"/>
    <cellStyle name="40 % - Accent6 2" xfId="30" xr:uid="{00000000-0005-0000-0000-000011000000}"/>
    <cellStyle name="40% - Accent1" xfId="31" xr:uid="{00000000-0005-0000-0000-000012000000}"/>
    <cellStyle name="40% - Accent2" xfId="32" xr:uid="{00000000-0005-0000-0000-000013000000}"/>
    <cellStyle name="40% - Accent3" xfId="33" xr:uid="{00000000-0005-0000-0000-000014000000}"/>
    <cellStyle name="40% - Accent4" xfId="34" xr:uid="{00000000-0005-0000-0000-000015000000}"/>
    <cellStyle name="40% - Accent5" xfId="35" xr:uid="{00000000-0005-0000-0000-000016000000}"/>
    <cellStyle name="40% - Accent6" xfId="36" xr:uid="{00000000-0005-0000-0000-000017000000}"/>
    <cellStyle name="60 % - Accent1 2" xfId="37" xr:uid="{00000000-0005-0000-0000-000018000000}"/>
    <cellStyle name="60 % - Accent2 2" xfId="38" xr:uid="{00000000-0005-0000-0000-000019000000}"/>
    <cellStyle name="60 % - Accent3 2" xfId="39" xr:uid="{00000000-0005-0000-0000-00001A000000}"/>
    <cellStyle name="60 % - Accent4 2" xfId="40" xr:uid="{00000000-0005-0000-0000-00001B000000}"/>
    <cellStyle name="60 % - Accent5 2" xfId="41" xr:uid="{00000000-0005-0000-0000-00001C000000}"/>
    <cellStyle name="60 % - Accent6 2" xfId="42" xr:uid="{00000000-0005-0000-0000-00001D000000}"/>
    <cellStyle name="60% - Accent1" xfId="43" xr:uid="{00000000-0005-0000-0000-00001E000000}"/>
    <cellStyle name="60% - Accent2" xfId="44" xr:uid="{00000000-0005-0000-0000-00001F000000}"/>
    <cellStyle name="60% - Accent3" xfId="45" xr:uid="{00000000-0005-0000-0000-000020000000}"/>
    <cellStyle name="60% - Accent4" xfId="46" xr:uid="{00000000-0005-0000-0000-000021000000}"/>
    <cellStyle name="60% - Accent5" xfId="47" xr:uid="{00000000-0005-0000-0000-000022000000}"/>
    <cellStyle name="60% - Accent6" xfId="48" xr:uid="{00000000-0005-0000-0000-000023000000}"/>
    <cellStyle name="Accent1 2" xfId="49" xr:uid="{00000000-0005-0000-0000-000024000000}"/>
    <cellStyle name="Accent2 2" xfId="50" xr:uid="{00000000-0005-0000-0000-000025000000}"/>
    <cellStyle name="Accent3 2" xfId="51" xr:uid="{00000000-0005-0000-0000-000026000000}"/>
    <cellStyle name="Accent4 2" xfId="52" xr:uid="{00000000-0005-0000-0000-000027000000}"/>
    <cellStyle name="Accent5 2" xfId="53" xr:uid="{00000000-0005-0000-0000-000028000000}"/>
    <cellStyle name="Accent6 2" xfId="54" xr:uid="{00000000-0005-0000-0000-000029000000}"/>
    <cellStyle name="Avertissement 2" xfId="55" xr:uid="{00000000-0005-0000-0000-00002A000000}"/>
    <cellStyle name="Bad" xfId="56" xr:uid="{00000000-0005-0000-0000-00002B000000}"/>
    <cellStyle name="Calcul 2" xfId="57" xr:uid="{00000000-0005-0000-0000-00002C000000}"/>
    <cellStyle name="Calcul 2 2" xfId="58" xr:uid="{00000000-0005-0000-0000-00002D000000}"/>
    <cellStyle name="Calculation" xfId="59" xr:uid="{00000000-0005-0000-0000-00002E000000}"/>
    <cellStyle name="Calculation 2" xfId="60" xr:uid="{00000000-0005-0000-0000-00002F000000}"/>
    <cellStyle name="Cellule liée 2" xfId="61" xr:uid="{00000000-0005-0000-0000-000030000000}"/>
    <cellStyle name="Check Cell" xfId="62" xr:uid="{00000000-0005-0000-0000-000031000000}"/>
    <cellStyle name="Comma 2" xfId="170" xr:uid="{00000000-0005-0000-0000-000032000000}"/>
    <cellStyle name="Comma 2 2" xfId="171" xr:uid="{00000000-0005-0000-0000-000033000000}"/>
    <cellStyle name="Commentaire 2" xfId="63" xr:uid="{00000000-0005-0000-0000-000034000000}"/>
    <cellStyle name="Commentaire 2 2" xfId="64" xr:uid="{00000000-0005-0000-0000-000035000000}"/>
    <cellStyle name="Entrée 2" xfId="65" xr:uid="{00000000-0005-0000-0000-000036000000}"/>
    <cellStyle name="Entrée 2 2" xfId="66" xr:uid="{00000000-0005-0000-0000-000037000000}"/>
    <cellStyle name="Euro" xfId="2" xr:uid="{00000000-0005-0000-0000-000038000000}"/>
    <cellStyle name="Euro 2" xfId="172" xr:uid="{00000000-0005-0000-0000-000039000000}"/>
    <cellStyle name="Euro 2 2" xfId="173" xr:uid="{00000000-0005-0000-0000-00003A000000}"/>
    <cellStyle name="Euro 2 2 2" xfId="257" xr:uid="{A58AD95C-193A-473B-ABF9-09F7469D6B1B}"/>
    <cellStyle name="Euro 2 3" xfId="256" xr:uid="{E1F9385C-3FE6-4B7B-8A33-068B7B4B716B}"/>
    <cellStyle name="Explanatory Text" xfId="67" xr:uid="{00000000-0005-0000-0000-00003B000000}"/>
    <cellStyle name="Financier0" xfId="68" xr:uid="{00000000-0005-0000-0000-00003C000000}"/>
    <cellStyle name="Good" xfId="69" xr:uid="{00000000-0005-0000-0000-00003D000000}"/>
    <cellStyle name="Grey" xfId="70" xr:uid="{00000000-0005-0000-0000-00003E000000}"/>
    <cellStyle name="Header1" xfId="71" xr:uid="{00000000-0005-0000-0000-00003F000000}"/>
    <cellStyle name="Header2" xfId="72" xr:uid="{00000000-0005-0000-0000-000040000000}"/>
    <cellStyle name="Header2 2" xfId="73" xr:uid="{00000000-0005-0000-0000-000041000000}"/>
    <cellStyle name="Header2 2 2" xfId="249" xr:uid="{DC747ADA-0F6A-4079-BB0F-CB33C350E248}"/>
    <cellStyle name="Header2 3" xfId="248" xr:uid="{EAAC913A-10CD-4286-9BA1-A6A8EB75ADE2}"/>
    <cellStyle name="Heading 1" xfId="74" xr:uid="{00000000-0005-0000-0000-000042000000}"/>
    <cellStyle name="Heading 2" xfId="75" xr:uid="{00000000-0005-0000-0000-000043000000}"/>
    <cellStyle name="Heading 3" xfId="76" xr:uid="{00000000-0005-0000-0000-000044000000}"/>
    <cellStyle name="Heading 4" xfId="77" xr:uid="{00000000-0005-0000-0000-000045000000}"/>
    <cellStyle name="Input" xfId="78" xr:uid="{00000000-0005-0000-0000-000046000000}"/>
    <cellStyle name="Input [yellow]" xfId="79" xr:uid="{00000000-0005-0000-0000-000047000000}"/>
    <cellStyle name="Input [yellow] 2" xfId="80" xr:uid="{00000000-0005-0000-0000-000048000000}"/>
    <cellStyle name="Input [yellow] 2 2" xfId="251" xr:uid="{FBF51130-DEC4-4CEE-95DD-7EDD0517E0E7}"/>
    <cellStyle name="Input [yellow] 3" xfId="250" xr:uid="{4E0DAF94-8172-4439-9AEF-9650ED89B711}"/>
    <cellStyle name="Input 2" xfId="81" xr:uid="{00000000-0005-0000-0000-000049000000}"/>
    <cellStyle name="Insatisfaisant 2" xfId="82" xr:uid="{00000000-0005-0000-0000-00004A000000}"/>
    <cellStyle name="Linked Cell" xfId="83" xr:uid="{00000000-0005-0000-0000-00004B000000}"/>
    <cellStyle name="Migliaia (0)_ANALYSIS" xfId="174" xr:uid="{00000000-0005-0000-0000-00004C000000}"/>
    <cellStyle name="Migliaia [0]_Bordereau des prix oudayas" xfId="175" xr:uid="{00000000-0005-0000-0000-00004D000000}"/>
    <cellStyle name="Milliers" xfId="244" builtinId="3"/>
    <cellStyle name="Milliers [mm]" xfId="84" xr:uid="{00000000-0005-0000-0000-00004F000000}"/>
    <cellStyle name="Milliers 10" xfId="176" xr:uid="{00000000-0005-0000-0000-000050000000}"/>
    <cellStyle name="Milliers 11" xfId="263" xr:uid="{B6E403FA-6695-42DA-B285-46FB2595F2FD}"/>
    <cellStyle name="Milliers 2" xfId="3" xr:uid="{00000000-0005-0000-0000-000051000000}"/>
    <cellStyle name="Milliers 2 2" xfId="85" xr:uid="{00000000-0005-0000-0000-000052000000}"/>
    <cellStyle name="Milliers 2 2 2" xfId="177" xr:uid="{00000000-0005-0000-0000-000053000000}"/>
    <cellStyle name="Milliers 2 3" xfId="178" xr:uid="{00000000-0005-0000-0000-000054000000}"/>
    <cellStyle name="Milliers 2 3 2" xfId="179" xr:uid="{00000000-0005-0000-0000-000055000000}"/>
    <cellStyle name="Milliers 2 4" xfId="247" xr:uid="{36C23050-AC2F-4CB6-8AAF-546A864926DB}"/>
    <cellStyle name="Milliers 3" xfId="86" xr:uid="{00000000-0005-0000-0000-000056000000}"/>
    <cellStyle name="Milliers 3 2" xfId="87" xr:uid="{00000000-0005-0000-0000-000057000000}"/>
    <cellStyle name="Milliers 3 2 2" xfId="180" xr:uid="{00000000-0005-0000-0000-000058000000}"/>
    <cellStyle name="Milliers 3 3" xfId="181" xr:uid="{00000000-0005-0000-0000-000059000000}"/>
    <cellStyle name="Milliers 3 3 2" xfId="182" xr:uid="{00000000-0005-0000-0000-00005A000000}"/>
    <cellStyle name="Milliers 3 4" xfId="183" xr:uid="{00000000-0005-0000-0000-00005B000000}"/>
    <cellStyle name="Milliers 4" xfId="88" xr:uid="{00000000-0005-0000-0000-00005C000000}"/>
    <cellStyle name="Milliers 4 2" xfId="184" xr:uid="{00000000-0005-0000-0000-00005D000000}"/>
    <cellStyle name="Milliers 4 2 2" xfId="185" xr:uid="{00000000-0005-0000-0000-00005E000000}"/>
    <cellStyle name="Milliers 4 3" xfId="186" xr:uid="{00000000-0005-0000-0000-00005F000000}"/>
    <cellStyle name="Milliers 5" xfId="89" xr:uid="{00000000-0005-0000-0000-000060000000}"/>
    <cellStyle name="Milliers 5 2" xfId="187" xr:uid="{00000000-0005-0000-0000-000061000000}"/>
    <cellStyle name="Milliers 5 3" xfId="188" xr:uid="{00000000-0005-0000-0000-000062000000}"/>
    <cellStyle name="Milliers 5 4" xfId="189" xr:uid="{00000000-0005-0000-0000-000063000000}"/>
    <cellStyle name="Milliers 6" xfId="90" xr:uid="{00000000-0005-0000-0000-000064000000}"/>
    <cellStyle name="Milliers 6 2" xfId="91" xr:uid="{00000000-0005-0000-0000-000065000000}"/>
    <cellStyle name="Milliers 6 3" xfId="190" xr:uid="{00000000-0005-0000-0000-000066000000}"/>
    <cellStyle name="Milliers 6 3 2" xfId="191" xr:uid="{00000000-0005-0000-0000-000067000000}"/>
    <cellStyle name="Milliers 7" xfId="92" xr:uid="{00000000-0005-0000-0000-000068000000}"/>
    <cellStyle name="Milliers 8" xfId="192" xr:uid="{00000000-0005-0000-0000-000069000000}"/>
    <cellStyle name="Milliers 8 2" xfId="193" xr:uid="{00000000-0005-0000-0000-00006A000000}"/>
    <cellStyle name="Milliers 9" xfId="194" xr:uid="{00000000-0005-0000-0000-00006B000000}"/>
    <cellStyle name="Milliers 9 2" xfId="195" xr:uid="{00000000-0005-0000-0000-00006C000000}"/>
    <cellStyle name="Monétaire 2" xfId="93" xr:uid="{00000000-0005-0000-0000-00006D000000}"/>
    <cellStyle name="Monétaire 2 2" xfId="94" xr:uid="{00000000-0005-0000-0000-00006E000000}"/>
    <cellStyle name="Monétaire 2 2 2" xfId="196" xr:uid="{00000000-0005-0000-0000-00006F000000}"/>
    <cellStyle name="Monétaire 2 2 2 2" xfId="258" xr:uid="{8DE6A82C-F5FA-4243-898F-4D29A52CFBEF}"/>
    <cellStyle name="Monétaire 2 2 3" xfId="253" xr:uid="{980CD038-27D7-4A97-B113-5530BE06FCED}"/>
    <cellStyle name="Monétaire 2 3" xfId="197" xr:uid="{00000000-0005-0000-0000-000070000000}"/>
    <cellStyle name="Monétaire 2 3 2" xfId="259" xr:uid="{CFE65A01-CD64-4CC6-9B62-974A35782CA2}"/>
    <cellStyle name="Monétaire 2 4" xfId="252" xr:uid="{37F62E8C-74D0-403C-85D1-E38D83701306}"/>
    <cellStyle name="Monétaire 3" xfId="198" xr:uid="{00000000-0005-0000-0000-000071000000}"/>
    <cellStyle name="Monétaire 3 2" xfId="199" xr:uid="{00000000-0005-0000-0000-000072000000}"/>
    <cellStyle name="Monétaire 3 2 2" xfId="261" xr:uid="{5EF1522F-442F-47F4-92AF-5E76C7EE3072}"/>
    <cellStyle name="Monétaire 3 3" xfId="260" xr:uid="{7D62FC35-9B07-44E1-A13E-5B45BF76003D}"/>
    <cellStyle name="mounir" xfId="95" xr:uid="{00000000-0005-0000-0000-000073000000}"/>
    <cellStyle name="NAJ" xfId="96" xr:uid="{00000000-0005-0000-0000-000074000000}"/>
    <cellStyle name="NAJ 2" xfId="254" xr:uid="{86E65E19-2F11-4700-BB49-A99A860192B6}"/>
    <cellStyle name="Neutral" xfId="97" xr:uid="{00000000-0005-0000-0000-000075000000}"/>
    <cellStyle name="Neutre 2" xfId="98" xr:uid="{00000000-0005-0000-0000-000076000000}"/>
    <cellStyle name="Normal" xfId="0" builtinId="0"/>
    <cellStyle name="Normal - Style1" xfId="11" xr:uid="{00000000-0005-0000-0000-000078000000}"/>
    <cellStyle name="Normal 10" xfId="165" xr:uid="{00000000-0005-0000-0000-000079000000}"/>
    <cellStyle name="Normal 100" xfId="200" xr:uid="{00000000-0005-0000-0000-00007A000000}"/>
    <cellStyle name="Normal 101" xfId="201" xr:uid="{00000000-0005-0000-0000-00007B000000}"/>
    <cellStyle name="Normal 11" xfId="167" xr:uid="{00000000-0005-0000-0000-00007C000000}"/>
    <cellStyle name="Normal 11 2" xfId="202" xr:uid="{00000000-0005-0000-0000-00007D000000}"/>
    <cellStyle name="Normal 12" xfId="166" xr:uid="{00000000-0005-0000-0000-00007E000000}"/>
    <cellStyle name="Normal 13" xfId="168" xr:uid="{00000000-0005-0000-0000-00007F000000}"/>
    <cellStyle name="Normal 14" xfId="169" xr:uid="{00000000-0005-0000-0000-000080000000}"/>
    <cellStyle name="Normal 15" xfId="241" xr:uid="{00000000-0005-0000-0000-000081000000}"/>
    <cellStyle name="Normal 15 2 2" xfId="245" xr:uid="{A1B201F7-E51D-4A47-9620-9DCE09BA2FB9}"/>
    <cellStyle name="Normal 16" xfId="242" xr:uid="{00000000-0005-0000-0000-000082000000}"/>
    <cellStyle name="Normal 2" xfId="1" xr:uid="{00000000-0005-0000-0000-000083000000}"/>
    <cellStyle name="Normal 2 2" xfId="4" xr:uid="{00000000-0005-0000-0000-000084000000}"/>
    <cellStyle name="Normal 2 2 2" xfId="99" xr:uid="{00000000-0005-0000-0000-000085000000}"/>
    <cellStyle name="Normal 2 3" xfId="100" xr:uid="{00000000-0005-0000-0000-000086000000}"/>
    <cellStyle name="Normal 2 3 2" xfId="203" xr:uid="{00000000-0005-0000-0000-000087000000}"/>
    <cellStyle name="Normal 2 3 3" xfId="204" xr:uid="{00000000-0005-0000-0000-000088000000}"/>
    <cellStyle name="Normal 2 3_Attachement_N3_AN_TR1_A0" xfId="205" xr:uid="{00000000-0005-0000-0000-000089000000}"/>
    <cellStyle name="Normal 2 4" xfId="101" xr:uid="{00000000-0005-0000-0000-00008A000000}"/>
    <cellStyle name="Normal 2 5" xfId="102" xr:uid="{00000000-0005-0000-0000-00008B000000}"/>
    <cellStyle name="Normal 2 6" xfId="103" xr:uid="{00000000-0005-0000-0000-00008C000000}"/>
    <cellStyle name="Normal 2 7" xfId="104" xr:uid="{00000000-0005-0000-0000-00008D000000}"/>
    <cellStyle name="Normal 2 7 2" xfId="255" xr:uid="{0B5D1CBD-701E-4386-8C9B-E094072A3795}"/>
    <cellStyle name="Normal 2 8" xfId="243" xr:uid="{00000000-0005-0000-0000-00008E000000}"/>
    <cellStyle name="Normal 2_AM-AN-TR1-MOE-rév03" xfId="206" xr:uid="{00000000-0005-0000-0000-00008F000000}"/>
    <cellStyle name="Normal 20" xfId="207" xr:uid="{00000000-0005-0000-0000-000090000000}"/>
    <cellStyle name="Normal 21" xfId="208" xr:uid="{00000000-0005-0000-0000-000091000000}"/>
    <cellStyle name="Normal 22" xfId="209" xr:uid="{00000000-0005-0000-0000-000092000000}"/>
    <cellStyle name="Normal 24" xfId="210" xr:uid="{00000000-0005-0000-0000-000093000000}"/>
    <cellStyle name="Normal 3" xfId="5" xr:uid="{00000000-0005-0000-0000-000094000000}"/>
    <cellStyle name="Normal 3 2" xfId="105" xr:uid="{00000000-0005-0000-0000-000095000000}"/>
    <cellStyle name="Normal 3 2 2" xfId="106" xr:uid="{00000000-0005-0000-0000-000096000000}"/>
    <cellStyle name="Normal 3 3" xfId="107" xr:uid="{00000000-0005-0000-0000-000097000000}"/>
    <cellStyle name="Normal 3 4" xfId="108" xr:uid="{00000000-0005-0000-0000-000098000000}"/>
    <cellStyle name="Normal 3 5" xfId="12" xr:uid="{00000000-0005-0000-0000-000099000000}"/>
    <cellStyle name="Normal 3 6" xfId="246" xr:uid="{044D58E0-D221-4165-AF43-8F375F82A398}"/>
    <cellStyle name="Normal 3_Attachement_n°_2_Lot_1C_Zone_C_TFZ_A0" xfId="211" xr:uid="{00000000-0005-0000-0000-00009A000000}"/>
    <cellStyle name="Normal 30" xfId="212" xr:uid="{00000000-0005-0000-0000-00009B000000}"/>
    <cellStyle name="Normal 31" xfId="213" xr:uid="{00000000-0005-0000-0000-00009C000000}"/>
    <cellStyle name="Normal 32" xfId="214" xr:uid="{00000000-0005-0000-0000-00009D000000}"/>
    <cellStyle name="Normal 33" xfId="215" xr:uid="{00000000-0005-0000-0000-00009E000000}"/>
    <cellStyle name="Normal 34" xfId="216" xr:uid="{00000000-0005-0000-0000-00009F000000}"/>
    <cellStyle name="Normal 35" xfId="217" xr:uid="{00000000-0005-0000-0000-0000A0000000}"/>
    <cellStyle name="Normal 36" xfId="218" xr:uid="{00000000-0005-0000-0000-0000A1000000}"/>
    <cellStyle name="Normal 37" xfId="219" xr:uid="{00000000-0005-0000-0000-0000A2000000}"/>
    <cellStyle name="Normal 38" xfId="220" xr:uid="{00000000-0005-0000-0000-0000A3000000}"/>
    <cellStyle name="Normal 4" xfId="6" xr:uid="{00000000-0005-0000-0000-0000A4000000}"/>
    <cellStyle name="Normal 4 2" xfId="221" xr:uid="{00000000-0005-0000-0000-0000A5000000}"/>
    <cellStyle name="Normal 5" xfId="7" xr:uid="{00000000-0005-0000-0000-0000A6000000}"/>
    <cellStyle name="Normal 5 2" xfId="109" xr:uid="{00000000-0005-0000-0000-0000A7000000}"/>
    <cellStyle name="Normal 5 2 2" xfId="110" xr:uid="{00000000-0005-0000-0000-0000A8000000}"/>
    <cellStyle name="Normal 5 2 2 2" xfId="111" xr:uid="{00000000-0005-0000-0000-0000A9000000}"/>
    <cellStyle name="Normal 5 2 2 2 2" xfId="112" xr:uid="{00000000-0005-0000-0000-0000AA000000}"/>
    <cellStyle name="Normal 5 2 2 3" xfId="113" xr:uid="{00000000-0005-0000-0000-0000AB000000}"/>
    <cellStyle name="Normal 5 2 3" xfId="114" xr:uid="{00000000-0005-0000-0000-0000AC000000}"/>
    <cellStyle name="Normal 5 2 3 2" xfId="115" xr:uid="{00000000-0005-0000-0000-0000AD000000}"/>
    <cellStyle name="Normal 5 2 3 2 2" xfId="116" xr:uid="{00000000-0005-0000-0000-0000AE000000}"/>
    <cellStyle name="Normal 5 2 3 3" xfId="117" xr:uid="{00000000-0005-0000-0000-0000AF000000}"/>
    <cellStyle name="Normal 5 2 4" xfId="118" xr:uid="{00000000-0005-0000-0000-0000B0000000}"/>
    <cellStyle name="Normal 5 2 4 2" xfId="119" xr:uid="{00000000-0005-0000-0000-0000B1000000}"/>
    <cellStyle name="Normal 5 2 5" xfId="120" xr:uid="{00000000-0005-0000-0000-0000B2000000}"/>
    <cellStyle name="Normal 5 3" xfId="121" xr:uid="{00000000-0005-0000-0000-0000B3000000}"/>
    <cellStyle name="Normal 5 3 2" xfId="122" xr:uid="{00000000-0005-0000-0000-0000B4000000}"/>
    <cellStyle name="Normal 5 3 2 2" xfId="123" xr:uid="{00000000-0005-0000-0000-0000B5000000}"/>
    <cellStyle name="Normal 5 3 3" xfId="124" xr:uid="{00000000-0005-0000-0000-0000B6000000}"/>
    <cellStyle name="Normal 5 4" xfId="125" xr:uid="{00000000-0005-0000-0000-0000B7000000}"/>
    <cellStyle name="Normal 5 4 2" xfId="126" xr:uid="{00000000-0005-0000-0000-0000B8000000}"/>
    <cellStyle name="Normal 5 4 2 2" xfId="127" xr:uid="{00000000-0005-0000-0000-0000B9000000}"/>
    <cellStyle name="Normal 5 4 3" xfId="128" xr:uid="{00000000-0005-0000-0000-0000BA000000}"/>
    <cellStyle name="Normal 5 5" xfId="129" xr:uid="{00000000-0005-0000-0000-0000BB000000}"/>
    <cellStyle name="Normal 5 5 2" xfId="130" xr:uid="{00000000-0005-0000-0000-0000BC000000}"/>
    <cellStyle name="Normal 5 6" xfId="131" xr:uid="{00000000-0005-0000-0000-0000BD000000}"/>
    <cellStyle name="Normal 5 7" xfId="160" xr:uid="{00000000-0005-0000-0000-0000BE000000}"/>
    <cellStyle name="Normal 5_Attachement_n°_2_Lot_1C_Zone_C_TFZ_A0" xfId="222" xr:uid="{00000000-0005-0000-0000-0000BF000000}"/>
    <cellStyle name="Normal 6" xfId="8" xr:uid="{00000000-0005-0000-0000-0000C0000000}"/>
    <cellStyle name="Normal 7" xfId="10" xr:uid="{00000000-0005-0000-0000-0000C1000000}"/>
    <cellStyle name="Normal 7 2" xfId="162" xr:uid="{00000000-0005-0000-0000-0000C2000000}"/>
    <cellStyle name="Normal 71" xfId="223" xr:uid="{00000000-0005-0000-0000-0000C3000000}"/>
    <cellStyle name="Normal 8" xfId="161" xr:uid="{00000000-0005-0000-0000-0000C4000000}"/>
    <cellStyle name="Normal 8 2" xfId="240" xr:uid="{00000000-0005-0000-0000-0000C5000000}"/>
    <cellStyle name="Normal 80" xfId="224" xr:uid="{00000000-0005-0000-0000-0000C6000000}"/>
    <cellStyle name="Normal 89" xfId="225" xr:uid="{00000000-0005-0000-0000-0000C7000000}"/>
    <cellStyle name="Normal 9" xfId="164" xr:uid="{00000000-0005-0000-0000-0000C8000000}"/>
    <cellStyle name="Normal 90" xfId="226" xr:uid="{00000000-0005-0000-0000-0000C9000000}"/>
    <cellStyle name="Normal 91" xfId="227" xr:uid="{00000000-0005-0000-0000-0000CA000000}"/>
    <cellStyle name="Normal 92" xfId="228" xr:uid="{00000000-0005-0000-0000-0000CB000000}"/>
    <cellStyle name="Normal 98" xfId="229" xr:uid="{00000000-0005-0000-0000-0000CC000000}"/>
    <cellStyle name="Normal 99" xfId="230" xr:uid="{00000000-0005-0000-0000-0000CD000000}"/>
    <cellStyle name="Note" xfId="132" xr:uid="{00000000-0005-0000-0000-0000D0000000}"/>
    <cellStyle name="Note 2" xfId="133" xr:uid="{00000000-0005-0000-0000-0000D1000000}"/>
    <cellStyle name="Output" xfId="134" xr:uid="{00000000-0005-0000-0000-0000D2000000}"/>
    <cellStyle name="Output 2" xfId="135" xr:uid="{00000000-0005-0000-0000-0000D3000000}"/>
    <cellStyle name="Percent [2]" xfId="136" xr:uid="{00000000-0005-0000-0000-0000D4000000}"/>
    <cellStyle name="Pourcentage" xfId="163" builtinId="5"/>
    <cellStyle name="Pourcentage 2" xfId="9" xr:uid="{00000000-0005-0000-0000-0000D6000000}"/>
    <cellStyle name="Pourcentage 2 2" xfId="137" xr:uid="{00000000-0005-0000-0000-0000D7000000}"/>
    <cellStyle name="Pourcentage 2 3" xfId="138" xr:uid="{00000000-0005-0000-0000-0000D8000000}"/>
    <cellStyle name="Pourcentage 2 3 2" xfId="139" xr:uid="{00000000-0005-0000-0000-0000D9000000}"/>
    <cellStyle name="Pourcentage 3" xfId="140" xr:uid="{00000000-0005-0000-0000-0000DA000000}"/>
    <cellStyle name="Pourcentage 3 2" xfId="141" xr:uid="{00000000-0005-0000-0000-0000DB000000}"/>
    <cellStyle name="Pourcentage 3 3" xfId="231" xr:uid="{00000000-0005-0000-0000-0000DC000000}"/>
    <cellStyle name="Pourcentage 4" xfId="142" xr:uid="{00000000-0005-0000-0000-0000DD000000}"/>
    <cellStyle name="Pourcentage 5" xfId="232" xr:uid="{00000000-0005-0000-0000-0000DE000000}"/>
    <cellStyle name="Pourcentage 5 2" xfId="233" xr:uid="{00000000-0005-0000-0000-0000DF000000}"/>
    <cellStyle name="Pourcentage 5 3" xfId="234" xr:uid="{00000000-0005-0000-0000-0000E0000000}"/>
    <cellStyle name="Pourcentage 6" xfId="235" xr:uid="{00000000-0005-0000-0000-0000E1000000}"/>
    <cellStyle name="Pourcentage 7" xfId="236" xr:uid="{00000000-0005-0000-0000-0000E2000000}"/>
    <cellStyle name="Satisfaisant 2" xfId="143" xr:uid="{00000000-0005-0000-0000-0000E3000000}"/>
    <cellStyle name="sol" xfId="144" xr:uid="{00000000-0005-0000-0000-0000E4000000}"/>
    <cellStyle name="Sortie 2" xfId="145" xr:uid="{00000000-0005-0000-0000-0000E5000000}"/>
    <cellStyle name="Sortie 2 2" xfId="146" xr:uid="{00000000-0005-0000-0000-0000E6000000}"/>
    <cellStyle name="Style 1" xfId="237" xr:uid="{00000000-0005-0000-0000-0000E7000000}"/>
    <cellStyle name="Style 1 2" xfId="262" xr:uid="{711A507F-DBFD-49A9-9708-1EB5D73397BC}"/>
    <cellStyle name="Texte explicatif 2" xfId="147" xr:uid="{00000000-0005-0000-0000-0000E8000000}"/>
    <cellStyle name="Title" xfId="148" xr:uid="{00000000-0005-0000-0000-0000E9000000}"/>
    <cellStyle name="Titre 2" xfId="149" xr:uid="{00000000-0005-0000-0000-0000EA000000}"/>
    <cellStyle name="Titre 1 2" xfId="150" xr:uid="{00000000-0005-0000-0000-0000EB000000}"/>
    <cellStyle name="Titre 2 2" xfId="151" xr:uid="{00000000-0005-0000-0000-0000EC000000}"/>
    <cellStyle name="Titre 3 2" xfId="152" xr:uid="{00000000-0005-0000-0000-0000ED000000}"/>
    <cellStyle name="Titre 4 2" xfId="153" xr:uid="{00000000-0005-0000-0000-0000EE000000}"/>
    <cellStyle name="Total 2" xfId="154" xr:uid="{00000000-0005-0000-0000-0000EF000000}"/>
    <cellStyle name="Total 2 2" xfId="155" xr:uid="{00000000-0005-0000-0000-0000F0000000}"/>
    <cellStyle name="Valuta (0)_ANALISI" xfId="238" xr:uid="{00000000-0005-0000-0000-0000F1000000}"/>
    <cellStyle name="Vérification 2" xfId="156" xr:uid="{00000000-0005-0000-0000-0000F2000000}"/>
    <cellStyle name="Virgule fixe" xfId="157" xr:uid="{00000000-0005-0000-0000-0000F3000000}"/>
    <cellStyle name="Virgule fixe 2" xfId="158" xr:uid="{00000000-0005-0000-0000-0000F4000000}"/>
    <cellStyle name="Virgule fixe_Attachement_n°_10_Lot_1_suivant_Avenant_1_VF" xfId="239" xr:uid="{00000000-0005-0000-0000-0000F5000000}"/>
    <cellStyle name="Warning Text" xfId="159" xr:uid="{00000000-0005-0000-0000-0000F6000000}"/>
  </cellStyles>
  <dxfs count="0"/>
  <tableStyles count="0" defaultTableStyle="TableStyleMedium9" defaultPivotStyle="PivotStyleLight16"/>
  <colors>
    <mruColors>
      <color rgb="FF00FF00"/>
      <color rgb="FFCCFFCC"/>
      <color rgb="FFFFFF66"/>
      <color rgb="FFFFFF99"/>
      <color rgb="FFEEECC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customXml" Target="../customXml/item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6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3663952</xdr:colOff>
      <xdr:row>0</xdr:row>
      <xdr:rowOff>643782</xdr:rowOff>
    </xdr:from>
    <xdr:to>
      <xdr:col>1</xdr:col>
      <xdr:colOff>4280647</xdr:colOff>
      <xdr:row>0</xdr:row>
      <xdr:rowOff>1117534</xdr:rowOff>
    </xdr:to>
    <xdr:pic>
      <xdr:nvPicPr>
        <xdr:cNvPr id="2" name="Image 3" descr="ARMOIRIE1401">
          <a:extLst>
            <a:ext uri="{FF2B5EF4-FFF2-40B4-BE49-F238E27FC236}">
              <a16:creationId xmlns:a16="http://schemas.microsoft.com/office/drawing/2014/main" id="{52E19D5F-B9DC-470B-84D5-97548DAE8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0573" t="17284" r="29984" b="37500"/>
        <a:stretch>
          <a:fillRect/>
        </a:stretch>
      </xdr:blipFill>
      <xdr:spPr bwMode="auto">
        <a:xfrm>
          <a:off x="4459570" y="643782"/>
          <a:ext cx="616695" cy="4737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adren\ANNEXES%20DEF\Affaires%20en%20cours\AssZNA-REDAL\actua-guide\calq-babmriss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novecmaroc-my.sharepoint.com/Documents%20and%20Settings/KamalA/Bureau/kamal/CDS/RABAT-CDSnv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novecmaroc-my.sharepoint.com/ATT%202005/ATT-ELEC-04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novecmaroc-my.sharepoint.com/Documents%20and%20Settings/guenounou/Local%20Settings/Temporary%20Internet%20Files/OLKF/lot-douar-kora/FORM-CAQUOT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novecmaroc-my.sharepoint.com/Projets/Jorf%20Unite%20Acide%20&amp;%20Engrais/M&#233;tre%20D&#233;finitif/DECANTEUR29%25-313.FR.02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novecmaroc-my.sharepoint.com/Projets/Jorf%20Unite%20Acide%20&amp;%20Engrais/Metre%20Definitif/BATIMENT%20DE%20CONCENTRATON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novecmaroc-my.sharepoint.com/Ancien%20Disque/kounda/divers/AOZ%20BATIMENTS%20INDUSTRIELS%2010%2001%200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lq-babmrissa"/>
      <sheetName val="#REF"/>
      <sheetName val="Donnéesdebase"/>
      <sheetName val="PU"/>
      <sheetName val="Coût développement"/>
      <sheetName val="Comptes"/>
      <sheetName val="IK-A15"/>
      <sheetName val="Divers"/>
      <sheetName val="Rectangulaire"/>
      <sheetName val="PUCana"/>
      <sheetName val="Débit EUV1-2"/>
      <sheetName val="Débit EUV1-1"/>
      <sheetName val="Débit-elem"/>
      <sheetName val="Coût_développement"/>
      <sheetName val="Débit_EUV1-2"/>
      <sheetName val="Débit_EUV1-1"/>
      <sheetName val="Coût_développement2"/>
      <sheetName val="Débit_EUV1-22"/>
      <sheetName val="Débit_EUV1-12"/>
      <sheetName val="Coût_développement1"/>
      <sheetName val="Débit_EUV1-21"/>
      <sheetName val="Débit_EUV1-11"/>
      <sheetName val="Coût_développement3"/>
      <sheetName val="Débit_EUV1-23"/>
      <sheetName val="Débit_EUV1-13"/>
      <sheetName val="Coût_développement14"/>
      <sheetName val="Débit_EUV1-214"/>
      <sheetName val="Débit_EUV1-114"/>
      <sheetName val="Coût_développement5"/>
      <sheetName val="Débit_EUV1-25"/>
      <sheetName val="Débit_EUV1-15"/>
      <sheetName val="Coût_développement4"/>
      <sheetName val="Débit_EUV1-24"/>
      <sheetName val="Débit_EUV1-14"/>
      <sheetName val="Coût_développement12"/>
      <sheetName val="Débit_EUV1-212"/>
      <sheetName val="Débit_EUV1-112"/>
      <sheetName val="Coût_développement6"/>
      <sheetName val="Débit_EUV1-26"/>
      <sheetName val="Débit_EUV1-16"/>
      <sheetName val="Coût_développement7"/>
      <sheetName val="Débit_EUV1-27"/>
      <sheetName val="Débit_EUV1-17"/>
      <sheetName val="Coût_développement8"/>
      <sheetName val="Débit_EUV1-28"/>
      <sheetName val="Débit_EUV1-18"/>
      <sheetName val="Coût_développement9"/>
      <sheetName val="Débit_EUV1-29"/>
      <sheetName val="Débit_EUV1-19"/>
      <sheetName val="Coût_développement10"/>
      <sheetName val="Débit_EUV1-210"/>
      <sheetName val="Débit_EUV1-110"/>
      <sheetName val="Coût_développement11"/>
      <sheetName val="Débit_EUV1-211"/>
      <sheetName val="Débit_EUV1-111"/>
      <sheetName val="Coût_développement13"/>
      <sheetName val="Débit_EUV1-213"/>
      <sheetName val="Débit_EUV1-113"/>
      <sheetName val="Coût_développement15"/>
      <sheetName val="Débit_EUV1-215"/>
      <sheetName val="Débit_EUV1-115"/>
      <sheetName val="Coût_développement17"/>
      <sheetName val="Débit_EUV1-217"/>
      <sheetName val="Débit_EUV1-117"/>
      <sheetName val="Coût_développement16"/>
      <sheetName val="Débit_EUV1-216"/>
      <sheetName val="Débit_EUV1-116"/>
      <sheetName val="Coût_développement22"/>
      <sheetName val="Débit_EUV1-222"/>
      <sheetName val="Débit_EUV1-122"/>
      <sheetName val="Coût_développement18"/>
      <sheetName val="Débit_EUV1-218"/>
      <sheetName val="Débit_EUV1-118"/>
      <sheetName val="Coût_développement19"/>
      <sheetName val="Débit_EUV1-219"/>
      <sheetName val="Débit_EUV1-119"/>
      <sheetName val="Coût_développement20"/>
      <sheetName val="Débit_EUV1-220"/>
      <sheetName val="Débit_EUV1-120"/>
      <sheetName val="Coût_développement21"/>
      <sheetName val="Débit_EUV1-221"/>
      <sheetName val="Débit_EUV1-121"/>
      <sheetName val="Coût_développement23"/>
      <sheetName val="Débit_EUV1-223"/>
      <sheetName val="Débit_EUV1-123"/>
      <sheetName val="Coût_développement29"/>
      <sheetName val="Débit_EUV1-229"/>
      <sheetName val="Débit_EUV1-129"/>
      <sheetName val="Coût_développement24"/>
      <sheetName val="Débit_EUV1-224"/>
      <sheetName val="Débit_EUV1-124"/>
      <sheetName val="Coût_développement25"/>
      <sheetName val="Débit_EUV1-225"/>
      <sheetName val="Débit_EUV1-125"/>
      <sheetName val="Coût_développement26"/>
      <sheetName val="Débit_EUV1-226"/>
      <sheetName val="Débit_EUV1-126"/>
      <sheetName val="Coût_développement27"/>
      <sheetName val="Débit_EUV1-227"/>
      <sheetName val="Débit_EUV1-127"/>
      <sheetName val="Coût_développement28"/>
      <sheetName val="Débit_EUV1-228"/>
      <sheetName val="Débit_EUV1-128"/>
      <sheetName val="Coût_développement33"/>
      <sheetName val="Débit_EUV1-233"/>
      <sheetName val="Débit_EUV1-133"/>
      <sheetName val="Coût_développement30"/>
      <sheetName val="Débit_EUV1-230"/>
      <sheetName val="Débit_EUV1-130"/>
      <sheetName val="Coût_développement31"/>
      <sheetName val="Débit_EUV1-231"/>
      <sheetName val="Débit_EUV1-131"/>
      <sheetName val="Coût_développement32"/>
      <sheetName val="Débit_EUV1-232"/>
      <sheetName val="Débit_EUV1-132"/>
      <sheetName val="Coût_développement34"/>
      <sheetName val="Débit_EUV1-234"/>
      <sheetName val="Débit_EUV1-134"/>
      <sheetName val="Coût_développement35"/>
      <sheetName val="Débit_EUV1-235"/>
      <sheetName val="Débit_EUV1-135"/>
      <sheetName val="Coût_développement36"/>
      <sheetName val="Débit_EUV1-236"/>
      <sheetName val="Débit_EUV1-136"/>
      <sheetName val="Coût_développement38"/>
      <sheetName val="Débit_EUV1-238"/>
      <sheetName val="Débit_EUV1-138"/>
      <sheetName val="Coût_développement37"/>
      <sheetName val="Débit_EUV1-237"/>
      <sheetName val="Débit_EUV1-137"/>
      <sheetName val="Fournitur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920"/>
      <sheetName val="CU920-2"/>
      <sheetName val="menu"/>
      <sheetName val="Donnéesdebase"/>
      <sheetName val="caracbase"/>
      <sheetName val="BVelem"/>
      <sheetName val="Assemblage"/>
      <sheetName val="Dimensionnement"/>
      <sheetName val="donnbas"/>
      <sheetName val="inti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TT ELEC MODEL"/>
      <sheetName val="ANFA4"/>
      <sheetName val="ANFA5"/>
      <sheetName val="FIDA"/>
      <sheetName val="att h,hassani"/>
      <sheetName val="METRE DEE"/>
      <sheetName val="GD CLIENTS"/>
      <sheetName val="TRAV QUODS"/>
      <sheetName val="Feuil1"/>
      <sheetName val="BEN MSIK"/>
      <sheetName val="Feuil3"/>
      <sheetName val="Feuil4"/>
      <sheetName val="ATT_ELEC_MODEL"/>
      <sheetName val="att_h,hassani"/>
      <sheetName val="METRE_DEE"/>
      <sheetName val="GD_CLIENTS"/>
      <sheetName val="TRAV_QUODS"/>
      <sheetName val="BEN_MSIK"/>
      <sheetName val="ATT_ELEC_MODEL1"/>
      <sheetName val="att_h,hassani1"/>
      <sheetName val="METRE_DEE1"/>
      <sheetName val="GD_CLIENTS1"/>
      <sheetName val="TRAV_QUODS1"/>
      <sheetName val="BEN_MSIK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ract-bv"/>
      <sheetName val="Q10-Branche-A&amp;B-2sol"/>
      <sheetName val="Q10-Branche-A&amp;B"/>
      <sheetName val="Q10-Branche-C&amp;D"/>
      <sheetName val="Caquot-5"/>
      <sheetName val="Caquot-2"/>
      <sheetName val="Feuil1"/>
      <sheetName val="Feuil2"/>
      <sheetName val="Feuil3"/>
      <sheetName val="Séction circulaire"/>
      <sheetName val="Z.Fnche"/>
      <sheetName val="Séction_circulaire"/>
      <sheetName val="Z_Fnche"/>
      <sheetName val="Séction_circulaire1"/>
      <sheetName val="Z_Fnche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/>
      <sheetData sheetId="12"/>
      <sheetData sheetId="13"/>
      <sheetData sheetId="1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"/>
      <sheetName val="DECANTEUR 29%-METRE DEF"/>
    </sheetNames>
    <sheetDataSet>
      <sheetData sheetId="0">
        <row r="2">
          <cell r="B2" t="str">
            <v>313.F.G5/011</v>
          </cell>
        </row>
        <row r="3">
          <cell r="B3" t="str">
            <v>313.F.G5/012</v>
          </cell>
        </row>
      </sheetData>
      <sheetData sheetId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"/>
      <sheetName val="BAT DE CONCENTRATION-METRE DEF"/>
    </sheetNames>
    <sheetDataSet>
      <sheetData sheetId="0">
        <row r="2">
          <cell r="B2" t="str">
            <v>304.J.G5/004</v>
          </cell>
        </row>
        <row r="3">
          <cell r="B3" t="str">
            <v>304.J.G5/008</v>
          </cell>
        </row>
        <row r="4">
          <cell r="B4" t="str">
            <v>304.J.G5/009</v>
          </cell>
        </row>
      </sheetData>
      <sheetData sheetId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uil2"/>
      <sheetName val="ETUDE"/>
      <sheetName val="BETONS"/>
      <sheetName val="personnel"/>
      <sheetName val="ISTALLATIONS"/>
      <sheetName val="MATERIEL"/>
      <sheetName val="FONCTIONNEMENT"/>
      <sheetName val="BORDEREAU"/>
      <sheetName val="PREFA.POUTRE"/>
      <sheetName val="PREC.BBR"/>
      <sheetName val="RESULTAT"/>
      <sheetName val="Feuil10"/>
      <sheetName val="Feuil11"/>
      <sheetName val="Feuil12"/>
      <sheetName val="Feuil13"/>
      <sheetName val="Feuil14"/>
      <sheetName val="Feuil15"/>
      <sheetName val="Feuil1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22">
          <cell r="D22">
            <v>3870.4840000000008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B771DD-D208-4714-B121-A0072BD4D913}">
  <sheetPr>
    <tabColor theme="6" tint="-0.249977111117893"/>
  </sheetPr>
  <dimension ref="A1:Z109"/>
  <sheetViews>
    <sheetView tabSelected="1" view="pageBreakPreview" zoomScale="85" zoomScaleNormal="85" zoomScaleSheetLayoutView="85" workbookViewId="0">
      <selection activeCell="A2" sqref="A2:F2"/>
    </sheetView>
  </sheetViews>
  <sheetFormatPr baseColWidth="10" defaultRowHeight="24.95" customHeight="1"/>
  <cols>
    <col min="1" max="1" width="12" style="2" customWidth="1"/>
    <col min="2" max="2" width="72.42578125" style="1" customWidth="1"/>
    <col min="3" max="3" width="9.85546875" style="1" customWidth="1"/>
    <col min="4" max="4" width="14.5703125" style="10" customWidth="1"/>
    <col min="5" max="5" width="16.42578125" style="10" customWidth="1"/>
    <col min="6" max="6" width="22.85546875" style="10" customWidth="1"/>
    <col min="7" max="7" width="12.42578125" style="1" bestFit="1" customWidth="1"/>
    <col min="8" max="8" width="18.7109375" style="7" customWidth="1"/>
    <col min="9" max="10" width="13.42578125" style="1" bestFit="1" customWidth="1"/>
    <col min="11" max="16" width="11.42578125" style="1"/>
    <col min="17" max="17" width="6.140625" style="1" customWidth="1"/>
    <col min="18" max="18" width="0" style="1" hidden="1" customWidth="1"/>
    <col min="19" max="19" width="10.5703125" style="1" customWidth="1"/>
    <col min="20" max="20" width="10.7109375" style="1" customWidth="1"/>
    <col min="21" max="21" width="12.7109375" style="1" customWidth="1"/>
    <col min="22" max="22" width="3.85546875" style="1" customWidth="1"/>
    <col min="23" max="23" width="11.85546875" style="1" customWidth="1"/>
    <col min="24" max="269" width="11.42578125" style="1"/>
    <col min="270" max="270" width="4.7109375" style="1" customWidth="1"/>
    <col min="271" max="271" width="5.85546875" style="1" bestFit="1" customWidth="1"/>
    <col min="272" max="272" width="38.7109375" style="1" customWidth="1"/>
    <col min="273" max="273" width="6.140625" style="1" customWidth="1"/>
    <col min="274" max="274" width="0" style="1" hidden="1" customWidth="1"/>
    <col min="275" max="275" width="10.5703125" style="1" customWidth="1"/>
    <col min="276" max="276" width="10.7109375" style="1" customWidth="1"/>
    <col min="277" max="277" width="12.7109375" style="1" customWidth="1"/>
    <col min="278" max="278" width="3.85546875" style="1" customWidth="1"/>
    <col min="279" max="279" width="11.85546875" style="1" customWidth="1"/>
    <col min="280" max="525" width="11.42578125" style="1"/>
    <col min="526" max="526" width="4.7109375" style="1" customWidth="1"/>
    <col min="527" max="527" width="5.85546875" style="1" bestFit="1" customWidth="1"/>
    <col min="528" max="528" width="38.7109375" style="1" customWidth="1"/>
    <col min="529" max="529" width="6.140625" style="1" customWidth="1"/>
    <col min="530" max="530" width="0" style="1" hidden="1" customWidth="1"/>
    <col min="531" max="531" width="10.5703125" style="1" customWidth="1"/>
    <col min="532" max="532" width="10.7109375" style="1" customWidth="1"/>
    <col min="533" max="533" width="12.7109375" style="1" customWidth="1"/>
    <col min="534" max="534" width="3.85546875" style="1" customWidth="1"/>
    <col min="535" max="535" width="11.85546875" style="1" customWidth="1"/>
    <col min="536" max="781" width="11.42578125" style="1"/>
    <col min="782" max="782" width="4.7109375" style="1" customWidth="1"/>
    <col min="783" max="783" width="5.85546875" style="1" bestFit="1" customWidth="1"/>
    <col min="784" max="784" width="38.7109375" style="1" customWidth="1"/>
    <col min="785" max="785" width="6.140625" style="1" customWidth="1"/>
    <col min="786" max="786" width="0" style="1" hidden="1" customWidth="1"/>
    <col min="787" max="787" width="10.5703125" style="1" customWidth="1"/>
    <col min="788" max="788" width="10.7109375" style="1" customWidth="1"/>
    <col min="789" max="789" width="12.7109375" style="1" customWidth="1"/>
    <col min="790" max="790" width="3.85546875" style="1" customWidth="1"/>
    <col min="791" max="791" width="11.85546875" style="1" customWidth="1"/>
    <col min="792" max="1037" width="11.42578125" style="1"/>
    <col min="1038" max="1038" width="4.7109375" style="1" customWidth="1"/>
    <col min="1039" max="1039" width="5.85546875" style="1" bestFit="1" customWidth="1"/>
    <col min="1040" max="1040" width="38.7109375" style="1" customWidth="1"/>
    <col min="1041" max="1041" width="6.140625" style="1" customWidth="1"/>
    <col min="1042" max="1042" width="0" style="1" hidden="1" customWidth="1"/>
    <col min="1043" max="1043" width="10.5703125" style="1" customWidth="1"/>
    <col min="1044" max="1044" width="10.7109375" style="1" customWidth="1"/>
    <col min="1045" max="1045" width="12.7109375" style="1" customWidth="1"/>
    <col min="1046" max="1046" width="3.85546875" style="1" customWidth="1"/>
    <col min="1047" max="1047" width="11.85546875" style="1" customWidth="1"/>
    <col min="1048" max="1293" width="11.42578125" style="1"/>
    <col min="1294" max="1294" width="4.7109375" style="1" customWidth="1"/>
    <col min="1295" max="1295" width="5.85546875" style="1" bestFit="1" customWidth="1"/>
    <col min="1296" max="1296" width="38.7109375" style="1" customWidth="1"/>
    <col min="1297" max="1297" width="6.140625" style="1" customWidth="1"/>
    <col min="1298" max="1298" width="0" style="1" hidden="1" customWidth="1"/>
    <col min="1299" max="1299" width="10.5703125" style="1" customWidth="1"/>
    <col min="1300" max="1300" width="10.7109375" style="1" customWidth="1"/>
    <col min="1301" max="1301" width="12.7109375" style="1" customWidth="1"/>
    <col min="1302" max="1302" width="3.85546875" style="1" customWidth="1"/>
    <col min="1303" max="1303" width="11.85546875" style="1" customWidth="1"/>
    <col min="1304" max="1549" width="11.42578125" style="1"/>
    <col min="1550" max="1550" width="4.7109375" style="1" customWidth="1"/>
    <col min="1551" max="1551" width="5.85546875" style="1" bestFit="1" customWidth="1"/>
    <col min="1552" max="1552" width="38.7109375" style="1" customWidth="1"/>
    <col min="1553" max="1553" width="6.140625" style="1" customWidth="1"/>
    <col min="1554" max="1554" width="0" style="1" hidden="1" customWidth="1"/>
    <col min="1555" max="1555" width="10.5703125" style="1" customWidth="1"/>
    <col min="1556" max="1556" width="10.7109375" style="1" customWidth="1"/>
    <col min="1557" max="1557" width="12.7109375" style="1" customWidth="1"/>
    <col min="1558" max="1558" width="3.85546875" style="1" customWidth="1"/>
    <col min="1559" max="1559" width="11.85546875" style="1" customWidth="1"/>
    <col min="1560" max="1805" width="11.42578125" style="1"/>
    <col min="1806" max="1806" width="4.7109375" style="1" customWidth="1"/>
    <col min="1807" max="1807" width="5.85546875" style="1" bestFit="1" customWidth="1"/>
    <col min="1808" max="1808" width="38.7109375" style="1" customWidth="1"/>
    <col min="1809" max="1809" width="6.140625" style="1" customWidth="1"/>
    <col min="1810" max="1810" width="0" style="1" hidden="1" customWidth="1"/>
    <col min="1811" max="1811" width="10.5703125" style="1" customWidth="1"/>
    <col min="1812" max="1812" width="10.7109375" style="1" customWidth="1"/>
    <col min="1813" max="1813" width="12.7109375" style="1" customWidth="1"/>
    <col min="1814" max="1814" width="3.85546875" style="1" customWidth="1"/>
    <col min="1815" max="1815" width="11.85546875" style="1" customWidth="1"/>
    <col min="1816" max="2061" width="11.42578125" style="1"/>
    <col min="2062" max="2062" width="4.7109375" style="1" customWidth="1"/>
    <col min="2063" max="2063" width="5.85546875" style="1" bestFit="1" customWidth="1"/>
    <col min="2064" max="2064" width="38.7109375" style="1" customWidth="1"/>
    <col min="2065" max="2065" width="6.140625" style="1" customWidth="1"/>
    <col min="2066" max="2066" width="0" style="1" hidden="1" customWidth="1"/>
    <col min="2067" max="2067" width="10.5703125" style="1" customWidth="1"/>
    <col min="2068" max="2068" width="10.7109375" style="1" customWidth="1"/>
    <col min="2069" max="2069" width="12.7109375" style="1" customWidth="1"/>
    <col min="2070" max="2070" width="3.85546875" style="1" customWidth="1"/>
    <col min="2071" max="2071" width="11.85546875" style="1" customWidth="1"/>
    <col min="2072" max="2317" width="11.42578125" style="1"/>
    <col min="2318" max="2318" width="4.7109375" style="1" customWidth="1"/>
    <col min="2319" max="2319" width="5.85546875" style="1" bestFit="1" customWidth="1"/>
    <col min="2320" max="2320" width="38.7109375" style="1" customWidth="1"/>
    <col min="2321" max="2321" width="6.140625" style="1" customWidth="1"/>
    <col min="2322" max="2322" width="0" style="1" hidden="1" customWidth="1"/>
    <col min="2323" max="2323" width="10.5703125" style="1" customWidth="1"/>
    <col min="2324" max="2324" width="10.7109375" style="1" customWidth="1"/>
    <col min="2325" max="2325" width="12.7109375" style="1" customWidth="1"/>
    <col min="2326" max="2326" width="3.85546875" style="1" customWidth="1"/>
    <col min="2327" max="2327" width="11.85546875" style="1" customWidth="1"/>
    <col min="2328" max="2573" width="11.42578125" style="1"/>
    <col min="2574" max="2574" width="4.7109375" style="1" customWidth="1"/>
    <col min="2575" max="2575" width="5.85546875" style="1" bestFit="1" customWidth="1"/>
    <col min="2576" max="2576" width="38.7109375" style="1" customWidth="1"/>
    <col min="2577" max="2577" width="6.140625" style="1" customWidth="1"/>
    <col min="2578" max="2578" width="0" style="1" hidden="1" customWidth="1"/>
    <col min="2579" max="2579" width="10.5703125" style="1" customWidth="1"/>
    <col min="2580" max="2580" width="10.7109375" style="1" customWidth="1"/>
    <col min="2581" max="2581" width="12.7109375" style="1" customWidth="1"/>
    <col min="2582" max="2582" width="3.85546875" style="1" customWidth="1"/>
    <col min="2583" max="2583" width="11.85546875" style="1" customWidth="1"/>
    <col min="2584" max="2829" width="11.42578125" style="1"/>
    <col min="2830" max="2830" width="4.7109375" style="1" customWidth="1"/>
    <col min="2831" max="2831" width="5.85546875" style="1" bestFit="1" customWidth="1"/>
    <col min="2832" max="2832" width="38.7109375" style="1" customWidth="1"/>
    <col min="2833" max="2833" width="6.140625" style="1" customWidth="1"/>
    <col min="2834" max="2834" width="0" style="1" hidden="1" customWidth="1"/>
    <col min="2835" max="2835" width="10.5703125" style="1" customWidth="1"/>
    <col min="2836" max="2836" width="10.7109375" style="1" customWidth="1"/>
    <col min="2837" max="2837" width="12.7109375" style="1" customWidth="1"/>
    <col min="2838" max="2838" width="3.85546875" style="1" customWidth="1"/>
    <col min="2839" max="2839" width="11.85546875" style="1" customWidth="1"/>
    <col min="2840" max="3085" width="11.42578125" style="1"/>
    <col min="3086" max="3086" width="4.7109375" style="1" customWidth="1"/>
    <col min="3087" max="3087" width="5.85546875" style="1" bestFit="1" customWidth="1"/>
    <col min="3088" max="3088" width="38.7109375" style="1" customWidth="1"/>
    <col min="3089" max="3089" width="6.140625" style="1" customWidth="1"/>
    <col min="3090" max="3090" width="0" style="1" hidden="1" customWidth="1"/>
    <col min="3091" max="3091" width="10.5703125" style="1" customWidth="1"/>
    <col min="3092" max="3092" width="10.7109375" style="1" customWidth="1"/>
    <col min="3093" max="3093" width="12.7109375" style="1" customWidth="1"/>
    <col min="3094" max="3094" width="3.85546875" style="1" customWidth="1"/>
    <col min="3095" max="3095" width="11.85546875" style="1" customWidth="1"/>
    <col min="3096" max="3341" width="11.42578125" style="1"/>
    <col min="3342" max="3342" width="4.7109375" style="1" customWidth="1"/>
    <col min="3343" max="3343" width="5.85546875" style="1" bestFit="1" customWidth="1"/>
    <col min="3344" max="3344" width="38.7109375" style="1" customWidth="1"/>
    <col min="3345" max="3345" width="6.140625" style="1" customWidth="1"/>
    <col min="3346" max="3346" width="0" style="1" hidden="1" customWidth="1"/>
    <col min="3347" max="3347" width="10.5703125" style="1" customWidth="1"/>
    <col min="3348" max="3348" width="10.7109375" style="1" customWidth="1"/>
    <col min="3349" max="3349" width="12.7109375" style="1" customWidth="1"/>
    <col min="3350" max="3350" width="3.85546875" style="1" customWidth="1"/>
    <col min="3351" max="3351" width="11.85546875" style="1" customWidth="1"/>
    <col min="3352" max="3597" width="11.42578125" style="1"/>
    <col min="3598" max="3598" width="4.7109375" style="1" customWidth="1"/>
    <col min="3599" max="3599" width="5.85546875" style="1" bestFit="1" customWidth="1"/>
    <col min="3600" max="3600" width="38.7109375" style="1" customWidth="1"/>
    <col min="3601" max="3601" width="6.140625" style="1" customWidth="1"/>
    <col min="3602" max="3602" width="0" style="1" hidden="1" customWidth="1"/>
    <col min="3603" max="3603" width="10.5703125" style="1" customWidth="1"/>
    <col min="3604" max="3604" width="10.7109375" style="1" customWidth="1"/>
    <col min="3605" max="3605" width="12.7109375" style="1" customWidth="1"/>
    <col min="3606" max="3606" width="3.85546875" style="1" customWidth="1"/>
    <col min="3607" max="3607" width="11.85546875" style="1" customWidth="1"/>
    <col min="3608" max="3853" width="11.42578125" style="1"/>
    <col min="3854" max="3854" width="4.7109375" style="1" customWidth="1"/>
    <col min="3855" max="3855" width="5.85546875" style="1" bestFit="1" customWidth="1"/>
    <col min="3856" max="3856" width="38.7109375" style="1" customWidth="1"/>
    <col min="3857" max="3857" width="6.140625" style="1" customWidth="1"/>
    <col min="3858" max="3858" width="0" style="1" hidden="1" customWidth="1"/>
    <col min="3859" max="3859" width="10.5703125" style="1" customWidth="1"/>
    <col min="3860" max="3860" width="10.7109375" style="1" customWidth="1"/>
    <col min="3861" max="3861" width="12.7109375" style="1" customWidth="1"/>
    <col min="3862" max="3862" width="3.85546875" style="1" customWidth="1"/>
    <col min="3863" max="3863" width="11.85546875" style="1" customWidth="1"/>
    <col min="3864" max="4109" width="11.42578125" style="1"/>
    <col min="4110" max="4110" width="4.7109375" style="1" customWidth="1"/>
    <col min="4111" max="4111" width="5.85546875" style="1" bestFit="1" customWidth="1"/>
    <col min="4112" max="4112" width="38.7109375" style="1" customWidth="1"/>
    <col min="4113" max="4113" width="6.140625" style="1" customWidth="1"/>
    <col min="4114" max="4114" width="0" style="1" hidden="1" customWidth="1"/>
    <col min="4115" max="4115" width="10.5703125" style="1" customWidth="1"/>
    <col min="4116" max="4116" width="10.7109375" style="1" customWidth="1"/>
    <col min="4117" max="4117" width="12.7109375" style="1" customWidth="1"/>
    <col min="4118" max="4118" width="3.85546875" style="1" customWidth="1"/>
    <col min="4119" max="4119" width="11.85546875" style="1" customWidth="1"/>
    <col min="4120" max="4365" width="11.42578125" style="1"/>
    <col min="4366" max="4366" width="4.7109375" style="1" customWidth="1"/>
    <col min="4367" max="4367" width="5.85546875" style="1" bestFit="1" customWidth="1"/>
    <col min="4368" max="4368" width="38.7109375" style="1" customWidth="1"/>
    <col min="4369" max="4369" width="6.140625" style="1" customWidth="1"/>
    <col min="4370" max="4370" width="0" style="1" hidden="1" customWidth="1"/>
    <col min="4371" max="4371" width="10.5703125" style="1" customWidth="1"/>
    <col min="4372" max="4372" width="10.7109375" style="1" customWidth="1"/>
    <col min="4373" max="4373" width="12.7109375" style="1" customWidth="1"/>
    <col min="4374" max="4374" width="3.85546875" style="1" customWidth="1"/>
    <col min="4375" max="4375" width="11.85546875" style="1" customWidth="1"/>
    <col min="4376" max="4621" width="11.42578125" style="1"/>
    <col min="4622" max="4622" width="4.7109375" style="1" customWidth="1"/>
    <col min="4623" max="4623" width="5.85546875" style="1" bestFit="1" customWidth="1"/>
    <col min="4624" max="4624" width="38.7109375" style="1" customWidth="1"/>
    <col min="4625" max="4625" width="6.140625" style="1" customWidth="1"/>
    <col min="4626" max="4626" width="0" style="1" hidden="1" customWidth="1"/>
    <col min="4627" max="4627" width="10.5703125" style="1" customWidth="1"/>
    <col min="4628" max="4628" width="10.7109375" style="1" customWidth="1"/>
    <col min="4629" max="4629" width="12.7109375" style="1" customWidth="1"/>
    <col min="4630" max="4630" width="3.85546875" style="1" customWidth="1"/>
    <col min="4631" max="4631" width="11.85546875" style="1" customWidth="1"/>
    <col min="4632" max="4877" width="11.42578125" style="1"/>
    <col min="4878" max="4878" width="4.7109375" style="1" customWidth="1"/>
    <col min="4879" max="4879" width="5.85546875" style="1" bestFit="1" customWidth="1"/>
    <col min="4880" max="4880" width="38.7109375" style="1" customWidth="1"/>
    <col min="4881" max="4881" width="6.140625" style="1" customWidth="1"/>
    <col min="4882" max="4882" width="0" style="1" hidden="1" customWidth="1"/>
    <col min="4883" max="4883" width="10.5703125" style="1" customWidth="1"/>
    <col min="4884" max="4884" width="10.7109375" style="1" customWidth="1"/>
    <col min="4885" max="4885" width="12.7109375" style="1" customWidth="1"/>
    <col min="4886" max="4886" width="3.85546875" style="1" customWidth="1"/>
    <col min="4887" max="4887" width="11.85546875" style="1" customWidth="1"/>
    <col min="4888" max="5133" width="11.42578125" style="1"/>
    <col min="5134" max="5134" width="4.7109375" style="1" customWidth="1"/>
    <col min="5135" max="5135" width="5.85546875" style="1" bestFit="1" customWidth="1"/>
    <col min="5136" max="5136" width="38.7109375" style="1" customWidth="1"/>
    <col min="5137" max="5137" width="6.140625" style="1" customWidth="1"/>
    <col min="5138" max="5138" width="0" style="1" hidden="1" customWidth="1"/>
    <col min="5139" max="5139" width="10.5703125" style="1" customWidth="1"/>
    <col min="5140" max="5140" width="10.7109375" style="1" customWidth="1"/>
    <col min="5141" max="5141" width="12.7109375" style="1" customWidth="1"/>
    <col min="5142" max="5142" width="3.85546875" style="1" customWidth="1"/>
    <col min="5143" max="5143" width="11.85546875" style="1" customWidth="1"/>
    <col min="5144" max="5389" width="11.42578125" style="1"/>
    <col min="5390" max="5390" width="4.7109375" style="1" customWidth="1"/>
    <col min="5391" max="5391" width="5.85546875" style="1" bestFit="1" customWidth="1"/>
    <col min="5392" max="5392" width="38.7109375" style="1" customWidth="1"/>
    <col min="5393" max="5393" width="6.140625" style="1" customWidth="1"/>
    <col min="5394" max="5394" width="0" style="1" hidden="1" customWidth="1"/>
    <col min="5395" max="5395" width="10.5703125" style="1" customWidth="1"/>
    <col min="5396" max="5396" width="10.7109375" style="1" customWidth="1"/>
    <col min="5397" max="5397" width="12.7109375" style="1" customWidth="1"/>
    <col min="5398" max="5398" width="3.85546875" style="1" customWidth="1"/>
    <col min="5399" max="5399" width="11.85546875" style="1" customWidth="1"/>
    <col min="5400" max="5645" width="11.42578125" style="1"/>
    <col min="5646" max="5646" width="4.7109375" style="1" customWidth="1"/>
    <col min="5647" max="5647" width="5.85546875" style="1" bestFit="1" customWidth="1"/>
    <col min="5648" max="5648" width="38.7109375" style="1" customWidth="1"/>
    <col min="5649" max="5649" width="6.140625" style="1" customWidth="1"/>
    <col min="5650" max="5650" width="0" style="1" hidden="1" customWidth="1"/>
    <col min="5651" max="5651" width="10.5703125" style="1" customWidth="1"/>
    <col min="5652" max="5652" width="10.7109375" style="1" customWidth="1"/>
    <col min="5653" max="5653" width="12.7109375" style="1" customWidth="1"/>
    <col min="5654" max="5654" width="3.85546875" style="1" customWidth="1"/>
    <col min="5655" max="5655" width="11.85546875" style="1" customWidth="1"/>
    <col min="5656" max="5901" width="11.42578125" style="1"/>
    <col min="5902" max="5902" width="4.7109375" style="1" customWidth="1"/>
    <col min="5903" max="5903" width="5.85546875" style="1" bestFit="1" customWidth="1"/>
    <col min="5904" max="5904" width="38.7109375" style="1" customWidth="1"/>
    <col min="5905" max="5905" width="6.140625" style="1" customWidth="1"/>
    <col min="5906" max="5906" width="0" style="1" hidden="1" customWidth="1"/>
    <col min="5907" max="5907" width="10.5703125" style="1" customWidth="1"/>
    <col min="5908" max="5908" width="10.7109375" style="1" customWidth="1"/>
    <col min="5909" max="5909" width="12.7109375" style="1" customWidth="1"/>
    <col min="5910" max="5910" width="3.85546875" style="1" customWidth="1"/>
    <col min="5911" max="5911" width="11.85546875" style="1" customWidth="1"/>
    <col min="5912" max="6157" width="11.42578125" style="1"/>
    <col min="6158" max="6158" width="4.7109375" style="1" customWidth="1"/>
    <col min="6159" max="6159" width="5.85546875" style="1" bestFit="1" customWidth="1"/>
    <col min="6160" max="6160" width="38.7109375" style="1" customWidth="1"/>
    <col min="6161" max="6161" width="6.140625" style="1" customWidth="1"/>
    <col min="6162" max="6162" width="0" style="1" hidden="1" customWidth="1"/>
    <col min="6163" max="6163" width="10.5703125" style="1" customWidth="1"/>
    <col min="6164" max="6164" width="10.7109375" style="1" customWidth="1"/>
    <col min="6165" max="6165" width="12.7109375" style="1" customWidth="1"/>
    <col min="6166" max="6166" width="3.85546875" style="1" customWidth="1"/>
    <col min="6167" max="6167" width="11.85546875" style="1" customWidth="1"/>
    <col min="6168" max="6413" width="11.42578125" style="1"/>
    <col min="6414" max="6414" width="4.7109375" style="1" customWidth="1"/>
    <col min="6415" max="6415" width="5.85546875" style="1" bestFit="1" customWidth="1"/>
    <col min="6416" max="6416" width="38.7109375" style="1" customWidth="1"/>
    <col min="6417" max="6417" width="6.140625" style="1" customWidth="1"/>
    <col min="6418" max="6418" width="0" style="1" hidden="1" customWidth="1"/>
    <col min="6419" max="6419" width="10.5703125" style="1" customWidth="1"/>
    <col min="6420" max="6420" width="10.7109375" style="1" customWidth="1"/>
    <col min="6421" max="6421" width="12.7109375" style="1" customWidth="1"/>
    <col min="6422" max="6422" width="3.85546875" style="1" customWidth="1"/>
    <col min="6423" max="6423" width="11.85546875" style="1" customWidth="1"/>
    <col min="6424" max="6669" width="11.42578125" style="1"/>
    <col min="6670" max="6670" width="4.7109375" style="1" customWidth="1"/>
    <col min="6671" max="6671" width="5.85546875" style="1" bestFit="1" customWidth="1"/>
    <col min="6672" max="6672" width="38.7109375" style="1" customWidth="1"/>
    <col min="6673" max="6673" width="6.140625" style="1" customWidth="1"/>
    <col min="6674" max="6674" width="0" style="1" hidden="1" customWidth="1"/>
    <col min="6675" max="6675" width="10.5703125" style="1" customWidth="1"/>
    <col min="6676" max="6676" width="10.7109375" style="1" customWidth="1"/>
    <col min="6677" max="6677" width="12.7109375" style="1" customWidth="1"/>
    <col min="6678" max="6678" width="3.85546875" style="1" customWidth="1"/>
    <col min="6679" max="6679" width="11.85546875" style="1" customWidth="1"/>
    <col min="6680" max="6925" width="11.42578125" style="1"/>
    <col min="6926" max="6926" width="4.7109375" style="1" customWidth="1"/>
    <col min="6927" max="6927" width="5.85546875" style="1" bestFit="1" customWidth="1"/>
    <col min="6928" max="6928" width="38.7109375" style="1" customWidth="1"/>
    <col min="6929" max="6929" width="6.140625" style="1" customWidth="1"/>
    <col min="6930" max="6930" width="0" style="1" hidden="1" customWidth="1"/>
    <col min="6931" max="6931" width="10.5703125" style="1" customWidth="1"/>
    <col min="6932" max="6932" width="10.7109375" style="1" customWidth="1"/>
    <col min="6933" max="6933" width="12.7109375" style="1" customWidth="1"/>
    <col min="6934" max="6934" width="3.85546875" style="1" customWidth="1"/>
    <col min="6935" max="6935" width="11.85546875" style="1" customWidth="1"/>
    <col min="6936" max="7181" width="11.42578125" style="1"/>
    <col min="7182" max="7182" width="4.7109375" style="1" customWidth="1"/>
    <col min="7183" max="7183" width="5.85546875" style="1" bestFit="1" customWidth="1"/>
    <col min="7184" max="7184" width="38.7109375" style="1" customWidth="1"/>
    <col min="7185" max="7185" width="6.140625" style="1" customWidth="1"/>
    <col min="7186" max="7186" width="0" style="1" hidden="1" customWidth="1"/>
    <col min="7187" max="7187" width="10.5703125" style="1" customWidth="1"/>
    <col min="7188" max="7188" width="10.7109375" style="1" customWidth="1"/>
    <col min="7189" max="7189" width="12.7109375" style="1" customWidth="1"/>
    <col min="7190" max="7190" width="3.85546875" style="1" customWidth="1"/>
    <col min="7191" max="7191" width="11.85546875" style="1" customWidth="1"/>
    <col min="7192" max="7437" width="11.42578125" style="1"/>
    <col min="7438" max="7438" width="4.7109375" style="1" customWidth="1"/>
    <col min="7439" max="7439" width="5.85546875" style="1" bestFit="1" customWidth="1"/>
    <col min="7440" max="7440" width="38.7109375" style="1" customWidth="1"/>
    <col min="7441" max="7441" width="6.140625" style="1" customWidth="1"/>
    <col min="7442" max="7442" width="0" style="1" hidden="1" customWidth="1"/>
    <col min="7443" max="7443" width="10.5703125" style="1" customWidth="1"/>
    <col min="7444" max="7444" width="10.7109375" style="1" customWidth="1"/>
    <col min="7445" max="7445" width="12.7109375" style="1" customWidth="1"/>
    <col min="7446" max="7446" width="3.85546875" style="1" customWidth="1"/>
    <col min="7447" max="7447" width="11.85546875" style="1" customWidth="1"/>
    <col min="7448" max="7693" width="11.42578125" style="1"/>
    <col min="7694" max="7694" width="4.7109375" style="1" customWidth="1"/>
    <col min="7695" max="7695" width="5.85546875" style="1" bestFit="1" customWidth="1"/>
    <col min="7696" max="7696" width="38.7109375" style="1" customWidth="1"/>
    <col min="7697" max="7697" width="6.140625" style="1" customWidth="1"/>
    <col min="7698" max="7698" width="0" style="1" hidden="1" customWidth="1"/>
    <col min="7699" max="7699" width="10.5703125" style="1" customWidth="1"/>
    <col min="7700" max="7700" width="10.7109375" style="1" customWidth="1"/>
    <col min="7701" max="7701" width="12.7109375" style="1" customWidth="1"/>
    <col min="7702" max="7702" width="3.85546875" style="1" customWidth="1"/>
    <col min="7703" max="7703" width="11.85546875" style="1" customWidth="1"/>
    <col min="7704" max="7949" width="11.42578125" style="1"/>
    <col min="7950" max="7950" width="4.7109375" style="1" customWidth="1"/>
    <col min="7951" max="7951" width="5.85546875" style="1" bestFit="1" customWidth="1"/>
    <col min="7952" max="7952" width="38.7109375" style="1" customWidth="1"/>
    <col min="7953" max="7953" width="6.140625" style="1" customWidth="1"/>
    <col min="7954" max="7954" width="0" style="1" hidden="1" customWidth="1"/>
    <col min="7955" max="7955" width="10.5703125" style="1" customWidth="1"/>
    <col min="7956" max="7956" width="10.7109375" style="1" customWidth="1"/>
    <col min="7957" max="7957" width="12.7109375" style="1" customWidth="1"/>
    <col min="7958" max="7958" width="3.85546875" style="1" customWidth="1"/>
    <col min="7959" max="7959" width="11.85546875" style="1" customWidth="1"/>
    <col min="7960" max="8205" width="11.42578125" style="1"/>
    <col min="8206" max="8206" width="4.7109375" style="1" customWidth="1"/>
    <col min="8207" max="8207" width="5.85546875" style="1" bestFit="1" customWidth="1"/>
    <col min="8208" max="8208" width="38.7109375" style="1" customWidth="1"/>
    <col min="8209" max="8209" width="6.140625" style="1" customWidth="1"/>
    <col min="8210" max="8210" width="0" style="1" hidden="1" customWidth="1"/>
    <col min="8211" max="8211" width="10.5703125" style="1" customWidth="1"/>
    <col min="8212" max="8212" width="10.7109375" style="1" customWidth="1"/>
    <col min="8213" max="8213" width="12.7109375" style="1" customWidth="1"/>
    <col min="8214" max="8214" width="3.85546875" style="1" customWidth="1"/>
    <col min="8215" max="8215" width="11.85546875" style="1" customWidth="1"/>
    <col min="8216" max="8461" width="11.42578125" style="1"/>
    <col min="8462" max="8462" width="4.7109375" style="1" customWidth="1"/>
    <col min="8463" max="8463" width="5.85546875" style="1" bestFit="1" customWidth="1"/>
    <col min="8464" max="8464" width="38.7109375" style="1" customWidth="1"/>
    <col min="8465" max="8465" width="6.140625" style="1" customWidth="1"/>
    <col min="8466" max="8466" width="0" style="1" hidden="1" customWidth="1"/>
    <col min="8467" max="8467" width="10.5703125" style="1" customWidth="1"/>
    <col min="8468" max="8468" width="10.7109375" style="1" customWidth="1"/>
    <col min="8469" max="8469" width="12.7109375" style="1" customWidth="1"/>
    <col min="8470" max="8470" width="3.85546875" style="1" customWidth="1"/>
    <col min="8471" max="8471" width="11.85546875" style="1" customWidth="1"/>
    <col min="8472" max="8717" width="11.42578125" style="1"/>
    <col min="8718" max="8718" width="4.7109375" style="1" customWidth="1"/>
    <col min="8719" max="8719" width="5.85546875" style="1" bestFit="1" customWidth="1"/>
    <col min="8720" max="8720" width="38.7109375" style="1" customWidth="1"/>
    <col min="8721" max="8721" width="6.140625" style="1" customWidth="1"/>
    <col min="8722" max="8722" width="0" style="1" hidden="1" customWidth="1"/>
    <col min="8723" max="8723" width="10.5703125" style="1" customWidth="1"/>
    <col min="8724" max="8724" width="10.7109375" style="1" customWidth="1"/>
    <col min="8725" max="8725" width="12.7109375" style="1" customWidth="1"/>
    <col min="8726" max="8726" width="3.85546875" style="1" customWidth="1"/>
    <col min="8727" max="8727" width="11.85546875" style="1" customWidth="1"/>
    <col min="8728" max="8973" width="11.42578125" style="1"/>
    <col min="8974" max="8974" width="4.7109375" style="1" customWidth="1"/>
    <col min="8975" max="8975" width="5.85546875" style="1" bestFit="1" customWidth="1"/>
    <col min="8976" max="8976" width="38.7109375" style="1" customWidth="1"/>
    <col min="8977" max="8977" width="6.140625" style="1" customWidth="1"/>
    <col min="8978" max="8978" width="0" style="1" hidden="1" customWidth="1"/>
    <col min="8979" max="8979" width="10.5703125" style="1" customWidth="1"/>
    <col min="8980" max="8980" width="10.7109375" style="1" customWidth="1"/>
    <col min="8981" max="8981" width="12.7109375" style="1" customWidth="1"/>
    <col min="8982" max="8982" width="3.85546875" style="1" customWidth="1"/>
    <col min="8983" max="8983" width="11.85546875" style="1" customWidth="1"/>
    <col min="8984" max="9229" width="11.42578125" style="1"/>
    <col min="9230" max="9230" width="4.7109375" style="1" customWidth="1"/>
    <col min="9231" max="9231" width="5.85546875" style="1" bestFit="1" customWidth="1"/>
    <col min="9232" max="9232" width="38.7109375" style="1" customWidth="1"/>
    <col min="9233" max="9233" width="6.140625" style="1" customWidth="1"/>
    <col min="9234" max="9234" width="0" style="1" hidden="1" customWidth="1"/>
    <col min="9235" max="9235" width="10.5703125" style="1" customWidth="1"/>
    <col min="9236" max="9236" width="10.7109375" style="1" customWidth="1"/>
    <col min="9237" max="9237" width="12.7109375" style="1" customWidth="1"/>
    <col min="9238" max="9238" width="3.85546875" style="1" customWidth="1"/>
    <col min="9239" max="9239" width="11.85546875" style="1" customWidth="1"/>
    <col min="9240" max="9485" width="11.42578125" style="1"/>
    <col min="9486" max="9486" width="4.7109375" style="1" customWidth="1"/>
    <col min="9487" max="9487" width="5.85546875" style="1" bestFit="1" customWidth="1"/>
    <col min="9488" max="9488" width="38.7109375" style="1" customWidth="1"/>
    <col min="9489" max="9489" width="6.140625" style="1" customWidth="1"/>
    <col min="9490" max="9490" width="0" style="1" hidden="1" customWidth="1"/>
    <col min="9491" max="9491" width="10.5703125" style="1" customWidth="1"/>
    <col min="9492" max="9492" width="10.7109375" style="1" customWidth="1"/>
    <col min="9493" max="9493" width="12.7109375" style="1" customWidth="1"/>
    <col min="9494" max="9494" width="3.85546875" style="1" customWidth="1"/>
    <col min="9495" max="9495" width="11.85546875" style="1" customWidth="1"/>
    <col min="9496" max="9741" width="11.42578125" style="1"/>
    <col min="9742" max="9742" width="4.7109375" style="1" customWidth="1"/>
    <col min="9743" max="9743" width="5.85546875" style="1" bestFit="1" customWidth="1"/>
    <col min="9744" max="9744" width="38.7109375" style="1" customWidth="1"/>
    <col min="9745" max="9745" width="6.140625" style="1" customWidth="1"/>
    <col min="9746" max="9746" width="0" style="1" hidden="1" customWidth="1"/>
    <col min="9747" max="9747" width="10.5703125" style="1" customWidth="1"/>
    <col min="9748" max="9748" width="10.7109375" style="1" customWidth="1"/>
    <col min="9749" max="9749" width="12.7109375" style="1" customWidth="1"/>
    <col min="9750" max="9750" width="3.85546875" style="1" customWidth="1"/>
    <col min="9751" max="9751" width="11.85546875" style="1" customWidth="1"/>
    <col min="9752" max="9997" width="11.42578125" style="1"/>
    <col min="9998" max="9998" width="4.7109375" style="1" customWidth="1"/>
    <col min="9999" max="9999" width="5.85546875" style="1" bestFit="1" customWidth="1"/>
    <col min="10000" max="10000" width="38.7109375" style="1" customWidth="1"/>
    <col min="10001" max="10001" width="6.140625" style="1" customWidth="1"/>
    <col min="10002" max="10002" width="0" style="1" hidden="1" customWidth="1"/>
    <col min="10003" max="10003" width="10.5703125" style="1" customWidth="1"/>
    <col min="10004" max="10004" width="10.7109375" style="1" customWidth="1"/>
    <col min="10005" max="10005" width="12.7109375" style="1" customWidth="1"/>
    <col min="10006" max="10006" width="3.85546875" style="1" customWidth="1"/>
    <col min="10007" max="10007" width="11.85546875" style="1" customWidth="1"/>
    <col min="10008" max="10253" width="11.42578125" style="1"/>
    <col min="10254" max="10254" width="4.7109375" style="1" customWidth="1"/>
    <col min="10255" max="10255" width="5.85546875" style="1" bestFit="1" customWidth="1"/>
    <col min="10256" max="10256" width="38.7109375" style="1" customWidth="1"/>
    <col min="10257" max="10257" width="6.140625" style="1" customWidth="1"/>
    <col min="10258" max="10258" width="0" style="1" hidden="1" customWidth="1"/>
    <col min="10259" max="10259" width="10.5703125" style="1" customWidth="1"/>
    <col min="10260" max="10260" width="10.7109375" style="1" customWidth="1"/>
    <col min="10261" max="10261" width="12.7109375" style="1" customWidth="1"/>
    <col min="10262" max="10262" width="3.85546875" style="1" customWidth="1"/>
    <col min="10263" max="10263" width="11.85546875" style="1" customWidth="1"/>
    <col min="10264" max="10509" width="11.42578125" style="1"/>
    <col min="10510" max="10510" width="4.7109375" style="1" customWidth="1"/>
    <col min="10511" max="10511" width="5.85546875" style="1" bestFit="1" customWidth="1"/>
    <col min="10512" max="10512" width="38.7109375" style="1" customWidth="1"/>
    <col min="10513" max="10513" width="6.140625" style="1" customWidth="1"/>
    <col min="10514" max="10514" width="0" style="1" hidden="1" customWidth="1"/>
    <col min="10515" max="10515" width="10.5703125" style="1" customWidth="1"/>
    <col min="10516" max="10516" width="10.7109375" style="1" customWidth="1"/>
    <col min="10517" max="10517" width="12.7109375" style="1" customWidth="1"/>
    <col min="10518" max="10518" width="3.85546875" style="1" customWidth="1"/>
    <col min="10519" max="10519" width="11.85546875" style="1" customWidth="1"/>
    <col min="10520" max="10765" width="11.42578125" style="1"/>
    <col min="10766" max="10766" width="4.7109375" style="1" customWidth="1"/>
    <col min="10767" max="10767" width="5.85546875" style="1" bestFit="1" customWidth="1"/>
    <col min="10768" max="10768" width="38.7109375" style="1" customWidth="1"/>
    <col min="10769" max="10769" width="6.140625" style="1" customWidth="1"/>
    <col min="10770" max="10770" width="0" style="1" hidden="1" customWidth="1"/>
    <col min="10771" max="10771" width="10.5703125" style="1" customWidth="1"/>
    <col min="10772" max="10772" width="10.7109375" style="1" customWidth="1"/>
    <col min="10773" max="10773" width="12.7109375" style="1" customWidth="1"/>
    <col min="10774" max="10774" width="3.85546875" style="1" customWidth="1"/>
    <col min="10775" max="10775" width="11.85546875" style="1" customWidth="1"/>
    <col min="10776" max="11021" width="11.42578125" style="1"/>
    <col min="11022" max="11022" width="4.7109375" style="1" customWidth="1"/>
    <col min="11023" max="11023" width="5.85546875" style="1" bestFit="1" customWidth="1"/>
    <col min="11024" max="11024" width="38.7109375" style="1" customWidth="1"/>
    <col min="11025" max="11025" width="6.140625" style="1" customWidth="1"/>
    <col min="11026" max="11026" width="0" style="1" hidden="1" customWidth="1"/>
    <col min="11027" max="11027" width="10.5703125" style="1" customWidth="1"/>
    <col min="11028" max="11028" width="10.7109375" style="1" customWidth="1"/>
    <col min="11029" max="11029" width="12.7109375" style="1" customWidth="1"/>
    <col min="11030" max="11030" width="3.85546875" style="1" customWidth="1"/>
    <col min="11031" max="11031" width="11.85546875" style="1" customWidth="1"/>
    <col min="11032" max="11277" width="11.42578125" style="1"/>
    <col min="11278" max="11278" width="4.7109375" style="1" customWidth="1"/>
    <col min="11279" max="11279" width="5.85546875" style="1" bestFit="1" customWidth="1"/>
    <col min="11280" max="11280" width="38.7109375" style="1" customWidth="1"/>
    <col min="11281" max="11281" width="6.140625" style="1" customWidth="1"/>
    <col min="11282" max="11282" width="0" style="1" hidden="1" customWidth="1"/>
    <col min="11283" max="11283" width="10.5703125" style="1" customWidth="1"/>
    <col min="11284" max="11284" width="10.7109375" style="1" customWidth="1"/>
    <col min="11285" max="11285" width="12.7109375" style="1" customWidth="1"/>
    <col min="11286" max="11286" width="3.85546875" style="1" customWidth="1"/>
    <col min="11287" max="11287" width="11.85546875" style="1" customWidth="1"/>
    <col min="11288" max="11533" width="11.42578125" style="1"/>
    <col min="11534" max="11534" width="4.7109375" style="1" customWidth="1"/>
    <col min="11535" max="11535" width="5.85546875" style="1" bestFit="1" customWidth="1"/>
    <col min="11536" max="11536" width="38.7109375" style="1" customWidth="1"/>
    <col min="11537" max="11537" width="6.140625" style="1" customWidth="1"/>
    <col min="11538" max="11538" width="0" style="1" hidden="1" customWidth="1"/>
    <col min="11539" max="11539" width="10.5703125" style="1" customWidth="1"/>
    <col min="11540" max="11540" width="10.7109375" style="1" customWidth="1"/>
    <col min="11541" max="11541" width="12.7109375" style="1" customWidth="1"/>
    <col min="11542" max="11542" width="3.85546875" style="1" customWidth="1"/>
    <col min="11543" max="11543" width="11.85546875" style="1" customWidth="1"/>
    <col min="11544" max="11789" width="11.42578125" style="1"/>
    <col min="11790" max="11790" width="4.7109375" style="1" customWidth="1"/>
    <col min="11791" max="11791" width="5.85546875" style="1" bestFit="1" customWidth="1"/>
    <col min="11792" max="11792" width="38.7109375" style="1" customWidth="1"/>
    <col min="11793" max="11793" width="6.140625" style="1" customWidth="1"/>
    <col min="11794" max="11794" width="0" style="1" hidden="1" customWidth="1"/>
    <col min="11795" max="11795" width="10.5703125" style="1" customWidth="1"/>
    <col min="11796" max="11796" width="10.7109375" style="1" customWidth="1"/>
    <col min="11797" max="11797" width="12.7109375" style="1" customWidth="1"/>
    <col min="11798" max="11798" width="3.85546875" style="1" customWidth="1"/>
    <col min="11799" max="11799" width="11.85546875" style="1" customWidth="1"/>
    <col min="11800" max="12045" width="11.42578125" style="1"/>
    <col min="12046" max="12046" width="4.7109375" style="1" customWidth="1"/>
    <col min="12047" max="12047" width="5.85546875" style="1" bestFit="1" customWidth="1"/>
    <col min="12048" max="12048" width="38.7109375" style="1" customWidth="1"/>
    <col min="12049" max="12049" width="6.140625" style="1" customWidth="1"/>
    <col min="12050" max="12050" width="0" style="1" hidden="1" customWidth="1"/>
    <col min="12051" max="12051" width="10.5703125" style="1" customWidth="1"/>
    <col min="12052" max="12052" width="10.7109375" style="1" customWidth="1"/>
    <col min="12053" max="12053" width="12.7109375" style="1" customWidth="1"/>
    <col min="12054" max="12054" width="3.85546875" style="1" customWidth="1"/>
    <col min="12055" max="12055" width="11.85546875" style="1" customWidth="1"/>
    <col min="12056" max="12301" width="11.42578125" style="1"/>
    <col min="12302" max="12302" width="4.7109375" style="1" customWidth="1"/>
    <col min="12303" max="12303" width="5.85546875" style="1" bestFit="1" customWidth="1"/>
    <col min="12304" max="12304" width="38.7109375" style="1" customWidth="1"/>
    <col min="12305" max="12305" width="6.140625" style="1" customWidth="1"/>
    <col min="12306" max="12306" width="0" style="1" hidden="1" customWidth="1"/>
    <col min="12307" max="12307" width="10.5703125" style="1" customWidth="1"/>
    <col min="12308" max="12308" width="10.7109375" style="1" customWidth="1"/>
    <col min="12309" max="12309" width="12.7109375" style="1" customWidth="1"/>
    <col min="12310" max="12310" width="3.85546875" style="1" customWidth="1"/>
    <col min="12311" max="12311" width="11.85546875" style="1" customWidth="1"/>
    <col min="12312" max="12557" width="11.42578125" style="1"/>
    <col min="12558" max="12558" width="4.7109375" style="1" customWidth="1"/>
    <col min="12559" max="12559" width="5.85546875" style="1" bestFit="1" customWidth="1"/>
    <col min="12560" max="12560" width="38.7109375" style="1" customWidth="1"/>
    <col min="12561" max="12561" width="6.140625" style="1" customWidth="1"/>
    <col min="12562" max="12562" width="0" style="1" hidden="1" customWidth="1"/>
    <col min="12563" max="12563" width="10.5703125" style="1" customWidth="1"/>
    <col min="12564" max="12564" width="10.7109375" style="1" customWidth="1"/>
    <col min="12565" max="12565" width="12.7109375" style="1" customWidth="1"/>
    <col min="12566" max="12566" width="3.85546875" style="1" customWidth="1"/>
    <col min="12567" max="12567" width="11.85546875" style="1" customWidth="1"/>
    <col min="12568" max="12813" width="11.42578125" style="1"/>
    <col min="12814" max="12814" width="4.7109375" style="1" customWidth="1"/>
    <col min="12815" max="12815" width="5.85546875" style="1" bestFit="1" customWidth="1"/>
    <col min="12816" max="12816" width="38.7109375" style="1" customWidth="1"/>
    <col min="12817" max="12817" width="6.140625" style="1" customWidth="1"/>
    <col min="12818" max="12818" width="0" style="1" hidden="1" customWidth="1"/>
    <col min="12819" max="12819" width="10.5703125" style="1" customWidth="1"/>
    <col min="12820" max="12820" width="10.7109375" style="1" customWidth="1"/>
    <col min="12821" max="12821" width="12.7109375" style="1" customWidth="1"/>
    <col min="12822" max="12822" width="3.85546875" style="1" customWidth="1"/>
    <col min="12823" max="12823" width="11.85546875" style="1" customWidth="1"/>
    <col min="12824" max="13069" width="11.42578125" style="1"/>
    <col min="13070" max="13070" width="4.7109375" style="1" customWidth="1"/>
    <col min="13071" max="13071" width="5.85546875" style="1" bestFit="1" customWidth="1"/>
    <col min="13072" max="13072" width="38.7109375" style="1" customWidth="1"/>
    <col min="13073" max="13073" width="6.140625" style="1" customWidth="1"/>
    <col min="13074" max="13074" width="0" style="1" hidden="1" customWidth="1"/>
    <col min="13075" max="13075" width="10.5703125" style="1" customWidth="1"/>
    <col min="13076" max="13076" width="10.7109375" style="1" customWidth="1"/>
    <col min="13077" max="13077" width="12.7109375" style="1" customWidth="1"/>
    <col min="13078" max="13078" width="3.85546875" style="1" customWidth="1"/>
    <col min="13079" max="13079" width="11.85546875" style="1" customWidth="1"/>
    <col min="13080" max="13325" width="11.42578125" style="1"/>
    <col min="13326" max="13326" width="4.7109375" style="1" customWidth="1"/>
    <col min="13327" max="13327" width="5.85546875" style="1" bestFit="1" customWidth="1"/>
    <col min="13328" max="13328" width="38.7109375" style="1" customWidth="1"/>
    <col min="13329" max="13329" width="6.140625" style="1" customWidth="1"/>
    <col min="13330" max="13330" width="0" style="1" hidden="1" customWidth="1"/>
    <col min="13331" max="13331" width="10.5703125" style="1" customWidth="1"/>
    <col min="13332" max="13332" width="10.7109375" style="1" customWidth="1"/>
    <col min="13333" max="13333" width="12.7109375" style="1" customWidth="1"/>
    <col min="13334" max="13334" width="3.85546875" style="1" customWidth="1"/>
    <col min="13335" max="13335" width="11.85546875" style="1" customWidth="1"/>
    <col min="13336" max="13581" width="11.42578125" style="1"/>
    <col min="13582" max="13582" width="4.7109375" style="1" customWidth="1"/>
    <col min="13583" max="13583" width="5.85546875" style="1" bestFit="1" customWidth="1"/>
    <col min="13584" max="13584" width="38.7109375" style="1" customWidth="1"/>
    <col min="13585" max="13585" width="6.140625" style="1" customWidth="1"/>
    <col min="13586" max="13586" width="0" style="1" hidden="1" customWidth="1"/>
    <col min="13587" max="13587" width="10.5703125" style="1" customWidth="1"/>
    <col min="13588" max="13588" width="10.7109375" style="1" customWidth="1"/>
    <col min="13589" max="13589" width="12.7109375" style="1" customWidth="1"/>
    <col min="13590" max="13590" width="3.85546875" style="1" customWidth="1"/>
    <col min="13591" max="13591" width="11.85546875" style="1" customWidth="1"/>
    <col min="13592" max="13837" width="11.42578125" style="1"/>
    <col min="13838" max="13838" width="4.7109375" style="1" customWidth="1"/>
    <col min="13839" max="13839" width="5.85546875" style="1" bestFit="1" customWidth="1"/>
    <col min="13840" max="13840" width="38.7109375" style="1" customWidth="1"/>
    <col min="13841" max="13841" width="6.140625" style="1" customWidth="1"/>
    <col min="13842" max="13842" width="0" style="1" hidden="1" customWidth="1"/>
    <col min="13843" max="13843" width="10.5703125" style="1" customWidth="1"/>
    <col min="13844" max="13844" width="10.7109375" style="1" customWidth="1"/>
    <col min="13845" max="13845" width="12.7109375" style="1" customWidth="1"/>
    <col min="13846" max="13846" width="3.85546875" style="1" customWidth="1"/>
    <col min="13847" max="13847" width="11.85546875" style="1" customWidth="1"/>
    <col min="13848" max="14093" width="11.42578125" style="1"/>
    <col min="14094" max="14094" width="4.7109375" style="1" customWidth="1"/>
    <col min="14095" max="14095" width="5.85546875" style="1" bestFit="1" customWidth="1"/>
    <col min="14096" max="14096" width="38.7109375" style="1" customWidth="1"/>
    <col min="14097" max="14097" width="6.140625" style="1" customWidth="1"/>
    <col min="14098" max="14098" width="0" style="1" hidden="1" customWidth="1"/>
    <col min="14099" max="14099" width="10.5703125" style="1" customWidth="1"/>
    <col min="14100" max="14100" width="10.7109375" style="1" customWidth="1"/>
    <col min="14101" max="14101" width="12.7109375" style="1" customWidth="1"/>
    <col min="14102" max="14102" width="3.85546875" style="1" customWidth="1"/>
    <col min="14103" max="14103" width="11.85546875" style="1" customWidth="1"/>
    <col min="14104" max="14349" width="11.42578125" style="1"/>
    <col min="14350" max="14350" width="4.7109375" style="1" customWidth="1"/>
    <col min="14351" max="14351" width="5.85546875" style="1" bestFit="1" customWidth="1"/>
    <col min="14352" max="14352" width="38.7109375" style="1" customWidth="1"/>
    <col min="14353" max="14353" width="6.140625" style="1" customWidth="1"/>
    <col min="14354" max="14354" width="0" style="1" hidden="1" customWidth="1"/>
    <col min="14355" max="14355" width="10.5703125" style="1" customWidth="1"/>
    <col min="14356" max="14356" width="10.7109375" style="1" customWidth="1"/>
    <col min="14357" max="14357" width="12.7109375" style="1" customWidth="1"/>
    <col min="14358" max="14358" width="3.85546875" style="1" customWidth="1"/>
    <col min="14359" max="14359" width="11.85546875" style="1" customWidth="1"/>
    <col min="14360" max="14605" width="11.42578125" style="1"/>
    <col min="14606" max="14606" width="4.7109375" style="1" customWidth="1"/>
    <col min="14607" max="14607" width="5.85546875" style="1" bestFit="1" customWidth="1"/>
    <col min="14608" max="14608" width="38.7109375" style="1" customWidth="1"/>
    <col min="14609" max="14609" width="6.140625" style="1" customWidth="1"/>
    <col min="14610" max="14610" width="0" style="1" hidden="1" customWidth="1"/>
    <col min="14611" max="14611" width="10.5703125" style="1" customWidth="1"/>
    <col min="14612" max="14612" width="10.7109375" style="1" customWidth="1"/>
    <col min="14613" max="14613" width="12.7109375" style="1" customWidth="1"/>
    <col min="14614" max="14614" width="3.85546875" style="1" customWidth="1"/>
    <col min="14615" max="14615" width="11.85546875" style="1" customWidth="1"/>
    <col min="14616" max="14861" width="11.42578125" style="1"/>
    <col min="14862" max="14862" width="4.7109375" style="1" customWidth="1"/>
    <col min="14863" max="14863" width="5.85546875" style="1" bestFit="1" customWidth="1"/>
    <col min="14864" max="14864" width="38.7109375" style="1" customWidth="1"/>
    <col min="14865" max="14865" width="6.140625" style="1" customWidth="1"/>
    <col min="14866" max="14866" width="0" style="1" hidden="1" customWidth="1"/>
    <col min="14867" max="14867" width="10.5703125" style="1" customWidth="1"/>
    <col min="14868" max="14868" width="10.7109375" style="1" customWidth="1"/>
    <col min="14869" max="14869" width="12.7109375" style="1" customWidth="1"/>
    <col min="14870" max="14870" width="3.85546875" style="1" customWidth="1"/>
    <col min="14871" max="14871" width="11.85546875" style="1" customWidth="1"/>
    <col min="14872" max="15117" width="11.42578125" style="1"/>
    <col min="15118" max="15118" width="4.7109375" style="1" customWidth="1"/>
    <col min="15119" max="15119" width="5.85546875" style="1" bestFit="1" customWidth="1"/>
    <col min="15120" max="15120" width="38.7109375" style="1" customWidth="1"/>
    <col min="15121" max="15121" width="6.140625" style="1" customWidth="1"/>
    <col min="15122" max="15122" width="0" style="1" hidden="1" customWidth="1"/>
    <col min="15123" max="15123" width="10.5703125" style="1" customWidth="1"/>
    <col min="15124" max="15124" width="10.7109375" style="1" customWidth="1"/>
    <col min="15125" max="15125" width="12.7109375" style="1" customWidth="1"/>
    <col min="15126" max="15126" width="3.85546875" style="1" customWidth="1"/>
    <col min="15127" max="15127" width="11.85546875" style="1" customWidth="1"/>
    <col min="15128" max="15373" width="11.42578125" style="1"/>
    <col min="15374" max="15374" width="4.7109375" style="1" customWidth="1"/>
    <col min="15375" max="15375" width="5.85546875" style="1" bestFit="1" customWidth="1"/>
    <col min="15376" max="15376" width="38.7109375" style="1" customWidth="1"/>
    <col min="15377" max="15377" width="6.140625" style="1" customWidth="1"/>
    <col min="15378" max="15378" width="0" style="1" hidden="1" customWidth="1"/>
    <col min="15379" max="15379" width="10.5703125" style="1" customWidth="1"/>
    <col min="15380" max="15380" width="10.7109375" style="1" customWidth="1"/>
    <col min="15381" max="15381" width="12.7109375" style="1" customWidth="1"/>
    <col min="15382" max="15382" width="3.85546875" style="1" customWidth="1"/>
    <col min="15383" max="15383" width="11.85546875" style="1" customWidth="1"/>
    <col min="15384" max="15629" width="11.42578125" style="1"/>
    <col min="15630" max="15630" width="4.7109375" style="1" customWidth="1"/>
    <col min="15631" max="15631" width="5.85546875" style="1" bestFit="1" customWidth="1"/>
    <col min="15632" max="15632" width="38.7109375" style="1" customWidth="1"/>
    <col min="15633" max="15633" width="6.140625" style="1" customWidth="1"/>
    <col min="15634" max="15634" width="0" style="1" hidden="1" customWidth="1"/>
    <col min="15635" max="15635" width="10.5703125" style="1" customWidth="1"/>
    <col min="15636" max="15636" width="10.7109375" style="1" customWidth="1"/>
    <col min="15637" max="15637" width="12.7109375" style="1" customWidth="1"/>
    <col min="15638" max="15638" width="3.85546875" style="1" customWidth="1"/>
    <col min="15639" max="15639" width="11.85546875" style="1" customWidth="1"/>
    <col min="15640" max="15885" width="11.42578125" style="1"/>
    <col min="15886" max="15886" width="4.7109375" style="1" customWidth="1"/>
    <col min="15887" max="15887" width="5.85546875" style="1" bestFit="1" customWidth="1"/>
    <col min="15888" max="15888" width="38.7109375" style="1" customWidth="1"/>
    <col min="15889" max="15889" width="6.140625" style="1" customWidth="1"/>
    <col min="15890" max="15890" width="0" style="1" hidden="1" customWidth="1"/>
    <col min="15891" max="15891" width="10.5703125" style="1" customWidth="1"/>
    <col min="15892" max="15892" width="10.7109375" style="1" customWidth="1"/>
    <col min="15893" max="15893" width="12.7109375" style="1" customWidth="1"/>
    <col min="15894" max="15894" width="3.85546875" style="1" customWidth="1"/>
    <col min="15895" max="15895" width="11.85546875" style="1" customWidth="1"/>
    <col min="15896" max="16141" width="11.42578125" style="1"/>
    <col min="16142" max="16143" width="11.42578125" style="1" customWidth="1"/>
    <col min="16144" max="16144" width="11.42578125" style="1"/>
    <col min="16145" max="16152" width="11.42578125" style="1" customWidth="1"/>
    <col min="16153" max="16384" width="11.42578125" style="1"/>
  </cols>
  <sheetData>
    <row r="1" spans="1:26" ht="122.25" customHeight="1">
      <c r="A1" s="76" t="s">
        <v>21</v>
      </c>
      <c r="B1" s="76"/>
      <c r="C1" s="76"/>
      <c r="D1" s="76"/>
      <c r="E1" s="76"/>
      <c r="F1" s="76"/>
    </row>
    <row r="2" spans="1:26" ht="21" customHeight="1">
      <c r="A2" s="76" t="s">
        <v>192</v>
      </c>
      <c r="B2" s="76"/>
      <c r="C2" s="76"/>
      <c r="D2" s="76"/>
      <c r="E2" s="76"/>
      <c r="F2" s="76"/>
    </row>
    <row r="3" spans="1:26" ht="21" customHeight="1" thickBot="1">
      <c r="A3" s="76" t="s">
        <v>23</v>
      </c>
      <c r="B3" s="76"/>
      <c r="C3" s="76"/>
      <c r="D3" s="76"/>
      <c r="E3" s="76"/>
      <c r="F3" s="76"/>
    </row>
    <row r="4" spans="1:26" s="4" customFormat="1" ht="21.75" customHeight="1">
      <c r="A4" s="77" t="s">
        <v>18</v>
      </c>
      <c r="B4" s="78"/>
      <c r="C4" s="78"/>
      <c r="D4" s="78"/>
      <c r="E4" s="78"/>
      <c r="F4" s="79"/>
      <c r="G4" s="1"/>
      <c r="H4" s="7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39.75" customHeight="1" thickBot="1">
      <c r="A5" s="80"/>
      <c r="B5" s="81"/>
      <c r="C5" s="81"/>
      <c r="D5" s="81"/>
      <c r="E5" s="81"/>
      <c r="F5" s="82"/>
    </row>
    <row r="6" spans="1:26" ht="33.75" customHeight="1">
      <c r="A6" s="83" t="s">
        <v>179</v>
      </c>
      <c r="B6" s="83"/>
      <c r="C6" s="83"/>
      <c r="D6" s="83"/>
      <c r="E6" s="83"/>
      <c r="F6" s="83"/>
    </row>
    <row r="7" spans="1:26" ht="26.25" customHeight="1" thickBot="1">
      <c r="A7" s="84" t="s">
        <v>191</v>
      </c>
      <c r="B7" s="84"/>
      <c r="C7" s="84"/>
      <c r="D7" s="84"/>
      <c r="E7" s="84"/>
      <c r="F7" s="84"/>
    </row>
    <row r="8" spans="1:26" customFormat="1" ht="55.5" customHeight="1" thickBot="1">
      <c r="A8" s="14" t="s">
        <v>24</v>
      </c>
      <c r="B8" s="14" t="s">
        <v>25</v>
      </c>
      <c r="C8" s="14" t="s">
        <v>26</v>
      </c>
      <c r="D8" s="57" t="s">
        <v>27</v>
      </c>
      <c r="E8" s="15" t="s">
        <v>28</v>
      </c>
      <c r="F8" s="15" t="s">
        <v>29</v>
      </c>
    </row>
    <row r="9" spans="1:26" customFormat="1" ht="16.5" thickBot="1">
      <c r="A9" s="16">
        <v>1</v>
      </c>
      <c r="B9" s="17" t="s">
        <v>30</v>
      </c>
      <c r="C9" s="16"/>
      <c r="D9" s="51"/>
      <c r="E9" s="45"/>
      <c r="F9" s="45"/>
    </row>
    <row r="10" spans="1:26" customFormat="1" ht="15.75" thickBot="1">
      <c r="A10" s="18" t="s">
        <v>0</v>
      </c>
      <c r="B10" s="19" t="s">
        <v>180</v>
      </c>
      <c r="C10" s="20" t="s">
        <v>177</v>
      </c>
      <c r="D10" s="52">
        <f>D41/0.5+3000</f>
        <v>197340</v>
      </c>
      <c r="E10" s="31"/>
      <c r="F10" s="31"/>
    </row>
    <row r="11" spans="1:26" customFormat="1" ht="32.25" customHeight="1" thickBot="1">
      <c r="A11" s="18" t="s">
        <v>1</v>
      </c>
      <c r="B11" s="60" t="s">
        <v>181</v>
      </c>
      <c r="C11" s="20" t="s">
        <v>140</v>
      </c>
      <c r="D11" s="52">
        <v>150</v>
      </c>
      <c r="E11" s="31"/>
      <c r="F11" s="31"/>
    </row>
    <row r="12" spans="1:26" customFormat="1" ht="24" customHeight="1" thickBot="1">
      <c r="A12" s="18" t="s">
        <v>19</v>
      </c>
      <c r="B12" s="19" t="s">
        <v>182</v>
      </c>
      <c r="C12" s="20" t="s">
        <v>140</v>
      </c>
      <c r="D12" s="52">
        <v>300</v>
      </c>
      <c r="E12" s="31"/>
      <c r="F12" s="31"/>
    </row>
    <row r="13" spans="1:26" s="5" customFormat="1" ht="21.75" customHeight="1" thickBot="1">
      <c r="A13" s="18" t="s">
        <v>20</v>
      </c>
      <c r="B13" s="19" t="s">
        <v>31</v>
      </c>
      <c r="C13" s="20" t="s">
        <v>140</v>
      </c>
      <c r="D13" s="52">
        <v>25</v>
      </c>
      <c r="E13" s="46"/>
      <c r="F13" s="46"/>
    </row>
    <row r="14" spans="1:26" s="5" customFormat="1" ht="21.75" customHeight="1" thickBot="1">
      <c r="A14" s="18" t="s">
        <v>32</v>
      </c>
      <c r="B14" s="19" t="s">
        <v>183</v>
      </c>
      <c r="C14" s="20" t="s">
        <v>140</v>
      </c>
      <c r="D14" s="52">
        <v>180</v>
      </c>
      <c r="E14" s="46"/>
      <c r="F14" s="46"/>
    </row>
    <row r="15" spans="1:26" s="5" customFormat="1" ht="41.25" customHeight="1" thickBot="1">
      <c r="A15" s="20" t="s">
        <v>33</v>
      </c>
      <c r="B15" s="19" t="s">
        <v>184</v>
      </c>
      <c r="C15" s="20" t="s">
        <v>176</v>
      </c>
      <c r="D15" s="52">
        <v>1</v>
      </c>
      <c r="E15" s="46"/>
      <c r="F15" s="46"/>
    </row>
    <row r="16" spans="1:26" customFormat="1" ht="16.5" thickBot="1">
      <c r="A16" s="20"/>
      <c r="B16" s="70" t="s">
        <v>34</v>
      </c>
      <c r="C16" s="71"/>
      <c r="D16" s="71"/>
      <c r="E16" s="72"/>
      <c r="F16" s="49"/>
    </row>
    <row r="17" spans="1:6" customFormat="1" ht="16.5" thickBot="1">
      <c r="A17" s="16">
        <v>2</v>
      </c>
      <c r="B17" s="21" t="s">
        <v>35</v>
      </c>
      <c r="C17" s="22"/>
      <c r="D17" s="53"/>
      <c r="E17" s="47"/>
      <c r="F17" s="47"/>
    </row>
    <row r="18" spans="1:6" customFormat="1" ht="27.75" customHeight="1" thickBot="1">
      <c r="A18" s="18" t="s">
        <v>3</v>
      </c>
      <c r="B18" s="19" t="s">
        <v>36</v>
      </c>
      <c r="C18" s="20" t="s">
        <v>140</v>
      </c>
      <c r="D18" s="52">
        <v>20</v>
      </c>
      <c r="E18" s="31"/>
      <c r="F18" s="31"/>
    </row>
    <row r="19" spans="1:6" customFormat="1" ht="21.75" customHeight="1" thickBot="1">
      <c r="A19" s="18" t="s">
        <v>2</v>
      </c>
      <c r="B19" s="19" t="s">
        <v>37</v>
      </c>
      <c r="C19" s="20" t="s">
        <v>177</v>
      </c>
      <c r="D19" s="52">
        <f>2000+1500</f>
        <v>3500</v>
      </c>
      <c r="E19" s="46"/>
      <c r="F19" s="46"/>
    </row>
    <row r="20" spans="1:6" customFormat="1" ht="34.5" customHeight="1" thickBot="1">
      <c r="A20" s="18" t="s">
        <v>38</v>
      </c>
      <c r="B20" s="19" t="s">
        <v>39</v>
      </c>
      <c r="C20" s="20" t="s">
        <v>140</v>
      </c>
      <c r="D20" s="52">
        <v>31</v>
      </c>
      <c r="E20" s="46"/>
      <c r="F20" s="46"/>
    </row>
    <row r="21" spans="1:6" customFormat="1" ht="24" customHeight="1" thickBot="1">
      <c r="A21" s="18" t="s">
        <v>40</v>
      </c>
      <c r="B21" s="19" t="s">
        <v>41</v>
      </c>
      <c r="C21" s="20" t="s">
        <v>140</v>
      </c>
      <c r="D21" s="52">
        <v>67</v>
      </c>
      <c r="E21" s="46"/>
      <c r="F21" s="46"/>
    </row>
    <row r="22" spans="1:6" customFormat="1" ht="45.75" customHeight="1" thickBot="1">
      <c r="A22" s="18" t="s">
        <v>42</v>
      </c>
      <c r="B22" s="19" t="s">
        <v>43</v>
      </c>
      <c r="C22" s="20" t="s">
        <v>140</v>
      </c>
      <c r="D22" s="52">
        <v>90</v>
      </c>
      <c r="E22" s="46"/>
      <c r="F22" s="46"/>
    </row>
    <row r="23" spans="1:6" s="5" customFormat="1" ht="39" customHeight="1" thickBot="1">
      <c r="A23" s="18" t="s">
        <v>44</v>
      </c>
      <c r="B23" s="19" t="s">
        <v>45</v>
      </c>
      <c r="C23" s="20" t="s">
        <v>177</v>
      </c>
      <c r="D23" s="52">
        <v>520</v>
      </c>
      <c r="E23" s="46"/>
      <c r="F23" s="46"/>
    </row>
    <row r="24" spans="1:6" s="5" customFormat="1" ht="42.75" customHeight="1" thickBot="1">
      <c r="A24" s="18" t="s">
        <v>46</v>
      </c>
      <c r="B24" s="19" t="s">
        <v>47</v>
      </c>
      <c r="C24" s="20" t="s">
        <v>177</v>
      </c>
      <c r="D24" s="52">
        <v>50</v>
      </c>
      <c r="E24" s="46"/>
      <c r="F24" s="46"/>
    </row>
    <row r="25" spans="1:6" s="5" customFormat="1" ht="30.75" thickBot="1">
      <c r="A25" s="18" t="s">
        <v>48</v>
      </c>
      <c r="B25" s="19" t="s">
        <v>188</v>
      </c>
      <c r="C25" s="20" t="s">
        <v>177</v>
      </c>
      <c r="D25" s="52">
        <v>200</v>
      </c>
      <c r="E25" s="46"/>
      <c r="F25" s="46"/>
    </row>
    <row r="26" spans="1:6" s="5" customFormat="1" ht="35.25" customHeight="1" thickBot="1">
      <c r="A26" s="20" t="s">
        <v>49</v>
      </c>
      <c r="B26" s="19" t="s">
        <v>50</v>
      </c>
      <c r="C26" s="20" t="s">
        <v>140</v>
      </c>
      <c r="D26" s="52">
        <v>107</v>
      </c>
      <c r="E26" s="46"/>
      <c r="F26" s="46"/>
    </row>
    <row r="27" spans="1:6" customFormat="1" ht="37.5" customHeight="1" thickBot="1">
      <c r="A27" s="20" t="s">
        <v>51</v>
      </c>
      <c r="B27" s="19" t="s">
        <v>52</v>
      </c>
      <c r="C27" s="20" t="s">
        <v>176</v>
      </c>
      <c r="D27" s="52">
        <v>1</v>
      </c>
      <c r="E27" s="46"/>
      <c r="F27" s="46"/>
    </row>
    <row r="28" spans="1:6" customFormat="1" ht="35.25" customHeight="1" thickBot="1">
      <c r="A28" s="20" t="s">
        <v>53</v>
      </c>
      <c r="B28" s="19" t="s">
        <v>55</v>
      </c>
      <c r="C28" s="20" t="s">
        <v>176</v>
      </c>
      <c r="D28" s="52">
        <v>1</v>
      </c>
      <c r="E28" s="46"/>
      <c r="F28" s="46"/>
    </row>
    <row r="29" spans="1:6" customFormat="1" ht="21" customHeight="1" thickBot="1">
      <c r="A29" s="20" t="s">
        <v>54</v>
      </c>
      <c r="B29" s="19" t="s">
        <v>56</v>
      </c>
      <c r="C29" s="20" t="s">
        <v>176</v>
      </c>
      <c r="D29" s="52">
        <v>1</v>
      </c>
      <c r="E29" s="46"/>
      <c r="F29" s="46"/>
    </row>
    <row r="30" spans="1:6" customFormat="1" ht="16.5" thickBot="1">
      <c r="A30" s="20"/>
      <c r="B30" s="73" t="s">
        <v>34</v>
      </c>
      <c r="C30" s="74"/>
      <c r="D30" s="74"/>
      <c r="E30" s="75"/>
      <c r="F30" s="50"/>
    </row>
    <row r="31" spans="1:6" customFormat="1" ht="16.5" thickBot="1">
      <c r="A31" s="23">
        <v>3</v>
      </c>
      <c r="B31" s="24" t="s">
        <v>57</v>
      </c>
      <c r="C31" s="23"/>
      <c r="D31" s="54"/>
      <c r="E31" s="48"/>
      <c r="F31" s="48"/>
    </row>
    <row r="32" spans="1:6" customFormat="1" ht="23.25" customHeight="1" thickBot="1">
      <c r="A32" s="18" t="s">
        <v>4</v>
      </c>
      <c r="B32" s="19" t="s">
        <v>58</v>
      </c>
      <c r="C32" s="20" t="s">
        <v>140</v>
      </c>
      <c r="D32" s="52">
        <v>2</v>
      </c>
      <c r="E32" s="31"/>
      <c r="F32" s="31"/>
    </row>
    <row r="33" spans="1:6" customFormat="1" ht="23.25" customHeight="1" thickBot="1">
      <c r="A33" s="18" t="s">
        <v>5</v>
      </c>
      <c r="B33" s="19" t="s">
        <v>59</v>
      </c>
      <c r="C33" s="20" t="s">
        <v>140</v>
      </c>
      <c r="D33" s="52">
        <v>2</v>
      </c>
      <c r="E33" s="31"/>
      <c r="F33" s="31"/>
    </row>
    <row r="34" spans="1:6" customFormat="1" ht="23.25" customHeight="1" thickBot="1">
      <c r="A34" s="18" t="s">
        <v>6</v>
      </c>
      <c r="B34" s="19" t="s">
        <v>60</v>
      </c>
      <c r="C34" s="20" t="s">
        <v>140</v>
      </c>
      <c r="D34" s="52">
        <v>2</v>
      </c>
      <c r="E34" s="31"/>
      <c r="F34" s="31"/>
    </row>
    <row r="35" spans="1:6" customFormat="1" ht="23.25" customHeight="1" thickBot="1">
      <c r="A35" s="18" t="s">
        <v>7</v>
      </c>
      <c r="B35" s="19" t="s">
        <v>61</v>
      </c>
      <c r="C35" s="20" t="s">
        <v>140</v>
      </c>
      <c r="D35" s="52">
        <v>3</v>
      </c>
      <c r="E35" s="31"/>
      <c r="F35" s="31"/>
    </row>
    <row r="36" spans="1:6" customFormat="1" ht="23.25" customHeight="1" thickBot="1">
      <c r="A36" s="18" t="s">
        <v>12</v>
      </c>
      <c r="B36" s="19" t="s">
        <v>62</v>
      </c>
      <c r="C36" s="20" t="s">
        <v>140</v>
      </c>
      <c r="D36" s="52">
        <v>1</v>
      </c>
      <c r="E36" s="31"/>
      <c r="F36" s="31"/>
    </row>
    <row r="37" spans="1:6" customFormat="1" ht="23.25" customHeight="1" thickBot="1">
      <c r="A37" s="18" t="s">
        <v>13</v>
      </c>
      <c r="B37" s="19" t="s">
        <v>63</v>
      </c>
      <c r="C37" s="20" t="s">
        <v>140</v>
      </c>
      <c r="D37" s="52">
        <v>3</v>
      </c>
      <c r="E37" s="31"/>
      <c r="F37" s="31"/>
    </row>
    <row r="38" spans="1:6" customFormat="1" ht="23.25" customHeight="1" thickBot="1">
      <c r="A38" s="18" t="s">
        <v>14</v>
      </c>
      <c r="B38" s="19" t="s">
        <v>64</v>
      </c>
      <c r="C38" s="20" t="s">
        <v>140</v>
      </c>
      <c r="D38" s="52">
        <v>1</v>
      </c>
      <c r="E38" s="31"/>
      <c r="F38" s="31"/>
    </row>
    <row r="39" spans="1:6" customFormat="1" ht="16.5" thickBot="1">
      <c r="A39" s="20"/>
      <c r="B39" s="73" t="s">
        <v>34</v>
      </c>
      <c r="C39" s="74"/>
      <c r="D39" s="74"/>
      <c r="E39" s="75"/>
      <c r="F39" s="50"/>
    </row>
    <row r="40" spans="1:6" customFormat="1" ht="16.5" thickBot="1">
      <c r="A40" s="25">
        <v>4</v>
      </c>
      <c r="B40" s="26" t="s">
        <v>65</v>
      </c>
      <c r="C40" s="27"/>
      <c r="D40" s="55"/>
      <c r="E40" s="28"/>
      <c r="F40" s="29"/>
    </row>
    <row r="41" spans="1:6" customFormat="1" ht="54.6" customHeight="1" thickBot="1">
      <c r="A41" s="18">
        <v>4.0999999999999996</v>
      </c>
      <c r="B41" s="59" t="s">
        <v>185</v>
      </c>
      <c r="C41" s="30" t="s">
        <v>177</v>
      </c>
      <c r="D41" s="52">
        <f>SUM(D70+2670)+1500</f>
        <v>97170</v>
      </c>
      <c r="E41" s="31"/>
      <c r="F41" s="31"/>
    </row>
    <row r="42" spans="1:6" customFormat="1" ht="56.25" customHeight="1" thickBot="1">
      <c r="A42" s="67">
        <v>4.2</v>
      </c>
      <c r="B42" s="68" t="s">
        <v>66</v>
      </c>
      <c r="C42" s="30"/>
      <c r="D42" s="52"/>
      <c r="E42" s="31"/>
      <c r="F42" s="31"/>
    </row>
    <row r="43" spans="1:6" customFormat="1" ht="16.5" thickBot="1">
      <c r="A43" s="61" t="s">
        <v>67</v>
      </c>
      <c r="B43" s="62" t="s">
        <v>68</v>
      </c>
      <c r="C43" s="63"/>
      <c r="D43" s="64"/>
      <c r="E43" s="65"/>
      <c r="F43" s="66"/>
    </row>
    <row r="44" spans="1:6" customFormat="1" ht="24" customHeight="1" thickBot="1">
      <c r="A44" s="18" t="s">
        <v>69</v>
      </c>
      <c r="B44" s="32" t="s">
        <v>70</v>
      </c>
      <c r="C44" s="20" t="s">
        <v>140</v>
      </c>
      <c r="D44" s="52">
        <f>550+403</f>
        <v>953</v>
      </c>
      <c r="E44" s="31"/>
      <c r="F44" s="31"/>
    </row>
    <row r="45" spans="1:6" customFormat="1" ht="24" customHeight="1" thickBot="1">
      <c r="A45" s="18" t="s">
        <v>71</v>
      </c>
      <c r="B45" s="32" t="s">
        <v>72</v>
      </c>
      <c r="C45" s="20" t="s">
        <v>140</v>
      </c>
      <c r="D45" s="52">
        <v>133</v>
      </c>
      <c r="E45" s="31"/>
      <c r="F45" s="31"/>
    </row>
    <row r="46" spans="1:6" customFormat="1" ht="24" customHeight="1" thickBot="1">
      <c r="A46" s="18" t="s">
        <v>73</v>
      </c>
      <c r="B46" s="32" t="s">
        <v>74</v>
      </c>
      <c r="C46" s="20" t="s">
        <v>140</v>
      </c>
      <c r="D46" s="52">
        <v>144</v>
      </c>
      <c r="E46" s="31"/>
      <c r="F46" s="31"/>
    </row>
    <row r="47" spans="1:6" customFormat="1" ht="24" customHeight="1" thickBot="1">
      <c r="A47" s="18" t="s">
        <v>75</v>
      </c>
      <c r="B47" s="32" t="s">
        <v>76</v>
      </c>
      <c r="C47" s="20" t="s">
        <v>140</v>
      </c>
      <c r="D47" s="52">
        <f>387+38</f>
        <v>425</v>
      </c>
      <c r="E47" s="31"/>
      <c r="F47" s="31"/>
    </row>
    <row r="48" spans="1:6" customFormat="1" ht="24" customHeight="1" thickBot="1">
      <c r="A48" s="18" t="s">
        <v>77</v>
      </c>
      <c r="B48" s="32" t="s">
        <v>78</v>
      </c>
      <c r="C48" s="20" t="s">
        <v>140</v>
      </c>
      <c r="D48" s="52">
        <v>66</v>
      </c>
      <c r="E48" s="31"/>
      <c r="F48" s="31"/>
    </row>
    <row r="49" spans="1:6" customFormat="1" ht="24" customHeight="1" thickBot="1">
      <c r="A49" s="18" t="s">
        <v>79</v>
      </c>
      <c r="B49" s="32" t="s">
        <v>80</v>
      </c>
      <c r="C49" s="20" t="s">
        <v>140</v>
      </c>
      <c r="D49" s="52">
        <v>105</v>
      </c>
      <c r="E49" s="31"/>
      <c r="F49" s="31"/>
    </row>
    <row r="50" spans="1:6" customFormat="1" ht="24" customHeight="1" thickBot="1">
      <c r="A50" s="18" t="s">
        <v>81</v>
      </c>
      <c r="B50" s="32" t="s">
        <v>82</v>
      </c>
      <c r="C50" s="20" t="s">
        <v>140</v>
      </c>
      <c r="D50" s="52">
        <v>2600</v>
      </c>
      <c r="E50" s="31"/>
      <c r="F50" s="31"/>
    </row>
    <row r="51" spans="1:6" customFormat="1" ht="24" customHeight="1" thickBot="1">
      <c r="A51" s="18" t="s">
        <v>83</v>
      </c>
      <c r="B51" s="58" t="s">
        <v>189</v>
      </c>
      <c r="C51" s="20" t="s">
        <v>140</v>
      </c>
      <c r="D51" s="36">
        <v>12</v>
      </c>
      <c r="E51" s="34"/>
      <c r="F51" s="31"/>
    </row>
    <row r="52" spans="1:6" customFormat="1" ht="24" customHeight="1" thickBot="1">
      <c r="A52" s="18" t="s">
        <v>84</v>
      </c>
      <c r="B52" s="58" t="s">
        <v>85</v>
      </c>
      <c r="C52" s="20" t="s">
        <v>140</v>
      </c>
      <c r="D52" s="36">
        <v>12</v>
      </c>
      <c r="E52" s="34"/>
      <c r="F52" s="31"/>
    </row>
    <row r="53" spans="1:6" customFormat="1" ht="24" customHeight="1" thickBot="1">
      <c r="A53" s="18" t="s">
        <v>86</v>
      </c>
      <c r="B53" s="58" t="s">
        <v>190</v>
      </c>
      <c r="C53" s="20" t="s">
        <v>140</v>
      </c>
      <c r="D53" s="36">
        <v>27</v>
      </c>
      <c r="E53" s="34"/>
      <c r="F53" s="31"/>
    </row>
    <row r="54" spans="1:6" customFormat="1" ht="24" customHeight="1" thickBot="1">
      <c r="A54" s="18" t="s">
        <v>87</v>
      </c>
      <c r="B54" s="58" t="s">
        <v>88</v>
      </c>
      <c r="C54" s="20" t="s">
        <v>140</v>
      </c>
      <c r="D54" s="36">
        <v>47</v>
      </c>
      <c r="E54" s="34"/>
      <c r="F54" s="31"/>
    </row>
    <row r="55" spans="1:6" customFormat="1" ht="24" customHeight="1" thickBot="1">
      <c r="A55" s="18" t="s">
        <v>89</v>
      </c>
      <c r="B55" s="58" t="s">
        <v>90</v>
      </c>
      <c r="C55" s="20" t="s">
        <v>140</v>
      </c>
      <c r="D55" s="36">
        <v>18</v>
      </c>
      <c r="E55" s="34"/>
      <c r="F55" s="31"/>
    </row>
    <row r="56" spans="1:6" customFormat="1" ht="24" customHeight="1" thickBot="1">
      <c r="A56" s="18" t="s">
        <v>91</v>
      </c>
      <c r="B56" s="58" t="s">
        <v>92</v>
      </c>
      <c r="C56" s="20" t="s">
        <v>140</v>
      </c>
      <c r="D56" s="36">
        <f>11+24</f>
        <v>35</v>
      </c>
      <c r="E56" s="34"/>
      <c r="F56" s="31"/>
    </row>
    <row r="57" spans="1:6" customFormat="1" ht="16.5" thickBot="1">
      <c r="A57" s="61" t="s">
        <v>93</v>
      </c>
      <c r="B57" s="69" t="s">
        <v>94</v>
      </c>
      <c r="C57" s="63"/>
      <c r="D57" s="64"/>
      <c r="E57" s="65"/>
      <c r="F57" s="65"/>
    </row>
    <row r="58" spans="1:6" customFormat="1" ht="21" customHeight="1" thickBot="1">
      <c r="A58" s="18" t="s">
        <v>95</v>
      </c>
      <c r="B58" s="35" t="s">
        <v>96</v>
      </c>
      <c r="C58" s="30" t="s">
        <v>140</v>
      </c>
      <c r="D58" s="36">
        <f>157*5+(230/2)*5+850</f>
        <v>2210</v>
      </c>
      <c r="E58" s="34"/>
      <c r="F58" s="31"/>
    </row>
    <row r="59" spans="1:6" customFormat="1" ht="21" customHeight="1" thickBot="1">
      <c r="A59" s="18" t="s">
        <v>97</v>
      </c>
      <c r="B59" s="35" t="s">
        <v>98</v>
      </c>
      <c r="C59" s="30" t="s">
        <v>140</v>
      </c>
      <c r="D59" s="36">
        <f>(1075/2)*3</f>
        <v>1612.5</v>
      </c>
      <c r="E59" s="34"/>
      <c r="F59" s="31"/>
    </row>
    <row r="60" spans="1:6" customFormat="1" ht="21" customHeight="1" thickBot="1">
      <c r="A60" s="18" t="s">
        <v>99</v>
      </c>
      <c r="B60" s="35" t="s">
        <v>100</v>
      </c>
      <c r="C60" s="30" t="s">
        <v>140</v>
      </c>
      <c r="D60" s="36">
        <f>(120/2)*5</f>
        <v>300</v>
      </c>
      <c r="E60" s="34"/>
      <c r="F60" s="31"/>
    </row>
    <row r="61" spans="1:6" customFormat="1" ht="21" customHeight="1" thickBot="1">
      <c r="A61" s="18" t="s">
        <v>101</v>
      </c>
      <c r="B61" s="35" t="s">
        <v>102</v>
      </c>
      <c r="C61" s="30" t="s">
        <v>140</v>
      </c>
      <c r="D61" s="36">
        <f>(230/2)*5</f>
        <v>575</v>
      </c>
      <c r="E61" s="34"/>
      <c r="F61" s="31"/>
    </row>
    <row r="62" spans="1:6" customFormat="1" ht="21" customHeight="1" thickBot="1">
      <c r="A62" s="18" t="s">
        <v>103</v>
      </c>
      <c r="B62" s="35" t="s">
        <v>104</v>
      </c>
      <c r="C62" s="30" t="s">
        <v>140</v>
      </c>
      <c r="D62" s="36">
        <f>(250+(120/2))*5+500</f>
        <v>2050</v>
      </c>
      <c r="E62" s="34"/>
      <c r="F62" s="31"/>
    </row>
    <row r="63" spans="1:6" customFormat="1" ht="21" customHeight="1" thickBot="1">
      <c r="A63" s="18" t="s">
        <v>105</v>
      </c>
      <c r="B63" s="35" t="s">
        <v>106</v>
      </c>
      <c r="C63" s="30" t="s">
        <v>140</v>
      </c>
      <c r="D63" s="36">
        <f>361*5+250</f>
        <v>2055</v>
      </c>
      <c r="E63" s="34"/>
      <c r="F63" s="31"/>
    </row>
    <row r="64" spans="1:6" customFormat="1" ht="21" customHeight="1" thickBot="1">
      <c r="A64" s="18" t="s">
        <v>107</v>
      </c>
      <c r="B64" s="35" t="s">
        <v>108</v>
      </c>
      <c r="C64" s="30" t="s">
        <v>140</v>
      </c>
      <c r="D64" s="36">
        <f>(1075/2)*3+45*3</f>
        <v>1747.5</v>
      </c>
      <c r="E64" s="34"/>
      <c r="F64" s="31"/>
    </row>
    <row r="65" spans="1:26" customFormat="1" ht="21" customHeight="1" thickBot="1">
      <c r="A65" s="18" t="s">
        <v>109</v>
      </c>
      <c r="B65" s="35" t="s">
        <v>110</v>
      </c>
      <c r="C65" s="30" t="s">
        <v>140</v>
      </c>
      <c r="D65" s="36">
        <f>274*5+730</f>
        <v>2100</v>
      </c>
      <c r="E65" s="34"/>
      <c r="F65" s="31"/>
    </row>
    <row r="66" spans="1:26" customFormat="1" ht="21" customHeight="1" thickBot="1">
      <c r="A66" s="18" t="s">
        <v>111</v>
      </c>
      <c r="B66" s="32" t="s">
        <v>112</v>
      </c>
      <c r="C66" s="30" t="s">
        <v>140</v>
      </c>
      <c r="D66" s="36">
        <f>158*3+700</f>
        <v>1174</v>
      </c>
      <c r="E66" s="34"/>
      <c r="F66" s="31"/>
    </row>
    <row r="67" spans="1:26" customFormat="1" ht="22.5" customHeight="1" thickBot="1">
      <c r="A67" s="18" t="s">
        <v>113</v>
      </c>
      <c r="B67" s="33" t="s">
        <v>114</v>
      </c>
      <c r="C67" s="30" t="s">
        <v>140</v>
      </c>
      <c r="D67" s="36">
        <f>150*3</f>
        <v>450</v>
      </c>
      <c r="E67" s="34"/>
      <c r="F67" s="31"/>
    </row>
    <row r="68" spans="1:26" customFormat="1" ht="21.75" customHeight="1" thickBot="1">
      <c r="A68" s="18" t="s">
        <v>115</v>
      </c>
      <c r="B68" s="33" t="s">
        <v>116</v>
      </c>
      <c r="C68" s="30" t="s">
        <v>140</v>
      </c>
      <c r="D68" s="36">
        <f>30*5</f>
        <v>150</v>
      </c>
      <c r="E68" s="34"/>
      <c r="F68" s="31"/>
    </row>
    <row r="69" spans="1:26" customFormat="1" ht="16.5" thickBot="1">
      <c r="A69" s="61" t="s">
        <v>117</v>
      </c>
      <c r="B69" s="69" t="s">
        <v>118</v>
      </c>
      <c r="C69" s="18"/>
      <c r="D69" s="64"/>
      <c r="E69" s="65"/>
      <c r="F69" s="65"/>
    </row>
    <row r="70" spans="1:26" customFormat="1" ht="30.75" thickBot="1">
      <c r="A70" s="18" t="s">
        <v>119</v>
      </c>
      <c r="B70" s="32" t="s">
        <v>120</v>
      </c>
      <c r="C70" s="20" t="s">
        <v>177</v>
      </c>
      <c r="D70" s="37">
        <f>92300+700</f>
        <v>93000</v>
      </c>
      <c r="E70" s="34"/>
      <c r="F70" s="31"/>
    </row>
    <row r="71" spans="1:26" customFormat="1" ht="16.5" thickBot="1">
      <c r="A71" s="20"/>
      <c r="B71" s="85" t="s">
        <v>121</v>
      </c>
      <c r="C71" s="85"/>
      <c r="D71" s="85"/>
      <c r="E71" s="85"/>
      <c r="F71" s="50"/>
    </row>
    <row r="72" spans="1:26" customFormat="1" ht="16.5" thickBot="1">
      <c r="A72" s="38">
        <v>5</v>
      </c>
      <c r="B72" s="39" t="s">
        <v>122</v>
      </c>
      <c r="C72" s="40"/>
      <c r="D72" s="56"/>
      <c r="E72" s="41"/>
      <c r="F72" s="41"/>
    </row>
    <row r="73" spans="1:26" customFormat="1" ht="25.5" customHeight="1" thickBot="1">
      <c r="A73" s="18" t="s">
        <v>8</v>
      </c>
      <c r="B73" s="35" t="s">
        <v>123</v>
      </c>
      <c r="C73" s="20" t="s">
        <v>178</v>
      </c>
      <c r="D73" s="36">
        <v>100</v>
      </c>
      <c r="E73" s="34"/>
      <c r="F73" s="31"/>
    </row>
    <row r="74" spans="1:26" customFormat="1" ht="16.5" thickBot="1">
      <c r="A74" s="38" t="s">
        <v>9</v>
      </c>
      <c r="B74" s="39" t="s">
        <v>11</v>
      </c>
      <c r="C74" s="42"/>
      <c r="D74" s="56"/>
      <c r="E74" s="41"/>
      <c r="F74" s="41"/>
    </row>
    <row r="75" spans="1:26" customFormat="1" ht="23.25" customHeight="1" thickBot="1">
      <c r="A75" s="18" t="s">
        <v>15</v>
      </c>
      <c r="B75" s="35" t="s">
        <v>124</v>
      </c>
      <c r="C75" s="20" t="s">
        <v>178</v>
      </c>
      <c r="D75" s="36">
        <v>42</v>
      </c>
      <c r="E75" s="34"/>
      <c r="F75" s="31"/>
    </row>
    <row r="76" spans="1:26" customFormat="1" ht="23.25" customHeight="1" thickBot="1">
      <c r="A76" s="18" t="s">
        <v>16</v>
      </c>
      <c r="B76" s="35" t="s">
        <v>125</v>
      </c>
      <c r="C76" s="20" t="s">
        <v>178</v>
      </c>
      <c r="D76" s="36">
        <v>30</v>
      </c>
      <c r="E76" s="34"/>
      <c r="F76" s="31"/>
    </row>
    <row r="77" spans="1:26" customFormat="1" ht="23.25" customHeight="1" thickBot="1">
      <c r="A77" s="18" t="s">
        <v>17</v>
      </c>
      <c r="B77" s="35" t="s">
        <v>126</v>
      </c>
      <c r="C77" s="20" t="s">
        <v>178</v>
      </c>
      <c r="D77" s="36">
        <v>104</v>
      </c>
      <c r="E77" s="34"/>
      <c r="F77" s="31"/>
    </row>
    <row r="78" spans="1:26" customFormat="1" ht="32.25" thickBot="1">
      <c r="A78" s="38" t="s">
        <v>10</v>
      </c>
      <c r="B78" s="39" t="s">
        <v>127</v>
      </c>
      <c r="C78" s="42"/>
      <c r="D78" s="56"/>
      <c r="E78" s="41"/>
      <c r="F78" s="41"/>
    </row>
    <row r="79" spans="1:26" customFormat="1" ht="25.5" customHeight="1" thickBot="1">
      <c r="A79" s="18" t="s">
        <v>128</v>
      </c>
      <c r="B79" s="35" t="s">
        <v>129</v>
      </c>
      <c r="C79" s="20" t="s">
        <v>22</v>
      </c>
      <c r="D79" s="36">
        <v>2300</v>
      </c>
      <c r="E79" s="36"/>
      <c r="F79" s="31"/>
    </row>
    <row r="80" spans="1:26" s="43" customFormat="1" ht="25.5" customHeight="1" thickBot="1">
      <c r="A80" s="18" t="s">
        <v>130</v>
      </c>
      <c r="B80" s="35" t="s">
        <v>131</v>
      </c>
      <c r="C80" s="20" t="s">
        <v>22</v>
      </c>
      <c r="D80" s="36">
        <v>5800</v>
      </c>
      <c r="E80" s="36"/>
      <c r="F80" s="31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</row>
    <row r="81" spans="1:26" customFormat="1" ht="25.5" customHeight="1" thickBot="1">
      <c r="A81" s="18" t="s">
        <v>132</v>
      </c>
      <c r="B81" s="35" t="s">
        <v>133</v>
      </c>
      <c r="C81" s="20" t="s">
        <v>22</v>
      </c>
      <c r="D81" s="36">
        <v>11100</v>
      </c>
      <c r="E81" s="36"/>
      <c r="F81" s="31"/>
    </row>
    <row r="82" spans="1:26" s="43" customFormat="1" ht="25.5" customHeight="1" thickBot="1">
      <c r="A82" s="18" t="s">
        <v>134</v>
      </c>
      <c r="B82" s="35" t="s">
        <v>135</v>
      </c>
      <c r="C82" s="20" t="s">
        <v>22</v>
      </c>
      <c r="D82" s="36">
        <v>5100</v>
      </c>
      <c r="E82" s="36"/>
      <c r="F82" s="31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</row>
    <row r="83" spans="1:26" customFormat="1" ht="16.5" thickBot="1">
      <c r="A83" s="38" t="s">
        <v>136</v>
      </c>
      <c r="B83" s="39" t="s">
        <v>137</v>
      </c>
      <c r="C83" s="42"/>
      <c r="D83" s="56"/>
      <c r="E83" s="41"/>
      <c r="F83" s="41"/>
    </row>
    <row r="84" spans="1:26" customFormat="1" ht="21.75" customHeight="1" thickBot="1">
      <c r="A84" s="18" t="s">
        <v>138</v>
      </c>
      <c r="B84" s="35" t="s">
        <v>139</v>
      </c>
      <c r="C84" s="20" t="s">
        <v>140</v>
      </c>
      <c r="D84" s="36">
        <v>2</v>
      </c>
      <c r="E84" s="36"/>
      <c r="F84" s="31"/>
    </row>
    <row r="85" spans="1:26" customFormat="1" ht="21.75" customHeight="1" thickBot="1">
      <c r="A85" s="18" t="s">
        <v>141</v>
      </c>
      <c r="B85" s="35" t="s">
        <v>142</v>
      </c>
      <c r="C85" s="20" t="s">
        <v>140</v>
      </c>
      <c r="D85" s="36">
        <v>12</v>
      </c>
      <c r="E85" s="36"/>
      <c r="F85" s="31"/>
    </row>
    <row r="86" spans="1:26" s="43" customFormat="1" ht="21.75" customHeight="1" thickBot="1">
      <c r="A86" s="18" t="s">
        <v>143</v>
      </c>
      <c r="B86" s="35" t="s">
        <v>144</v>
      </c>
      <c r="C86" s="20" t="s">
        <v>140</v>
      </c>
      <c r="D86" s="36">
        <v>20</v>
      </c>
      <c r="E86" s="36"/>
      <c r="F86" s="31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</row>
    <row r="87" spans="1:26" customFormat="1" ht="21.75" customHeight="1" thickBot="1">
      <c r="A87" s="18" t="s">
        <v>145</v>
      </c>
      <c r="B87" s="35" t="s">
        <v>146</v>
      </c>
      <c r="C87" s="20" t="s">
        <v>140</v>
      </c>
      <c r="D87" s="36">
        <v>10</v>
      </c>
      <c r="E87" s="36"/>
      <c r="F87" s="31"/>
    </row>
    <row r="88" spans="1:26" customFormat="1" ht="21.75" customHeight="1" thickBot="1">
      <c r="A88" s="18" t="s">
        <v>147</v>
      </c>
      <c r="B88" s="35" t="s">
        <v>148</v>
      </c>
      <c r="C88" s="20" t="s">
        <v>140</v>
      </c>
      <c r="D88" s="36">
        <v>370</v>
      </c>
      <c r="E88" s="36"/>
      <c r="F88" s="31"/>
    </row>
    <row r="89" spans="1:26" customFormat="1" ht="21.75" customHeight="1" thickBot="1">
      <c r="A89" s="18" t="s">
        <v>149</v>
      </c>
      <c r="B89" s="35" t="s">
        <v>150</v>
      </c>
      <c r="C89" s="20" t="s">
        <v>140</v>
      </c>
      <c r="D89" s="36">
        <f>D85+D86+D87+D84</f>
        <v>44</v>
      </c>
      <c r="E89" s="36"/>
      <c r="F89" s="31"/>
    </row>
    <row r="90" spans="1:26" customFormat="1" ht="21.75" customHeight="1" thickBot="1">
      <c r="A90" s="18" t="s">
        <v>151</v>
      </c>
      <c r="B90" s="35" t="s">
        <v>152</v>
      </c>
      <c r="C90" s="20" t="s">
        <v>22</v>
      </c>
      <c r="D90" s="36">
        <f>D82+D81+D80+D79</f>
        <v>24300</v>
      </c>
      <c r="E90" s="36"/>
      <c r="F90" s="31"/>
    </row>
    <row r="91" spans="1:26" s="43" customFormat="1" ht="21.75" customHeight="1" thickBot="1">
      <c r="A91" s="18" t="s">
        <v>153</v>
      </c>
      <c r="B91" s="35" t="s">
        <v>154</v>
      </c>
      <c r="C91" s="20" t="s">
        <v>177</v>
      </c>
      <c r="D91" s="36">
        <v>100000</v>
      </c>
      <c r="E91" s="36"/>
      <c r="F91" s="3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</row>
    <row r="92" spans="1:26" customFormat="1" ht="16.5" thickBot="1">
      <c r="A92" s="38" t="s">
        <v>155</v>
      </c>
      <c r="B92" s="39" t="s">
        <v>156</v>
      </c>
      <c r="C92" s="42"/>
      <c r="D92" s="56"/>
      <c r="E92" s="41"/>
      <c r="F92" s="41"/>
    </row>
    <row r="93" spans="1:26" customFormat="1" ht="28.5" customHeight="1" thickBot="1">
      <c r="A93" s="18" t="s">
        <v>157</v>
      </c>
      <c r="B93" s="35" t="s">
        <v>158</v>
      </c>
      <c r="C93" s="20" t="s">
        <v>22</v>
      </c>
      <c r="D93" s="36">
        <v>200</v>
      </c>
      <c r="E93" s="36"/>
      <c r="F93" s="31"/>
    </row>
    <row r="94" spans="1:26" customFormat="1" ht="29.25" customHeight="1" thickBot="1">
      <c r="A94" s="18" t="s">
        <v>159</v>
      </c>
      <c r="B94" s="35" t="s">
        <v>160</v>
      </c>
      <c r="C94" s="20" t="s">
        <v>22</v>
      </c>
      <c r="D94" s="36">
        <v>200</v>
      </c>
      <c r="E94" s="36"/>
      <c r="F94" s="31"/>
    </row>
    <row r="95" spans="1:26" customFormat="1" ht="37.5" customHeight="1" thickBot="1">
      <c r="A95" s="18" t="s">
        <v>161</v>
      </c>
      <c r="B95" s="35" t="s">
        <v>162</v>
      </c>
      <c r="C95" s="20" t="s">
        <v>22</v>
      </c>
      <c r="D95" s="36">
        <v>140</v>
      </c>
      <c r="E95" s="36"/>
      <c r="F95" s="31"/>
    </row>
    <row r="96" spans="1:26" customFormat="1" ht="37.5" customHeight="1" thickBot="1">
      <c r="A96" s="18" t="s">
        <v>163</v>
      </c>
      <c r="B96" s="35" t="s">
        <v>164</v>
      </c>
      <c r="C96" s="20" t="s">
        <v>22</v>
      </c>
      <c r="D96" s="36">
        <v>60</v>
      </c>
      <c r="E96" s="36"/>
      <c r="F96" s="31"/>
    </row>
    <row r="97" spans="1:26" customFormat="1" ht="26.25" customHeight="1" thickBot="1">
      <c r="A97" s="18" t="s">
        <v>165</v>
      </c>
      <c r="B97" s="35" t="s">
        <v>186</v>
      </c>
      <c r="C97" s="20" t="s">
        <v>22</v>
      </c>
      <c r="D97" s="36">
        <v>200</v>
      </c>
      <c r="E97" s="36"/>
      <c r="F97" s="31"/>
    </row>
    <row r="98" spans="1:26" customFormat="1" ht="90.75" thickBot="1">
      <c r="A98" s="18" t="s">
        <v>166</v>
      </c>
      <c r="B98" s="35" t="s">
        <v>187</v>
      </c>
      <c r="C98" s="20" t="s">
        <v>176</v>
      </c>
      <c r="D98" s="36">
        <v>2</v>
      </c>
      <c r="E98" s="36"/>
      <c r="F98" s="31"/>
    </row>
    <row r="99" spans="1:26" customFormat="1" ht="16.5" thickBot="1">
      <c r="A99" s="38" t="s">
        <v>167</v>
      </c>
      <c r="B99" s="39" t="s">
        <v>168</v>
      </c>
      <c r="C99" s="42"/>
      <c r="D99" s="56"/>
      <c r="E99" s="41"/>
      <c r="F99" s="41"/>
    </row>
    <row r="100" spans="1:26" s="43" customFormat="1" ht="27" customHeight="1" thickBot="1">
      <c r="A100" s="18" t="s">
        <v>169</v>
      </c>
      <c r="B100" s="35" t="s">
        <v>170</v>
      </c>
      <c r="C100" s="20" t="s">
        <v>176</v>
      </c>
      <c r="D100" s="36">
        <v>2</v>
      </c>
      <c r="E100" s="36"/>
      <c r="F100" s="31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</row>
    <row r="101" spans="1:26" customFormat="1" ht="27" customHeight="1" thickBot="1">
      <c r="A101" s="18" t="s">
        <v>171</v>
      </c>
      <c r="B101" s="35" t="s">
        <v>172</v>
      </c>
      <c r="C101" s="20" t="s">
        <v>176</v>
      </c>
      <c r="D101" s="36">
        <v>2</v>
      </c>
      <c r="E101" s="36"/>
      <c r="F101" s="31"/>
    </row>
    <row r="102" spans="1:26" customFormat="1" ht="16.5" thickBot="1">
      <c r="A102" s="18"/>
      <c r="B102" s="85" t="s">
        <v>121</v>
      </c>
      <c r="C102" s="85"/>
      <c r="D102" s="85"/>
      <c r="E102" s="85"/>
      <c r="F102" s="50"/>
    </row>
    <row r="103" spans="1:26" customFormat="1" ht="16.5" thickBot="1">
      <c r="A103" s="86" t="s">
        <v>173</v>
      </c>
      <c r="B103" s="86"/>
      <c r="C103" s="86"/>
      <c r="D103" s="86"/>
      <c r="E103" s="86"/>
      <c r="F103" s="44"/>
    </row>
    <row r="104" spans="1:26" customFormat="1" ht="16.5" thickBot="1">
      <c r="A104" s="86" t="s">
        <v>174</v>
      </c>
      <c r="B104" s="86"/>
      <c r="C104" s="86"/>
      <c r="D104" s="86"/>
      <c r="E104" s="86"/>
      <c r="F104" s="44"/>
    </row>
    <row r="105" spans="1:26" customFormat="1" ht="16.5" thickBot="1">
      <c r="A105" s="86" t="s">
        <v>175</v>
      </c>
      <c r="B105" s="86"/>
      <c r="C105" s="86"/>
      <c r="D105" s="86"/>
      <c r="E105" s="86"/>
      <c r="F105" s="44"/>
    </row>
    <row r="106" spans="1:26" ht="14.25" customHeight="1">
      <c r="A106" s="3"/>
      <c r="B106" s="3"/>
      <c r="C106" s="3"/>
      <c r="E106" s="11"/>
    </row>
    <row r="107" spans="1:26" ht="24.95" customHeight="1">
      <c r="F107" s="9"/>
      <c r="H107" s="8"/>
    </row>
    <row r="108" spans="1:26" ht="24.95" customHeight="1">
      <c r="G108" s="6"/>
      <c r="H108" s="13"/>
      <c r="I108" s="12"/>
    </row>
    <row r="109" spans="1:26" ht="24.95" customHeight="1">
      <c r="H109" s="8"/>
    </row>
  </sheetData>
  <mergeCells count="14">
    <mergeCell ref="B71:E71"/>
    <mergeCell ref="B102:E102"/>
    <mergeCell ref="A103:E103"/>
    <mergeCell ref="A104:E104"/>
    <mergeCell ref="A105:E105"/>
    <mergeCell ref="B16:E16"/>
    <mergeCell ref="B30:E30"/>
    <mergeCell ref="B39:E39"/>
    <mergeCell ref="A1:F1"/>
    <mergeCell ref="A4:F5"/>
    <mergeCell ref="A6:F6"/>
    <mergeCell ref="A7:F7"/>
    <mergeCell ref="A2:F2"/>
    <mergeCell ref="A3:F3"/>
  </mergeCells>
  <phoneticPr fontId="39" type="noConversion"/>
  <printOptions horizontalCentered="1"/>
  <pageMargins left="0.19685039370078741" right="0.19685039370078741" top="0.43307086614173229" bottom="0.23622047244094491" header="0.15748031496062992" footer="0.15748031496062992"/>
  <pageSetup paperSize="9" scale="67" fitToHeight="9" orientation="portrait" r:id="rId1"/>
  <headerFooter>
    <oddFooter>&amp;C&amp;P/&amp;N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B70563BDFBAC54EB65C75B91235CD85" ma:contentTypeVersion="17" ma:contentTypeDescription="Crée un document." ma:contentTypeScope="" ma:versionID="8b12bdf5778c31aaba9cdec052d650db">
  <xsd:schema xmlns:xsd="http://www.w3.org/2001/XMLSchema" xmlns:xs="http://www.w3.org/2001/XMLSchema" xmlns:p="http://schemas.microsoft.com/office/2006/metadata/properties" xmlns:ns3="e3dbc3f4-e76e-40a6-a00a-d2e352eb3148" xmlns:ns4="24e4b97b-a309-4fcc-bb8c-1c11db75cc09" targetNamespace="http://schemas.microsoft.com/office/2006/metadata/properties" ma:root="true" ma:fieldsID="f7cdf1ad5851f0a30d6fd212b7d3340f" ns3:_="" ns4:_="">
    <xsd:import namespace="e3dbc3f4-e76e-40a6-a00a-d2e352eb3148"/>
    <xsd:import namespace="24e4b97b-a309-4fcc-bb8c-1c11db75cc09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_activity" minOccurs="0"/>
                <xsd:element ref="ns4:MediaServiceDateTaken" minOccurs="0"/>
                <xsd:element ref="ns4:MediaServiceLocation" minOccurs="0"/>
                <xsd:element ref="ns4:MediaLengthInSeconds" minOccurs="0"/>
                <xsd:element ref="ns4:MediaServiceObjectDetectorVersions" minOccurs="0"/>
                <xsd:element ref="ns4:MediaServiceSystemTags" minOccurs="0"/>
                <xsd:element ref="ns4:MediaServiceSearchProperties" minOccurs="0"/>
                <xsd:element ref="ns4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dbc3f4-e76e-40a6-a00a-d2e352eb314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Partage du hachage d’indicateur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e4b97b-a309-4fcc-bb8c-1c11db75cc0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17" nillable="true" ma:displayName="_activity" ma:hidden="true" ma:internalName="_activity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2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24e4b97b-a309-4fcc-bb8c-1c11db75cc09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D8D6DFD-5473-4BC4-B13E-3948CC18293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3dbc3f4-e76e-40a6-a00a-d2e352eb3148"/>
    <ds:schemaRef ds:uri="24e4b97b-a309-4fcc-bb8c-1c11db75cc0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3F94924-4F6B-43D6-BDDE-351C707393C6}">
  <ds:schemaRefs>
    <ds:schemaRef ds:uri="http://purl.org/dc/dcmitype/"/>
    <ds:schemaRef ds:uri="http://purl.org/dc/elements/1.1/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24e4b97b-a309-4fcc-bb8c-1c11db75cc09"/>
    <ds:schemaRef ds:uri="e3dbc3f4-e76e-40a6-a00a-d2e352eb3148"/>
  </ds:schemaRefs>
</ds:datastoreItem>
</file>

<file path=customXml/itemProps3.xml><?xml version="1.0" encoding="utf-8"?>
<ds:datastoreItem xmlns:ds="http://schemas.openxmlformats.org/officeDocument/2006/customXml" ds:itemID="{05C93DC2-B4D0-4545-B186-DF1EA8EBC62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BPDE</vt:lpstr>
      <vt:lpstr>BPDE!Impression_des_titres</vt:lpstr>
      <vt:lpstr>BPDE!Zone_d_impression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youssefe</dc:creator>
  <cp:lastModifiedBy>Asmae Elhamoudi</cp:lastModifiedBy>
  <cp:lastPrinted>2026-07-28T11:14:19Z</cp:lastPrinted>
  <dcterms:created xsi:type="dcterms:W3CDTF">2015-10-05T18:36:32Z</dcterms:created>
  <dcterms:modified xsi:type="dcterms:W3CDTF">2026-08-17T16:01:56Z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0x0101008B70563BDFBAC54EB65C75B91235CD85</vt:lpwstr>
  </property>
</Properties>
</file>