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Feuil1 (2)" sheetId="2" r:id="rId1"/>
    <sheet name="Feuil1" sheetId="1" r:id="rId2"/>
  </sheets>
  <definedNames>
    <definedName name="_xlnm.Print_Area" localSheetId="1">Feuil1!$A$2:$F$41</definedName>
    <definedName name="_xlnm.Print_Area" localSheetId="0">'Feuil1 (2)'!$A$1:$F$42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2" l="1"/>
  <c r="D25" i="2"/>
  <c r="D23" i="2"/>
  <c r="D22" i="2"/>
  <c r="D21" i="2"/>
  <c r="F38" i="1"/>
  <c r="F34" i="1"/>
  <c r="F35" i="1"/>
  <c r="F36" i="1"/>
  <c r="F37" i="1"/>
  <c r="F30" i="1"/>
  <c r="F31" i="1"/>
  <c r="F32" i="1"/>
  <c r="F33" i="1"/>
  <c r="F29" i="1"/>
  <c r="F25" i="1"/>
  <c r="F23" i="1"/>
  <c r="F22" i="1"/>
  <c r="F21" i="1"/>
  <c r="F17" i="1"/>
  <c r="F19" i="1"/>
  <c r="F15" i="1"/>
  <c r="F12" i="1"/>
  <c r="D27" i="1"/>
  <c r="F27" i="1" s="1"/>
  <c r="D25" i="1"/>
  <c r="D26" i="1" s="1"/>
  <c r="F26" i="1" s="1"/>
  <c r="D23" i="1"/>
  <c r="D24" i="1" s="1"/>
  <c r="F24" i="1" s="1"/>
  <c r="D22" i="1"/>
  <c r="D21" i="1"/>
  <c r="D26" i="2" l="1"/>
  <c r="D24" i="2"/>
  <c r="F39" i="1"/>
  <c r="F41" i="1" l="1"/>
  <c r="F40" i="1"/>
  <c r="G42" i="1" l="1"/>
  <c r="H41" i="1"/>
</calcChain>
</file>

<file path=xl/sharedStrings.xml><?xml version="1.0" encoding="utf-8"?>
<sst xmlns="http://schemas.openxmlformats.org/spreadsheetml/2006/main" count="120" uniqueCount="47">
  <si>
    <t>N° prix</t>
  </si>
  <si>
    <t>Unité</t>
  </si>
  <si>
    <t xml:space="preserve"> Quantité </t>
  </si>
  <si>
    <t xml:space="preserve"> Prix unitaire (hors TVA) </t>
  </si>
  <si>
    <t xml:space="preserve"> Prix total en dh (hors TVA) </t>
  </si>
  <si>
    <t>F</t>
  </si>
  <si>
    <t>km</t>
  </si>
  <si>
    <t>Le kilomètre</t>
  </si>
  <si>
    <t>Le mètre cube</t>
  </si>
  <si>
    <t xml:space="preserve"> TVA (20%) </t>
  </si>
  <si>
    <t xml:space="preserve">Total HTVA </t>
  </si>
  <si>
    <t xml:space="preserve">Marché n°   </t>
  </si>
  <si>
    <t>T</t>
  </si>
  <si>
    <t xml:space="preserve">INSTALLATION DE CHANTIER </t>
  </si>
  <si>
    <t>PIQUETAGE</t>
  </si>
  <si>
    <t xml:space="preserve">DEBLAI EN TERRAIN DE TOUTE NATURE </t>
  </si>
  <si>
    <r>
      <t>M</t>
    </r>
    <r>
      <rPr>
        <b/>
        <sz val="14"/>
        <color rgb="FF000000"/>
        <rFont val="Calibri"/>
        <family val="2"/>
      </rPr>
      <t>³</t>
    </r>
  </si>
  <si>
    <t>M³</t>
  </si>
  <si>
    <t xml:space="preserve"> MISE EN ŒUVRE DE L’ENDUIT D'IMPREGNATION </t>
  </si>
  <si>
    <t>M²</t>
  </si>
  <si>
    <t>ML</t>
  </si>
  <si>
    <t xml:space="preserve"> FOURNITURE DU LIANT  POUR IMPREGNATION </t>
  </si>
  <si>
    <t xml:space="preserve"> REVETEMENT SUPERFICIEL BICOUCHE (GRAVILLONS 6/10 ET 10/14) </t>
  </si>
  <si>
    <t xml:space="preserve">FOURNITURE DU LIANT POUR  REVETEMENT SUPERFICIEL BICOUCHE </t>
  </si>
  <si>
    <t>1- Installation chantier</t>
  </si>
  <si>
    <t xml:space="preserve"> REMBLAIS  COMPACTES</t>
  </si>
  <si>
    <t>HERISSONAGE</t>
  </si>
  <si>
    <t xml:space="preserve">TOTAL TTC </t>
  </si>
  <si>
    <t xml:space="preserve">Désignations des prestations </t>
  </si>
  <si>
    <t>2- Travaux terrassement et chaussee et carrefour</t>
  </si>
  <si>
    <t>3-Construction Ouvrage d’Art</t>
  </si>
  <si>
    <t>FOUILLES EN TRANCHEES OU EN PUITS DANS TOUS TERRAINS</t>
  </si>
  <si>
    <t xml:space="preserve"> LIT DE POSE </t>
  </si>
  <si>
    <t>KG</t>
  </si>
  <si>
    <t>ACIER FE E500 HA</t>
  </si>
  <si>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Agency FB"/>
        <family val="2"/>
      </rPr>
      <t>ACCOTEMENTS EN MATERIAUX SELECTIONNES (COUCHE MS1) /15 CM</t>
    </r>
  </si>
  <si>
    <t xml:space="preserve"> COUCHE DE BASE EN GNB/15 CM</t>
  </si>
  <si>
    <t>BETON DE CLASSE B 10</t>
  </si>
  <si>
    <t xml:space="preserve"> BETON DE CLASSE B 20</t>
  </si>
  <si>
    <t xml:space="preserve"> BETON DE CLASSE B 25</t>
  </si>
  <si>
    <t xml:space="preserve"> GRAVE NON TRAITEE POUR COUCHE DE FONDATION TYPE GNF2</t>
  </si>
  <si>
    <t xml:space="preserve"> B,P,D,E</t>
  </si>
  <si>
    <t xml:space="preserve"> BUSES ARMEES Ø 600 (135A) </t>
  </si>
  <si>
    <t xml:space="preserve"> BUSES ARMEES Ø 800 (135A) </t>
  </si>
  <si>
    <t xml:space="preserve"> BUSES ARMEES Ø 1000 (135A)</t>
  </si>
  <si>
    <t>ROYAUME DU MAROC
MINISTERE DE L’INTERIEUR
PROVINCE DE CHICHAOUA
CONSEIL PROVINCIAL DE CHICHAOUA</t>
  </si>
  <si>
    <t>GABION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</si>
</sst>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gency FB"/>
      <family val="2"/>
    </font>
    <font>
      <sz val="14"/>
      <color theme="1"/>
      <name val="Agency FB"/>
      <family val="2"/>
    </font>
    <font>
      <b/>
      <sz val="14"/>
      <color rgb="FF000000"/>
      <name val="Agency FB"/>
      <family val="2"/>
    </font>
    <font>
      <sz val="14"/>
      <color rgb="FF000000"/>
      <name val="Agency FB"/>
      <family val="2"/>
    </font>
    <font>
      <sz val="7"/>
      <color theme="1"/>
      <name val="Times New Roman"/>
      <family val="1"/>
    </font>
    <font>
      <b/>
      <sz val="14"/>
      <color rgb="FF000000"/>
      <name val="Calibri"/>
      <family val="2"/>
    </font>
    <font>
      <b/>
      <u/>
      <sz val="9"/>
      <name val="Times New Roman"/>
      <family val="1"/>
    </font>
    <font>
      <sz val="9"/>
      <name val="Arial"/>
      <family val="2"/>
      <charset val="178"/>
    </font>
    <font>
      <sz val="9"/>
      <name val="Arial"/>
      <family val="2"/>
    </font>
    <font>
      <sz val="8"/>
      <name val="Arial"/>
      <family val="2"/>
    </font>
    <font>
      <sz val="14"/>
      <name val="Agency FB"/>
      <family val="2"/>
    </font>
    <font>
      <b/>
      <sz val="16"/>
      <color theme="1"/>
      <name val="Agency FB"/>
      <family val="2"/>
    </font>
    <font>
      <b/>
      <sz val="14"/>
      <name val="Agency FB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0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0" fillId="0" borderId="0" xfId="0" applyNumberFormat="1"/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70288</xdr:colOff>
      <xdr:row>2</xdr:row>
      <xdr:rowOff>151418</xdr:rowOff>
    </xdr:from>
    <xdr:ext cx="7308850" cy="522322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F3502B2F-65BC-4B13-AF6F-910537A6E2EC}"/>
            </a:ext>
          </a:extLst>
        </xdr:cNvPr>
        <xdr:cNvSpPr txBox="1"/>
      </xdr:nvSpPr>
      <xdr:spPr>
        <a:xfrm>
          <a:off x="70288" y="1246246"/>
          <a:ext cx="7308850" cy="522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400" b="1" baseline="0">
              <a:solidFill>
                <a:schemeClr val="tx1"/>
              </a:solidFill>
              <a:effectLst/>
              <a:latin typeface="Agency FB" panose="020B0503020202020204" pitchFamily="34" charset="0"/>
              <a:ea typeface="+mn-ea"/>
              <a:cs typeface="+mn-cs"/>
            </a:rPr>
            <a:t>CONSTRUCTION DE LA PISTE RELIANT LA RP212 ET DOUAR OULED MEHDI A LA COMMUNE BOUABOUT SUR UNE LONGUEUR DE 2,8 KM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70288</xdr:colOff>
      <xdr:row>2</xdr:row>
      <xdr:rowOff>43920</xdr:rowOff>
    </xdr:from>
    <xdr:ext cx="7308850" cy="737318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70288" y="295730"/>
          <a:ext cx="7308850" cy="737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400" b="1" baseline="0">
              <a:solidFill>
                <a:schemeClr val="tx1"/>
              </a:solidFill>
              <a:effectLst/>
              <a:latin typeface="Agency FB" panose="020B0503020202020204" pitchFamily="34" charset="0"/>
              <a:ea typeface="+mn-ea"/>
              <a:cs typeface="+mn-cs"/>
            </a:rPr>
            <a:t>CONSTRUCTION DE LA PISTE RELIANT ROUTE GOUDRONNEE ET DOUARS IGUI OUDRAR ADERFISS ET SIDI YAHIA SUR UNE LONGUEUR DE 3 KM A LA COMMUNE BOUABOUT AMDLANE</a:t>
          </a:r>
        </a:p>
        <a:p>
          <a:pPr algn="ctr"/>
          <a:endParaRPr lang="fr-FR" sz="1400" b="1" baseline="0">
            <a:solidFill>
              <a:schemeClr val="tx1"/>
            </a:solidFill>
            <a:effectLst/>
            <a:latin typeface="Agency FB" panose="020B0503020202020204" pitchFamily="34" charset="0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topLeftCell="A30" zoomScale="87" zoomScaleNormal="87" workbookViewId="0">
      <selection activeCell="F40" sqref="F40:F42"/>
    </sheetView>
  </sheetViews>
  <sheetFormatPr baseColWidth="10" defaultRowHeight="15" x14ac:dyDescent="0.25"/>
  <cols>
    <col min="1" max="1" width="10.7109375" customWidth="1"/>
    <col min="2" max="2" width="41.140625" style="5" customWidth="1"/>
    <col min="3" max="4" width="15.5703125" customWidth="1"/>
    <col min="5" max="5" width="13.85546875" customWidth="1"/>
    <col min="6" max="6" width="16.85546875" customWidth="1"/>
    <col min="7" max="7" width="15.7109375" customWidth="1"/>
    <col min="8" max="8" width="32.42578125" customWidth="1"/>
  </cols>
  <sheetData>
    <row r="1" spans="1:8" ht="66.75" customHeight="1" x14ac:dyDescent="0.25">
      <c r="A1" s="36" t="s">
        <v>45</v>
      </c>
      <c r="B1" s="36"/>
    </row>
    <row r="2" spans="1:8" ht="19.5" x14ac:dyDescent="0.3">
      <c r="A2" s="1" t="s">
        <v>11</v>
      </c>
      <c r="B2" s="4"/>
      <c r="C2" s="2"/>
      <c r="D2" s="2"/>
      <c r="E2" s="2"/>
      <c r="F2" s="2"/>
    </row>
    <row r="3" spans="1:8" ht="15" customHeight="1" x14ac:dyDescent="0.3">
      <c r="A3" s="37"/>
      <c r="B3" s="37"/>
      <c r="C3" s="37"/>
      <c r="D3" s="37"/>
      <c r="E3" s="37"/>
      <c r="F3" s="37"/>
    </row>
    <row r="4" spans="1:8" ht="47.25" customHeight="1" x14ac:dyDescent="0.3">
      <c r="A4" s="37"/>
      <c r="B4" s="37"/>
      <c r="C4" s="37"/>
      <c r="D4" s="37"/>
      <c r="E4" s="37"/>
      <c r="F4" s="37"/>
    </row>
    <row r="5" spans="1:8" ht="19.5" hidden="1" x14ac:dyDescent="0.3">
      <c r="A5" s="1"/>
      <c r="B5" s="4"/>
      <c r="C5" s="2"/>
      <c r="D5" s="2"/>
      <c r="E5" s="2"/>
      <c r="F5" s="2"/>
    </row>
    <row r="6" spans="1:8" ht="19.5" x14ac:dyDescent="0.3">
      <c r="A6" s="37" t="s">
        <v>41</v>
      </c>
      <c r="B6" s="37"/>
      <c r="C6" s="37"/>
      <c r="D6" s="37"/>
      <c r="E6" s="37"/>
      <c r="F6" s="37"/>
    </row>
    <row r="7" spans="1:8" ht="31.5" customHeight="1" thickBot="1" x14ac:dyDescent="0.35">
      <c r="A7" s="2"/>
      <c r="B7" s="4"/>
      <c r="C7" s="2"/>
      <c r="D7" s="2"/>
      <c r="E7" s="2"/>
      <c r="F7" s="2"/>
    </row>
    <row r="8" spans="1:8" ht="22.5" customHeight="1" x14ac:dyDescent="0.25">
      <c r="A8" s="38" t="s">
        <v>0</v>
      </c>
      <c r="B8" s="38" t="s">
        <v>28</v>
      </c>
      <c r="C8" s="38" t="s">
        <v>1</v>
      </c>
      <c r="D8" s="38" t="s">
        <v>2</v>
      </c>
      <c r="E8" s="38" t="s">
        <v>3</v>
      </c>
      <c r="F8" s="38" t="s">
        <v>4</v>
      </c>
    </row>
    <row r="9" spans="1:8" ht="23.25" customHeight="1" x14ac:dyDescent="0.25">
      <c r="A9" s="39"/>
      <c r="B9" s="39"/>
      <c r="C9" s="39"/>
      <c r="D9" s="39"/>
      <c r="E9" s="39"/>
      <c r="F9" s="39"/>
    </row>
    <row r="10" spans="1:8" ht="24.75" customHeight="1" thickBot="1" x14ac:dyDescent="0.35">
      <c r="A10" s="40"/>
      <c r="B10" s="40"/>
      <c r="C10" s="41"/>
      <c r="D10" s="40"/>
      <c r="E10" s="40"/>
      <c r="F10" s="40"/>
      <c r="H10" s="1"/>
    </row>
    <row r="11" spans="1:8" ht="42" customHeight="1" thickBot="1" x14ac:dyDescent="0.3">
      <c r="A11" s="42" t="s">
        <v>24</v>
      </c>
      <c r="B11" s="43"/>
      <c r="C11" s="7"/>
      <c r="D11" s="7"/>
      <c r="E11" s="7"/>
      <c r="F11" s="7"/>
    </row>
    <row r="12" spans="1:8" ht="22.5" customHeight="1" x14ac:dyDescent="0.25">
      <c r="A12" s="44">
        <v>1</v>
      </c>
      <c r="B12" s="46" t="s">
        <v>13</v>
      </c>
      <c r="C12" s="48" t="s">
        <v>5</v>
      </c>
      <c r="D12" s="49">
        <v>1</v>
      </c>
      <c r="E12" s="49"/>
      <c r="F12" s="49"/>
    </row>
    <row r="13" spans="1:8" ht="17.25" customHeight="1" thickBot="1" x14ac:dyDescent="0.3">
      <c r="A13" s="45"/>
      <c r="B13" s="47"/>
      <c r="C13" s="45"/>
      <c r="D13" s="50"/>
      <c r="E13" s="50"/>
      <c r="F13" s="50"/>
    </row>
    <row r="14" spans="1:8" ht="39.75" customHeight="1" thickBot="1" x14ac:dyDescent="0.3">
      <c r="A14" s="42" t="s">
        <v>29</v>
      </c>
      <c r="B14" s="43"/>
      <c r="C14" s="25"/>
      <c r="D14" s="6"/>
      <c r="E14" s="6"/>
      <c r="F14" s="6"/>
      <c r="H14" s="28"/>
    </row>
    <row r="15" spans="1:8" ht="31.5" customHeight="1" thickBot="1" x14ac:dyDescent="0.3">
      <c r="A15" s="51">
        <v>2</v>
      </c>
      <c r="B15" s="52" t="s">
        <v>14</v>
      </c>
      <c r="C15" s="51" t="s">
        <v>6</v>
      </c>
      <c r="D15" s="53">
        <v>2.8</v>
      </c>
      <c r="E15" s="53"/>
      <c r="F15" s="53"/>
    </row>
    <row r="16" spans="1:8" ht="0.75" customHeight="1" thickBot="1" x14ac:dyDescent="0.3">
      <c r="A16" s="51"/>
      <c r="B16" s="52" t="s">
        <v>7</v>
      </c>
      <c r="C16" s="51"/>
      <c r="D16" s="53"/>
      <c r="E16" s="53"/>
      <c r="F16" s="53"/>
    </row>
    <row r="17" spans="1:10" ht="29.25" customHeight="1" thickBot="1" x14ac:dyDescent="0.3">
      <c r="A17" s="51">
        <v>3</v>
      </c>
      <c r="B17" s="52" t="s">
        <v>15</v>
      </c>
      <c r="C17" s="51" t="s">
        <v>17</v>
      </c>
      <c r="D17" s="54">
        <v>7800</v>
      </c>
      <c r="E17" s="53"/>
      <c r="F17" s="53"/>
    </row>
    <row r="18" spans="1:10" ht="7.5" customHeight="1" thickBot="1" x14ac:dyDescent="0.3">
      <c r="A18" s="51"/>
      <c r="B18" s="52"/>
      <c r="C18" s="51"/>
      <c r="D18" s="54"/>
      <c r="E18" s="53"/>
      <c r="F18" s="53"/>
    </row>
    <row r="19" spans="1:10" ht="29.25" customHeight="1" thickBot="1" x14ac:dyDescent="0.3">
      <c r="A19" s="57">
        <v>4</v>
      </c>
      <c r="B19" s="58" t="s">
        <v>25</v>
      </c>
      <c r="C19" s="57" t="s">
        <v>16</v>
      </c>
      <c r="D19" s="59">
        <v>9500</v>
      </c>
      <c r="E19" s="59"/>
      <c r="F19" s="53"/>
    </row>
    <row r="20" spans="1:10" ht="3" customHeight="1" thickBot="1" x14ac:dyDescent="0.3">
      <c r="A20" s="57"/>
      <c r="B20" s="58" t="s">
        <v>8</v>
      </c>
      <c r="C20" s="57"/>
      <c r="D20" s="59"/>
      <c r="E20" s="59"/>
      <c r="F20" s="53"/>
    </row>
    <row r="21" spans="1:10" ht="46.5" customHeight="1" thickBot="1" x14ac:dyDescent="0.3">
      <c r="A21" s="25">
        <v>5</v>
      </c>
      <c r="B21" s="8" t="s">
        <v>40</v>
      </c>
      <c r="C21" s="25" t="s">
        <v>17</v>
      </c>
      <c r="D21" s="6">
        <f>2800*0.2*7.05</f>
        <v>3948</v>
      </c>
      <c r="E21" s="6"/>
      <c r="F21" s="6"/>
    </row>
    <row r="22" spans="1:10" ht="33" customHeight="1" thickBot="1" x14ac:dyDescent="0.3">
      <c r="A22" s="25">
        <v>6</v>
      </c>
      <c r="B22" s="8" t="s">
        <v>36</v>
      </c>
      <c r="C22" s="25" t="s">
        <v>17</v>
      </c>
      <c r="D22" s="6">
        <f>2800*4*0.15</f>
        <v>1680</v>
      </c>
      <c r="E22" s="6"/>
      <c r="F22" s="6"/>
    </row>
    <row r="23" spans="1:10" ht="33.75" customHeight="1" thickBot="1" x14ac:dyDescent="0.3">
      <c r="A23" s="25">
        <v>7</v>
      </c>
      <c r="B23" s="9" t="s">
        <v>18</v>
      </c>
      <c r="C23" s="25" t="s">
        <v>19</v>
      </c>
      <c r="D23" s="6">
        <f>2800*4</f>
        <v>11200</v>
      </c>
      <c r="E23" s="6"/>
      <c r="F23" s="6"/>
    </row>
    <row r="24" spans="1:10" ht="36" customHeight="1" thickBot="1" x14ac:dyDescent="0.3">
      <c r="A24" s="25">
        <v>8</v>
      </c>
      <c r="B24" s="9" t="s">
        <v>21</v>
      </c>
      <c r="C24" s="25" t="s">
        <v>12</v>
      </c>
      <c r="D24" s="6">
        <f>D23*1.5/1000</f>
        <v>16.8</v>
      </c>
      <c r="E24" s="6"/>
      <c r="F24" s="6"/>
    </row>
    <row r="25" spans="1:10" ht="45" customHeight="1" thickBot="1" x14ac:dyDescent="0.3">
      <c r="A25" s="25">
        <v>9</v>
      </c>
      <c r="B25" s="9" t="s">
        <v>22</v>
      </c>
      <c r="C25" s="25" t="s">
        <v>19</v>
      </c>
      <c r="D25" s="6">
        <f>2800*4</f>
        <v>11200</v>
      </c>
      <c r="E25" s="6"/>
      <c r="F25" s="6"/>
    </row>
    <row r="26" spans="1:10" ht="42" customHeight="1" thickBot="1" x14ac:dyDescent="0.3">
      <c r="A26" s="23">
        <v>10</v>
      </c>
      <c r="B26" s="24" t="s">
        <v>23</v>
      </c>
      <c r="C26" s="23" t="s">
        <v>12</v>
      </c>
      <c r="D26" s="27">
        <f>D25*2.7/1000</f>
        <v>30.240000000000002</v>
      </c>
      <c r="E26" s="27"/>
      <c r="F26" s="6"/>
    </row>
    <row r="27" spans="1:10" ht="61.5" customHeight="1" thickBot="1" x14ac:dyDescent="0.3">
      <c r="A27" s="25">
        <v>11</v>
      </c>
      <c r="B27" s="8" t="s">
        <v>35</v>
      </c>
      <c r="C27" s="25" t="s">
        <v>17</v>
      </c>
      <c r="D27" s="6">
        <f>2800*1.225*2*0.15</f>
        <v>1029</v>
      </c>
      <c r="E27" s="6"/>
      <c r="F27" s="6"/>
    </row>
    <row r="28" spans="1:10" ht="42" customHeight="1" thickBot="1" x14ac:dyDescent="0.3">
      <c r="A28" s="42" t="s">
        <v>30</v>
      </c>
      <c r="B28" s="43"/>
      <c r="C28" s="25"/>
      <c r="D28" s="6"/>
      <c r="E28" s="6"/>
      <c r="F28" s="6"/>
    </row>
    <row r="29" spans="1:10" ht="42" customHeight="1" thickBot="1" x14ac:dyDescent="0.3">
      <c r="A29" s="26">
        <v>12</v>
      </c>
      <c r="B29" s="8" t="s">
        <v>31</v>
      </c>
      <c r="C29" s="25" t="s">
        <v>17</v>
      </c>
      <c r="D29" s="6">
        <v>280</v>
      </c>
      <c r="E29" s="6"/>
      <c r="F29" s="6"/>
    </row>
    <row r="30" spans="1:10" ht="42" customHeight="1" thickBot="1" x14ac:dyDescent="0.3">
      <c r="A30" s="25">
        <v>13</v>
      </c>
      <c r="B30" s="8" t="s">
        <v>37</v>
      </c>
      <c r="C30" s="25" t="s">
        <v>17</v>
      </c>
      <c r="D30" s="6">
        <v>20</v>
      </c>
      <c r="E30" s="6"/>
      <c r="F30" s="6"/>
      <c r="H30" s="11"/>
      <c r="I30" s="12"/>
      <c r="J30" s="13"/>
    </row>
    <row r="31" spans="1:10" ht="42" customHeight="1" thickBot="1" x14ac:dyDescent="0.3">
      <c r="A31" s="25">
        <v>14</v>
      </c>
      <c r="B31" s="9" t="s">
        <v>38</v>
      </c>
      <c r="C31" s="25" t="s">
        <v>17</v>
      </c>
      <c r="D31" s="35">
        <v>145</v>
      </c>
      <c r="E31" s="6"/>
      <c r="F31" s="6"/>
      <c r="H31" s="34"/>
      <c r="I31" s="12"/>
      <c r="J31" s="13"/>
    </row>
    <row r="32" spans="1:10" ht="42" customHeight="1" thickBot="1" x14ac:dyDescent="0.3">
      <c r="A32" s="25">
        <v>15</v>
      </c>
      <c r="B32" s="9" t="s">
        <v>39</v>
      </c>
      <c r="C32" s="25" t="s">
        <v>17</v>
      </c>
      <c r="D32" s="6">
        <v>55</v>
      </c>
      <c r="E32" s="6"/>
      <c r="F32" s="6"/>
      <c r="H32" s="11"/>
      <c r="I32" s="12"/>
      <c r="J32" s="13"/>
    </row>
    <row r="33" spans="1:12" ht="42" customHeight="1" thickBot="1" x14ac:dyDescent="0.3">
      <c r="A33" s="26">
        <v>16</v>
      </c>
      <c r="B33" s="9" t="s">
        <v>34</v>
      </c>
      <c r="C33" s="25" t="s">
        <v>33</v>
      </c>
      <c r="D33" s="35">
        <v>5070</v>
      </c>
      <c r="E33" s="6"/>
      <c r="F33" s="6"/>
      <c r="H33" s="11"/>
      <c r="I33" s="12"/>
      <c r="J33" s="13"/>
    </row>
    <row r="34" spans="1:12" ht="42" customHeight="1" thickBot="1" x14ac:dyDescent="0.3">
      <c r="A34" s="25">
        <v>17</v>
      </c>
      <c r="B34" s="9" t="s">
        <v>26</v>
      </c>
      <c r="C34" s="25" t="s">
        <v>17</v>
      </c>
      <c r="D34" s="6">
        <v>130</v>
      </c>
      <c r="E34" s="6"/>
      <c r="F34" s="6"/>
      <c r="H34" s="33"/>
      <c r="I34" s="12"/>
      <c r="J34" s="13"/>
      <c r="K34" s="13"/>
      <c r="L34" s="14"/>
    </row>
    <row r="35" spans="1:12" ht="42" customHeight="1" thickBot="1" x14ac:dyDescent="0.3">
      <c r="A35" s="25">
        <v>18</v>
      </c>
      <c r="B35" s="9" t="s">
        <v>46</v>
      </c>
      <c r="C35" s="25" t="s">
        <v>20</v>
      </c>
      <c r="D35" s="6">
        <v>55</v>
      </c>
      <c r="E35" s="6"/>
      <c r="F35" s="6"/>
      <c r="H35" s="33"/>
      <c r="I35" s="12"/>
      <c r="J35" s="13"/>
      <c r="K35" s="13"/>
      <c r="L35" s="14"/>
    </row>
    <row r="36" spans="1:12" ht="42" customHeight="1" thickBot="1" x14ac:dyDescent="0.3">
      <c r="A36" s="25">
        <v>19</v>
      </c>
      <c r="B36" s="9" t="s">
        <v>42</v>
      </c>
      <c r="C36" s="25" t="s">
        <v>20</v>
      </c>
      <c r="D36" s="6">
        <v>10</v>
      </c>
      <c r="E36" s="6"/>
      <c r="F36" s="6"/>
      <c r="G36" s="29"/>
      <c r="H36" s="11"/>
      <c r="I36" s="12"/>
      <c r="J36" s="13"/>
      <c r="K36" s="13"/>
      <c r="L36" s="14"/>
    </row>
    <row r="37" spans="1:12" ht="48.75" customHeight="1" thickBot="1" x14ac:dyDescent="0.3">
      <c r="A37" s="26">
        <v>20</v>
      </c>
      <c r="B37" s="9" t="s">
        <v>43</v>
      </c>
      <c r="C37" s="25" t="s">
        <v>20</v>
      </c>
      <c r="D37" s="6">
        <v>10</v>
      </c>
      <c r="E37" s="6"/>
      <c r="F37" s="6"/>
      <c r="H37" s="30"/>
      <c r="I37" s="12"/>
      <c r="J37" s="13"/>
      <c r="K37" s="13"/>
      <c r="L37" s="14"/>
    </row>
    <row r="38" spans="1:12" ht="48.75" customHeight="1" thickBot="1" x14ac:dyDescent="0.3">
      <c r="A38" s="25">
        <v>21</v>
      </c>
      <c r="B38" s="9" t="s">
        <v>44</v>
      </c>
      <c r="C38" s="25" t="s">
        <v>20</v>
      </c>
      <c r="D38" s="6">
        <v>16</v>
      </c>
      <c r="E38" s="6"/>
      <c r="F38" s="6"/>
      <c r="H38" s="31"/>
      <c r="I38" s="12"/>
      <c r="J38" s="13"/>
      <c r="K38" s="13"/>
      <c r="L38" s="14"/>
    </row>
    <row r="39" spans="1:12" ht="42" customHeight="1" thickBot="1" x14ac:dyDescent="0.3">
      <c r="A39" s="25">
        <v>22</v>
      </c>
      <c r="B39" s="9" t="s">
        <v>32</v>
      </c>
      <c r="C39" s="25" t="s">
        <v>17</v>
      </c>
      <c r="D39" s="6">
        <v>10</v>
      </c>
      <c r="E39" s="6"/>
      <c r="F39" s="6"/>
      <c r="H39" s="11"/>
      <c r="I39" s="12"/>
      <c r="J39" s="13"/>
      <c r="K39" s="13"/>
      <c r="L39" s="14"/>
    </row>
    <row r="40" spans="1:12" ht="41.25" customHeight="1" thickBot="1" x14ac:dyDescent="0.3">
      <c r="A40" s="3"/>
      <c r="B40" s="10"/>
      <c r="C40" s="3"/>
      <c r="D40" s="55" t="s">
        <v>10</v>
      </c>
      <c r="E40" s="56"/>
      <c r="F40" s="6"/>
      <c r="H40" s="11"/>
      <c r="I40" s="12"/>
      <c r="J40" s="13"/>
      <c r="K40" s="13"/>
      <c r="L40" s="14"/>
    </row>
    <row r="41" spans="1:12" ht="41.25" customHeight="1" thickBot="1" x14ac:dyDescent="0.3">
      <c r="A41" s="3"/>
      <c r="B41" s="10"/>
      <c r="C41" s="3"/>
      <c r="D41" s="53" t="s">
        <v>9</v>
      </c>
      <c r="E41" s="53"/>
      <c r="F41" s="6"/>
      <c r="H41" s="11"/>
      <c r="I41" s="12"/>
      <c r="J41" s="13"/>
      <c r="K41" s="13"/>
      <c r="L41" s="14"/>
    </row>
    <row r="42" spans="1:12" ht="42" customHeight="1" thickBot="1" x14ac:dyDescent="0.3">
      <c r="A42" s="3"/>
      <c r="B42" s="10"/>
      <c r="C42" s="3"/>
      <c r="D42" s="53" t="s">
        <v>27</v>
      </c>
      <c r="E42" s="53"/>
      <c r="F42" s="6"/>
      <c r="H42" s="32"/>
      <c r="I42" s="12"/>
      <c r="J42" s="13"/>
      <c r="K42" s="13"/>
      <c r="L42" s="14"/>
    </row>
    <row r="43" spans="1:12" ht="42" customHeight="1" x14ac:dyDescent="0.25">
      <c r="A43" s="3"/>
      <c r="B43" s="10"/>
      <c r="C43" s="3"/>
      <c r="D43" s="22"/>
      <c r="E43" s="22"/>
      <c r="F43" s="22"/>
      <c r="H43" s="11"/>
      <c r="I43" s="12"/>
      <c r="J43" s="13"/>
      <c r="K43" s="13"/>
      <c r="L43" s="14"/>
    </row>
    <row r="44" spans="1:12" x14ac:dyDescent="0.25">
      <c r="H44" s="16"/>
      <c r="I44" s="12"/>
      <c r="J44" s="12"/>
      <c r="K44" s="13"/>
      <c r="L44" s="14"/>
    </row>
    <row r="45" spans="1:12" x14ac:dyDescent="0.25">
      <c r="H45" s="16"/>
      <c r="I45" s="12"/>
      <c r="J45" s="12"/>
      <c r="K45" s="13"/>
      <c r="L45" s="14"/>
    </row>
    <row r="46" spans="1:12" x14ac:dyDescent="0.25">
      <c r="H46" s="16"/>
      <c r="I46" s="12"/>
      <c r="J46" s="17"/>
      <c r="K46" s="13"/>
      <c r="L46" s="14"/>
    </row>
    <row r="47" spans="1:12" x14ac:dyDescent="0.25">
      <c r="H47" s="18"/>
      <c r="I47" s="19"/>
      <c r="J47" s="20"/>
      <c r="K47" s="13"/>
      <c r="L47" s="14"/>
    </row>
    <row r="48" spans="1:12" x14ac:dyDescent="0.25">
      <c r="H48" s="15"/>
      <c r="I48" s="12"/>
      <c r="J48" s="21"/>
      <c r="K48" s="13"/>
      <c r="L48" s="14"/>
    </row>
    <row r="49" spans="8:12" x14ac:dyDescent="0.25">
      <c r="H49" s="16"/>
      <c r="I49" s="12"/>
      <c r="J49" s="13"/>
      <c r="K49" s="13"/>
      <c r="L49" s="14"/>
    </row>
  </sheetData>
  <mergeCells count="40">
    <mergeCell ref="A28:B28"/>
    <mergeCell ref="D40:E40"/>
    <mergeCell ref="D41:E41"/>
    <mergeCell ref="D42:E42"/>
    <mergeCell ref="A19:A20"/>
    <mergeCell ref="B19:B20"/>
    <mergeCell ref="C19:C20"/>
    <mergeCell ref="D19:D20"/>
    <mergeCell ref="E19:E20"/>
    <mergeCell ref="F19:F20"/>
    <mergeCell ref="A17:A18"/>
    <mergeCell ref="B17:B18"/>
    <mergeCell ref="C17:C18"/>
    <mergeCell ref="D17:D18"/>
    <mergeCell ref="E17:E18"/>
    <mergeCell ref="F17:F18"/>
    <mergeCell ref="F12:F13"/>
    <mergeCell ref="A14:B14"/>
    <mergeCell ref="A15:A16"/>
    <mergeCell ref="B15:B16"/>
    <mergeCell ref="C15:C16"/>
    <mergeCell ref="D15:D16"/>
    <mergeCell ref="E15:E16"/>
    <mergeCell ref="F15:F16"/>
    <mergeCell ref="E12:E13"/>
    <mergeCell ref="A11:B11"/>
    <mergeCell ref="A12:A13"/>
    <mergeCell ref="B12:B13"/>
    <mergeCell ref="C12:C13"/>
    <mergeCell ref="D12:D13"/>
    <mergeCell ref="A1:B1"/>
    <mergeCell ref="A3:F3"/>
    <mergeCell ref="A4:F4"/>
    <mergeCell ref="A6:F6"/>
    <mergeCell ref="A8:A10"/>
    <mergeCell ref="B8:B10"/>
    <mergeCell ref="C8:C10"/>
    <mergeCell ref="D8:D10"/>
    <mergeCell ref="E8:E10"/>
    <mergeCell ref="F8:F10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rowBreaks count="2" manualBreakCount="2">
    <brk id="31" max="5" man="1"/>
    <brk id="42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opLeftCell="A13" zoomScale="87" zoomScaleNormal="87" workbookViewId="0">
      <selection sqref="A1:B1"/>
    </sheetView>
  </sheetViews>
  <sheetFormatPr baseColWidth="10" defaultRowHeight="15" x14ac:dyDescent="0.25"/>
  <cols>
    <col min="1" max="1" width="10.7109375" customWidth="1"/>
    <col min="2" max="2" width="38.28515625" style="5" customWidth="1"/>
    <col min="3" max="4" width="15.5703125" customWidth="1"/>
    <col min="5" max="5" width="13.85546875" customWidth="1"/>
    <col min="6" max="6" width="16.85546875" customWidth="1"/>
    <col min="7" max="7" width="15.7109375" customWidth="1"/>
    <col min="8" max="8" width="32.42578125" customWidth="1"/>
  </cols>
  <sheetData>
    <row r="1" spans="1:8" ht="66.75" customHeight="1" x14ac:dyDescent="0.25">
      <c r="A1" s="36" t="s">
        <v>45</v>
      </c>
      <c r="B1" s="36"/>
    </row>
    <row r="2" spans="1:8" ht="19.5" x14ac:dyDescent="0.3">
      <c r="A2" s="1" t="s">
        <v>11</v>
      </c>
      <c r="B2" s="4"/>
      <c r="C2" s="2"/>
      <c r="D2" s="2"/>
      <c r="E2" s="2"/>
      <c r="F2" s="2"/>
    </row>
    <row r="3" spans="1:8" ht="15" customHeight="1" x14ac:dyDescent="0.3">
      <c r="A3" s="37"/>
      <c r="B3" s="37"/>
      <c r="C3" s="37"/>
      <c r="D3" s="37"/>
      <c r="E3" s="37"/>
      <c r="F3" s="37"/>
    </row>
    <row r="4" spans="1:8" ht="47.25" customHeight="1" x14ac:dyDescent="0.3">
      <c r="A4" s="37"/>
      <c r="B4" s="37"/>
      <c r="C4" s="37"/>
      <c r="D4" s="37"/>
      <c r="E4" s="37"/>
      <c r="F4" s="37"/>
    </row>
    <row r="5" spans="1:8" ht="19.5" hidden="1" x14ac:dyDescent="0.3">
      <c r="A5" s="1"/>
      <c r="B5" s="4"/>
      <c r="C5" s="2"/>
      <c r="D5" s="2"/>
      <c r="E5" s="2"/>
      <c r="F5" s="2"/>
    </row>
    <row r="6" spans="1:8" ht="19.5" x14ac:dyDescent="0.3">
      <c r="A6" s="37" t="s">
        <v>41</v>
      </c>
      <c r="B6" s="37"/>
      <c r="C6" s="37"/>
      <c r="D6" s="37"/>
      <c r="E6" s="37"/>
      <c r="F6" s="37"/>
    </row>
    <row r="7" spans="1:8" ht="31.5" customHeight="1" thickBot="1" x14ac:dyDescent="0.35">
      <c r="A7" s="2"/>
      <c r="B7" s="4"/>
      <c r="C7" s="2"/>
      <c r="D7" s="2"/>
      <c r="E7" s="2"/>
      <c r="F7" s="2"/>
    </row>
    <row r="8" spans="1:8" ht="22.5" customHeight="1" x14ac:dyDescent="0.25">
      <c r="A8" s="38" t="s">
        <v>0</v>
      </c>
      <c r="B8" s="38" t="s">
        <v>28</v>
      </c>
      <c r="C8" s="38" t="s">
        <v>1</v>
      </c>
      <c r="D8" s="38" t="s">
        <v>2</v>
      </c>
      <c r="E8" s="38" t="s">
        <v>3</v>
      </c>
      <c r="F8" s="38" t="s">
        <v>4</v>
      </c>
    </row>
    <row r="9" spans="1:8" ht="23.25" customHeight="1" x14ac:dyDescent="0.25">
      <c r="A9" s="39"/>
      <c r="B9" s="39"/>
      <c r="C9" s="39"/>
      <c r="D9" s="39"/>
      <c r="E9" s="39"/>
      <c r="F9" s="39"/>
    </row>
    <row r="10" spans="1:8" ht="24.75" customHeight="1" thickBot="1" x14ac:dyDescent="0.35">
      <c r="A10" s="40"/>
      <c r="B10" s="40"/>
      <c r="C10" s="41"/>
      <c r="D10" s="40"/>
      <c r="E10" s="40"/>
      <c r="F10" s="40"/>
      <c r="H10" s="1"/>
    </row>
    <row r="11" spans="1:8" ht="42" customHeight="1" thickBot="1" x14ac:dyDescent="0.3">
      <c r="A11" s="42" t="s">
        <v>24</v>
      </c>
      <c r="B11" s="43"/>
      <c r="C11" s="7"/>
      <c r="D11" s="7"/>
      <c r="E11" s="7"/>
      <c r="F11" s="7"/>
    </row>
    <row r="12" spans="1:8" ht="22.5" customHeight="1" x14ac:dyDescent="0.25">
      <c r="A12" s="44">
        <v>1</v>
      </c>
      <c r="B12" s="46" t="s">
        <v>13</v>
      </c>
      <c r="C12" s="48" t="s">
        <v>5</v>
      </c>
      <c r="D12" s="49">
        <v>1</v>
      </c>
      <c r="E12" s="49">
        <v>20000</v>
      </c>
      <c r="F12" s="49">
        <f>D12*E12</f>
        <v>20000</v>
      </c>
    </row>
    <row r="13" spans="1:8" ht="17.25" customHeight="1" thickBot="1" x14ac:dyDescent="0.3">
      <c r="A13" s="45"/>
      <c r="B13" s="47"/>
      <c r="C13" s="45"/>
      <c r="D13" s="50"/>
      <c r="E13" s="50"/>
      <c r="F13" s="50"/>
    </row>
    <row r="14" spans="1:8" ht="39.75" customHeight="1" thickBot="1" x14ac:dyDescent="0.3">
      <c r="A14" s="42" t="s">
        <v>29</v>
      </c>
      <c r="B14" s="43"/>
      <c r="C14" s="25"/>
      <c r="D14" s="6"/>
      <c r="E14" s="6"/>
      <c r="F14" s="6"/>
      <c r="H14" s="28"/>
    </row>
    <row r="15" spans="1:8" ht="31.5" customHeight="1" thickBot="1" x14ac:dyDescent="0.3">
      <c r="A15" s="51">
        <v>2</v>
      </c>
      <c r="B15" s="52" t="s">
        <v>14</v>
      </c>
      <c r="C15" s="51" t="s">
        <v>6</v>
      </c>
      <c r="D15" s="53">
        <v>3</v>
      </c>
      <c r="E15" s="53">
        <v>2000</v>
      </c>
      <c r="F15" s="53">
        <f>D15*E15</f>
        <v>6000</v>
      </c>
    </row>
    <row r="16" spans="1:8" ht="0.75" customHeight="1" thickBot="1" x14ac:dyDescent="0.3">
      <c r="A16" s="51"/>
      <c r="B16" s="52" t="s">
        <v>7</v>
      </c>
      <c r="C16" s="51"/>
      <c r="D16" s="53"/>
      <c r="E16" s="53"/>
      <c r="F16" s="53"/>
    </row>
    <row r="17" spans="1:10" ht="29.25" customHeight="1" thickBot="1" x14ac:dyDescent="0.3">
      <c r="A17" s="51">
        <v>3</v>
      </c>
      <c r="B17" s="52" t="s">
        <v>15</v>
      </c>
      <c r="C17" s="51" t="s">
        <v>17</v>
      </c>
      <c r="D17" s="54">
        <v>9500</v>
      </c>
      <c r="E17" s="53">
        <v>20</v>
      </c>
      <c r="F17" s="53">
        <f t="shared" ref="F17" si="0">D17*E17</f>
        <v>190000</v>
      </c>
    </row>
    <row r="18" spans="1:10" ht="7.5" customHeight="1" thickBot="1" x14ac:dyDescent="0.3">
      <c r="A18" s="51"/>
      <c r="B18" s="52"/>
      <c r="C18" s="51"/>
      <c r="D18" s="54"/>
      <c r="E18" s="53"/>
      <c r="F18" s="53"/>
    </row>
    <row r="19" spans="1:10" ht="29.25" customHeight="1" thickBot="1" x14ac:dyDescent="0.3">
      <c r="A19" s="57">
        <v>4</v>
      </c>
      <c r="B19" s="58" t="s">
        <v>25</v>
      </c>
      <c r="C19" s="57" t="s">
        <v>16</v>
      </c>
      <c r="D19" s="59">
        <v>11000</v>
      </c>
      <c r="E19" s="59">
        <v>20</v>
      </c>
      <c r="F19" s="53">
        <f t="shared" ref="F19:F27" si="1">D19*E19</f>
        <v>220000</v>
      </c>
    </row>
    <row r="20" spans="1:10" ht="3" customHeight="1" thickBot="1" x14ac:dyDescent="0.3">
      <c r="A20" s="57"/>
      <c r="B20" s="58" t="s">
        <v>8</v>
      </c>
      <c r="C20" s="57"/>
      <c r="D20" s="59"/>
      <c r="E20" s="59"/>
      <c r="F20" s="53"/>
    </row>
    <row r="21" spans="1:10" ht="46.5" customHeight="1" thickBot="1" x14ac:dyDescent="0.3">
      <c r="A21" s="25">
        <v>5</v>
      </c>
      <c r="B21" s="8" t="s">
        <v>40</v>
      </c>
      <c r="C21" s="25" t="s">
        <v>17</v>
      </c>
      <c r="D21" s="6">
        <f>2300*0.2*7.05</f>
        <v>3243</v>
      </c>
      <c r="E21" s="6">
        <v>130</v>
      </c>
      <c r="F21" s="6">
        <f t="shared" si="1"/>
        <v>421590</v>
      </c>
    </row>
    <row r="22" spans="1:10" ht="33" customHeight="1" thickBot="1" x14ac:dyDescent="0.3">
      <c r="A22" s="25">
        <v>6</v>
      </c>
      <c r="B22" s="8" t="s">
        <v>36</v>
      </c>
      <c r="C22" s="25" t="s">
        <v>17</v>
      </c>
      <c r="D22" s="6">
        <f>2300*4*0.15</f>
        <v>1380</v>
      </c>
      <c r="E22" s="6">
        <v>140</v>
      </c>
      <c r="F22" s="6">
        <f t="shared" si="1"/>
        <v>193200</v>
      </c>
    </row>
    <row r="23" spans="1:10" ht="33.75" customHeight="1" thickBot="1" x14ac:dyDescent="0.3">
      <c r="A23" s="25">
        <v>7</v>
      </c>
      <c r="B23" s="9" t="s">
        <v>18</v>
      </c>
      <c r="C23" s="25" t="s">
        <v>19</v>
      </c>
      <c r="D23" s="6">
        <f>2300*4</f>
        <v>9200</v>
      </c>
      <c r="E23" s="6">
        <v>8</v>
      </c>
      <c r="F23" s="6">
        <f t="shared" si="1"/>
        <v>73600</v>
      </c>
    </row>
    <row r="24" spans="1:10" ht="36" customHeight="1" thickBot="1" x14ac:dyDescent="0.3">
      <c r="A24" s="25">
        <v>8</v>
      </c>
      <c r="B24" s="9" t="s">
        <v>21</v>
      </c>
      <c r="C24" s="25" t="s">
        <v>12</v>
      </c>
      <c r="D24" s="6">
        <f>D23*1.5/1000</f>
        <v>13.8</v>
      </c>
      <c r="E24" s="6">
        <v>8000</v>
      </c>
      <c r="F24" s="6">
        <f t="shared" si="1"/>
        <v>110400</v>
      </c>
    </row>
    <row r="25" spans="1:10" ht="45" customHeight="1" thickBot="1" x14ac:dyDescent="0.3">
      <c r="A25" s="25">
        <v>9</v>
      </c>
      <c r="B25" s="9" t="s">
        <v>22</v>
      </c>
      <c r="C25" s="25" t="s">
        <v>19</v>
      </c>
      <c r="D25" s="6">
        <f>2300*4</f>
        <v>9200</v>
      </c>
      <c r="E25" s="6">
        <v>12</v>
      </c>
      <c r="F25" s="6">
        <f t="shared" si="1"/>
        <v>110400</v>
      </c>
    </row>
    <row r="26" spans="1:10" ht="42" customHeight="1" thickBot="1" x14ac:dyDescent="0.3">
      <c r="A26" s="23">
        <v>10</v>
      </c>
      <c r="B26" s="24" t="s">
        <v>23</v>
      </c>
      <c r="C26" s="23" t="s">
        <v>12</v>
      </c>
      <c r="D26" s="27">
        <f>D25*2.7/1000</f>
        <v>24.84</v>
      </c>
      <c r="E26" s="27">
        <v>8000</v>
      </c>
      <c r="F26" s="6">
        <f t="shared" si="1"/>
        <v>198720</v>
      </c>
    </row>
    <row r="27" spans="1:10" ht="61.5" customHeight="1" thickBot="1" x14ac:dyDescent="0.3">
      <c r="A27" s="25">
        <v>11</v>
      </c>
      <c r="B27" s="8" t="s">
        <v>35</v>
      </c>
      <c r="C27" s="25" t="s">
        <v>17</v>
      </c>
      <c r="D27" s="6">
        <f>2300*1.225*2*0.15</f>
        <v>845.25</v>
      </c>
      <c r="E27" s="6">
        <v>80</v>
      </c>
      <c r="F27" s="6">
        <f t="shared" si="1"/>
        <v>67620</v>
      </c>
    </row>
    <row r="28" spans="1:10" ht="42" customHeight="1" thickBot="1" x14ac:dyDescent="0.3">
      <c r="A28" s="42" t="s">
        <v>30</v>
      </c>
      <c r="B28" s="43"/>
      <c r="C28" s="25"/>
      <c r="D28" s="6"/>
      <c r="E28" s="6"/>
      <c r="F28" s="6"/>
    </row>
    <row r="29" spans="1:10" ht="42" customHeight="1" thickBot="1" x14ac:dyDescent="0.3">
      <c r="A29" s="26">
        <v>12</v>
      </c>
      <c r="B29" s="8" t="s">
        <v>31</v>
      </c>
      <c r="C29" s="25" t="s">
        <v>17</v>
      </c>
      <c r="D29" s="6">
        <v>412</v>
      </c>
      <c r="E29" s="6">
        <v>30</v>
      </c>
      <c r="F29" s="6">
        <f t="shared" ref="F29:F38" si="2">D29*E29</f>
        <v>12360</v>
      </c>
    </row>
    <row r="30" spans="1:10" ht="42" customHeight="1" thickBot="1" x14ac:dyDescent="0.3">
      <c r="A30" s="25">
        <v>13</v>
      </c>
      <c r="B30" s="8" t="s">
        <v>37</v>
      </c>
      <c r="C30" s="25" t="s">
        <v>17</v>
      </c>
      <c r="D30" s="6">
        <v>20</v>
      </c>
      <c r="E30" s="6">
        <v>700</v>
      </c>
      <c r="F30" s="6">
        <f t="shared" si="2"/>
        <v>14000</v>
      </c>
      <c r="H30" s="11"/>
      <c r="I30" s="12"/>
      <c r="J30" s="13"/>
    </row>
    <row r="31" spans="1:10" ht="42" customHeight="1" thickBot="1" x14ac:dyDescent="0.3">
      <c r="A31" s="25">
        <v>14</v>
      </c>
      <c r="B31" s="9" t="s">
        <v>38</v>
      </c>
      <c r="C31" s="25" t="s">
        <v>17</v>
      </c>
      <c r="D31" s="35">
        <v>652</v>
      </c>
      <c r="E31" s="6">
        <v>950</v>
      </c>
      <c r="F31" s="6">
        <f t="shared" si="2"/>
        <v>619400</v>
      </c>
      <c r="H31" s="34"/>
      <c r="I31" s="12"/>
      <c r="J31" s="13"/>
    </row>
    <row r="32" spans="1:10" ht="42" customHeight="1" thickBot="1" x14ac:dyDescent="0.3">
      <c r="A32" s="25">
        <v>15</v>
      </c>
      <c r="B32" s="9" t="s">
        <v>39</v>
      </c>
      <c r="C32" s="25" t="s">
        <v>17</v>
      </c>
      <c r="D32" s="6">
        <v>1</v>
      </c>
      <c r="E32" s="6">
        <v>1100</v>
      </c>
      <c r="F32" s="6">
        <f t="shared" si="2"/>
        <v>1100</v>
      </c>
      <c r="H32" s="11"/>
      <c r="I32" s="12"/>
      <c r="J32" s="13"/>
    </row>
    <row r="33" spans="1:12" ht="42" customHeight="1" thickBot="1" x14ac:dyDescent="0.3">
      <c r="A33" s="26">
        <v>16</v>
      </c>
      <c r="B33" s="9" t="s">
        <v>34</v>
      </c>
      <c r="C33" s="25" t="s">
        <v>33</v>
      </c>
      <c r="D33" s="35">
        <v>600</v>
      </c>
      <c r="E33" s="6">
        <v>15</v>
      </c>
      <c r="F33" s="6">
        <f t="shared" si="2"/>
        <v>9000</v>
      </c>
      <c r="H33" s="11"/>
      <c r="I33" s="12"/>
      <c r="J33" s="13"/>
    </row>
    <row r="34" spans="1:12" ht="42" customHeight="1" thickBot="1" x14ac:dyDescent="0.3">
      <c r="A34" s="25">
        <v>17</v>
      </c>
      <c r="B34" s="9" t="s">
        <v>26</v>
      </c>
      <c r="C34" s="25" t="s">
        <v>17</v>
      </c>
      <c r="D34" s="6">
        <v>571</v>
      </c>
      <c r="E34" s="6">
        <v>300</v>
      </c>
      <c r="F34" s="6">
        <f t="shared" si="2"/>
        <v>171300</v>
      </c>
      <c r="H34" s="33"/>
      <c r="I34" s="12"/>
      <c r="J34" s="13"/>
      <c r="K34" s="13"/>
      <c r="L34" s="14"/>
    </row>
    <row r="35" spans="1:12" ht="42" customHeight="1" thickBot="1" x14ac:dyDescent="0.3">
      <c r="A35" s="25">
        <v>18</v>
      </c>
      <c r="B35" s="9" t="s">
        <v>42</v>
      </c>
      <c r="C35" s="25" t="s">
        <v>20</v>
      </c>
      <c r="D35" s="6">
        <v>10</v>
      </c>
      <c r="E35" s="6">
        <v>750</v>
      </c>
      <c r="F35" s="6">
        <f t="shared" si="2"/>
        <v>7500</v>
      </c>
      <c r="G35" s="29"/>
      <c r="H35" s="11"/>
      <c r="I35" s="12"/>
      <c r="J35" s="13"/>
      <c r="K35" s="13"/>
      <c r="L35" s="14"/>
    </row>
    <row r="36" spans="1:12" ht="48.75" customHeight="1" thickBot="1" x14ac:dyDescent="0.3">
      <c r="A36" s="25">
        <v>19</v>
      </c>
      <c r="B36" s="9" t="s">
        <v>43</v>
      </c>
      <c r="C36" s="25" t="s">
        <v>20</v>
      </c>
      <c r="D36" s="6">
        <v>20</v>
      </c>
      <c r="E36" s="6">
        <v>900</v>
      </c>
      <c r="F36" s="6">
        <f t="shared" si="2"/>
        <v>18000</v>
      </c>
      <c r="H36" s="30"/>
      <c r="I36" s="12"/>
      <c r="J36" s="13"/>
      <c r="K36" s="13"/>
      <c r="L36" s="14"/>
    </row>
    <row r="37" spans="1:12" ht="48.75" customHeight="1" thickBot="1" x14ac:dyDescent="0.3">
      <c r="A37" s="26">
        <v>20</v>
      </c>
      <c r="B37" s="9" t="s">
        <v>44</v>
      </c>
      <c r="C37" s="25" t="s">
        <v>20</v>
      </c>
      <c r="D37" s="6">
        <v>100</v>
      </c>
      <c r="E37" s="6">
        <v>1100</v>
      </c>
      <c r="F37" s="6">
        <f t="shared" si="2"/>
        <v>110000</v>
      </c>
      <c r="H37" s="31"/>
      <c r="I37" s="12"/>
      <c r="J37" s="13"/>
      <c r="K37" s="13"/>
      <c r="L37" s="14"/>
    </row>
    <row r="38" spans="1:12" ht="42" customHeight="1" thickBot="1" x14ac:dyDescent="0.3">
      <c r="A38" s="25">
        <v>21</v>
      </c>
      <c r="B38" s="9" t="s">
        <v>32</v>
      </c>
      <c r="C38" s="25" t="s">
        <v>17</v>
      </c>
      <c r="D38" s="6">
        <v>20</v>
      </c>
      <c r="E38" s="6">
        <v>200</v>
      </c>
      <c r="F38" s="6">
        <f t="shared" si="2"/>
        <v>4000</v>
      </c>
      <c r="H38" s="11"/>
      <c r="I38" s="12"/>
      <c r="J38" s="13"/>
      <c r="K38" s="13"/>
      <c r="L38" s="14"/>
    </row>
    <row r="39" spans="1:12" ht="41.25" customHeight="1" thickBot="1" x14ac:dyDescent="0.3">
      <c r="A39" s="3"/>
      <c r="B39" s="10"/>
      <c r="C39" s="3"/>
      <c r="D39" s="55" t="s">
        <v>10</v>
      </c>
      <c r="E39" s="56"/>
      <c r="F39" s="6">
        <f>SUM(F12:F38)</f>
        <v>2578190</v>
      </c>
      <c r="H39" s="11"/>
      <c r="I39" s="12"/>
      <c r="J39" s="13"/>
      <c r="K39" s="13"/>
      <c r="L39" s="14"/>
    </row>
    <row r="40" spans="1:12" ht="41.25" customHeight="1" thickBot="1" x14ac:dyDescent="0.3">
      <c r="A40" s="3"/>
      <c r="B40" s="10"/>
      <c r="C40" s="3"/>
      <c r="D40" s="53" t="s">
        <v>9</v>
      </c>
      <c r="E40" s="53"/>
      <c r="F40" s="6">
        <f>F39*0.2</f>
        <v>515638</v>
      </c>
      <c r="H40" s="11"/>
      <c r="I40" s="12"/>
      <c r="J40" s="13"/>
      <c r="K40" s="13"/>
      <c r="L40" s="14"/>
    </row>
    <row r="41" spans="1:12" ht="42" customHeight="1" thickBot="1" x14ac:dyDescent="0.3">
      <c r="A41" s="3"/>
      <c r="B41" s="10"/>
      <c r="C41" s="3"/>
      <c r="D41" s="53" t="s">
        <v>27</v>
      </c>
      <c r="E41" s="53"/>
      <c r="F41" s="6">
        <f>F39+F40</f>
        <v>3093828</v>
      </c>
      <c r="H41" s="32">
        <f>F41-2615284.5</f>
        <v>478543.5</v>
      </c>
      <c r="I41" s="12"/>
      <c r="J41" s="13"/>
      <c r="K41" s="13"/>
      <c r="L41" s="14"/>
    </row>
    <row r="42" spans="1:12" ht="42" customHeight="1" x14ac:dyDescent="0.25">
      <c r="A42" s="3"/>
      <c r="B42" s="10"/>
      <c r="C42" s="3"/>
      <c r="D42" s="22"/>
      <c r="E42" s="22"/>
      <c r="F42" s="22"/>
      <c r="G42">
        <f>F41*0.02</f>
        <v>61876.56</v>
      </c>
      <c r="H42" s="11"/>
      <c r="I42" s="12"/>
      <c r="J42" s="13"/>
      <c r="K42" s="13"/>
      <c r="L42" s="14"/>
    </row>
    <row r="43" spans="1:12" x14ac:dyDescent="0.25">
      <c r="H43" s="16"/>
      <c r="I43" s="12"/>
      <c r="J43" s="12"/>
      <c r="K43" s="13"/>
      <c r="L43" s="14"/>
    </row>
    <row r="44" spans="1:12" x14ac:dyDescent="0.25">
      <c r="H44" s="16"/>
      <c r="I44" s="12"/>
      <c r="J44" s="12"/>
      <c r="K44" s="13"/>
      <c r="L44" s="14"/>
    </row>
    <row r="45" spans="1:12" x14ac:dyDescent="0.25">
      <c r="H45" s="16"/>
      <c r="I45" s="12"/>
      <c r="J45" s="17"/>
      <c r="K45" s="13"/>
      <c r="L45" s="14"/>
    </row>
    <row r="46" spans="1:12" x14ac:dyDescent="0.25">
      <c r="H46" s="18"/>
      <c r="I46" s="19"/>
      <c r="J46" s="20"/>
      <c r="K46" s="13"/>
      <c r="L46" s="14"/>
    </row>
    <row r="47" spans="1:12" x14ac:dyDescent="0.25">
      <c r="H47" s="15"/>
      <c r="I47" s="12"/>
      <c r="J47" s="21"/>
      <c r="K47" s="13"/>
      <c r="L47" s="14"/>
    </row>
    <row r="48" spans="1:12" x14ac:dyDescent="0.25">
      <c r="H48" s="16"/>
      <c r="I48" s="12"/>
      <c r="J48" s="13"/>
      <c r="K48" s="13"/>
      <c r="L48" s="14"/>
    </row>
  </sheetData>
  <mergeCells count="40">
    <mergeCell ref="A1:B1"/>
    <mergeCell ref="F15:F16"/>
    <mergeCell ref="A15:A16"/>
    <mergeCell ref="C15:C16"/>
    <mergeCell ref="B15:B16"/>
    <mergeCell ref="A11:B11"/>
    <mergeCell ref="C12:C13"/>
    <mergeCell ref="A3:F3"/>
    <mergeCell ref="A4:F4"/>
    <mergeCell ref="A6:F6"/>
    <mergeCell ref="E12:E13"/>
    <mergeCell ref="F12:F13"/>
    <mergeCell ref="F8:F10"/>
    <mergeCell ref="E8:E10"/>
    <mergeCell ref="D8:D10"/>
    <mergeCell ref="B12:B13"/>
    <mergeCell ref="D12:D13"/>
    <mergeCell ref="C8:C10"/>
    <mergeCell ref="A12:A13"/>
    <mergeCell ref="B8:B10"/>
    <mergeCell ref="A8:A10"/>
    <mergeCell ref="F17:F18"/>
    <mergeCell ref="F19:F20"/>
    <mergeCell ref="A19:A20"/>
    <mergeCell ref="D17:D18"/>
    <mergeCell ref="E17:E18"/>
    <mergeCell ref="B19:B20"/>
    <mergeCell ref="B17:B18"/>
    <mergeCell ref="A17:A18"/>
    <mergeCell ref="C17:C18"/>
    <mergeCell ref="A28:B28"/>
    <mergeCell ref="D39:E39"/>
    <mergeCell ref="D40:E40"/>
    <mergeCell ref="D41:E41"/>
    <mergeCell ref="A14:B14"/>
    <mergeCell ref="D19:D20"/>
    <mergeCell ref="E19:E20"/>
    <mergeCell ref="C19:C20"/>
    <mergeCell ref="D15:D16"/>
    <mergeCell ref="E15:E16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rowBreaks count="1" manualBreakCount="1">
    <brk id="4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 (2)</vt:lpstr>
      <vt:lpstr>Feuil1</vt:lpstr>
      <vt:lpstr>Feuil1!Zone_d_impression</vt:lpstr>
      <vt:lpstr>'Feuil1 (2)'!Zone_d_impression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oamraoui</dc:creator>
  <cp:lastModifiedBy>pc alaoui</cp:lastModifiedBy>
  <cp:lastPrinted>2026-07-28T11:27:24Z</cp:lastPrinted>
  <dcterms:created xsi:type="dcterms:W3CDTF">2018-03-01T11:37:34Z</dcterms:created>
  <dcterms:modified xsi:type="dcterms:W3CDTF">2026-08-07T08:50:33Z</dcterms:modified>
</cp:coreProperties>
</file>