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48-2026 - Travaux d'achevement piste commune El Guentour - Pr Youssoufia/DCE publier au Portail/"/>
    </mc:Choice>
  </mc:AlternateContent>
  <xr:revisionPtr revIDLastSave="32" documentId="13_ncr:1_{698CA201-DA64-4B26-A0F6-83B4831B842D}" xr6:coauthVersionLast="47" xr6:coauthVersionMax="47" xr10:uidLastSave="{60007E6C-1B20-497E-94B0-87E121C94CEA}"/>
  <bookViews>
    <workbookView xWindow="-120" yWindow="-120" windowWidth="29040" windowHeight="15720" tabRatio="737" firstSheet="1" activeTab="1" xr2:uid="{00000000-000D-0000-FFFF-FFFF00000000}"/>
  </bookViews>
  <sheets>
    <sheet name="Radier Ordinaire" sheetId="15" state="hidden" r:id="rId1"/>
    <sheet name="BPDE " sheetId="19" r:id="rId2"/>
  </sheets>
  <definedNames>
    <definedName name="_xlnm.Print_Area" localSheetId="1">'BPDE '!$A$1:$F$39</definedName>
    <definedName name="_xlnm.Print_Area" localSheetId="0">'Radier Ordinaire'!$A$1:$R$103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9" l="1"/>
  <c r="H26" i="15" l="1"/>
  <c r="Q26" i="15" s="1"/>
  <c r="H87" i="15"/>
  <c r="Q87" i="15" s="1"/>
  <c r="C94" i="15"/>
  <c r="H94" i="15" s="1"/>
  <c r="R94" i="15" s="1"/>
  <c r="C63" i="15"/>
  <c r="H63" i="15" s="1"/>
  <c r="O63" i="15" s="1"/>
  <c r="H93" i="15"/>
  <c r="O93" i="15" s="1"/>
  <c r="C91" i="15"/>
  <c r="H91" i="15" s="1"/>
  <c r="N91" i="15" s="1"/>
  <c r="N95" i="15" s="1"/>
  <c r="C89" i="15"/>
  <c r="C86" i="15"/>
  <c r="B89" i="15" s="1"/>
  <c r="H89" i="15" s="1"/>
  <c r="R89" i="15" s="1"/>
  <c r="D82" i="15"/>
  <c r="C82" i="15"/>
  <c r="B84" i="15" s="1"/>
  <c r="H84" i="15" s="1"/>
  <c r="P84" i="15" s="1"/>
  <c r="P95" i="15" s="1"/>
  <c r="H80" i="15"/>
  <c r="K80" i="15" s="1"/>
  <c r="H79" i="15"/>
  <c r="K79" i="15" s="1"/>
  <c r="H78" i="15"/>
  <c r="K78" i="15" s="1"/>
  <c r="D76" i="15"/>
  <c r="D73" i="15" s="1"/>
  <c r="C76" i="15"/>
  <c r="C73" i="15" s="1"/>
  <c r="D75" i="15"/>
  <c r="C75" i="15"/>
  <c r="C72" i="15" s="1"/>
  <c r="F73" i="15"/>
  <c r="F72" i="15"/>
  <c r="D72" i="15"/>
  <c r="H62" i="15"/>
  <c r="O62" i="15" s="1"/>
  <c r="C60" i="15"/>
  <c r="H60" i="15" s="1"/>
  <c r="N60" i="15" s="1"/>
  <c r="N64" i="15" s="1"/>
  <c r="C58" i="15"/>
  <c r="C56" i="15"/>
  <c r="B58" i="15" s="1"/>
  <c r="D52" i="15"/>
  <c r="C52" i="15"/>
  <c r="H50" i="15"/>
  <c r="K50" i="15" s="1"/>
  <c r="H49" i="15"/>
  <c r="K49" i="15" s="1"/>
  <c r="H48" i="15"/>
  <c r="K48" i="15" s="1"/>
  <c r="D46" i="15"/>
  <c r="D43" i="15" s="1"/>
  <c r="C46" i="15"/>
  <c r="C43" i="15" s="1"/>
  <c r="D45" i="15"/>
  <c r="D42" i="15" s="1"/>
  <c r="C45" i="15"/>
  <c r="C42" i="15" s="1"/>
  <c r="F43" i="15"/>
  <c r="F42" i="15"/>
  <c r="H32" i="15"/>
  <c r="O32" i="15" s="1"/>
  <c r="C30" i="15"/>
  <c r="H30" i="15" s="1"/>
  <c r="N30" i="15" s="1"/>
  <c r="N34" i="15" s="1"/>
  <c r="H18" i="15"/>
  <c r="K18" i="15" s="1"/>
  <c r="H17" i="15"/>
  <c r="K17" i="15"/>
  <c r="C28" i="15"/>
  <c r="C25" i="15"/>
  <c r="H25" i="15" s="1"/>
  <c r="Q25" i="15" s="1"/>
  <c r="D21" i="15"/>
  <c r="C21" i="15"/>
  <c r="B23" i="15" s="1"/>
  <c r="H23" i="15" s="1"/>
  <c r="P23" i="15" s="1"/>
  <c r="P34" i="15" s="1"/>
  <c r="H19" i="15"/>
  <c r="K19" i="15" s="1"/>
  <c r="D15" i="15"/>
  <c r="D12" i="15" s="1"/>
  <c r="C15" i="15"/>
  <c r="C12" i="15" s="1"/>
  <c r="D14" i="15"/>
  <c r="D11" i="15" s="1"/>
  <c r="C14" i="15"/>
  <c r="C11" i="15" s="1"/>
  <c r="F12" i="15"/>
  <c r="F11" i="15"/>
  <c r="K64" i="15" l="1"/>
  <c r="N100" i="15"/>
  <c r="H75" i="15"/>
  <c r="J75" i="15" s="1"/>
  <c r="K34" i="15"/>
  <c r="Q34" i="15"/>
  <c r="Q100" i="15" s="1"/>
  <c r="K95" i="15"/>
  <c r="H42" i="15"/>
  <c r="L42" i="15" s="1"/>
  <c r="H82" i="15"/>
  <c r="M82" i="15" s="1"/>
  <c r="M95" i="15" s="1"/>
  <c r="H72" i="15"/>
  <c r="L72" i="15" s="1"/>
  <c r="H73" i="15"/>
  <c r="L73" i="15" s="1"/>
  <c r="H52" i="15"/>
  <c r="M52" i="15" s="1"/>
  <c r="M64" i="15" s="1"/>
  <c r="R95" i="15"/>
  <c r="H45" i="15"/>
  <c r="J45" i="15" s="1"/>
  <c r="B54" i="15"/>
  <c r="H54" i="15" s="1"/>
  <c r="P54" i="15" s="1"/>
  <c r="P64" i="15" s="1"/>
  <c r="P100" i="15" s="1"/>
  <c r="H58" i="15"/>
  <c r="R58" i="15" s="1"/>
  <c r="H76" i="15"/>
  <c r="J76" i="15" s="1"/>
  <c r="H86" i="15"/>
  <c r="Q86" i="15" s="1"/>
  <c r="Q95" i="15" s="1"/>
  <c r="O94" i="15"/>
  <c r="O95" i="15" s="1"/>
  <c r="H43" i="15"/>
  <c r="L43" i="15" s="1"/>
  <c r="O64" i="15"/>
  <c r="H56" i="15"/>
  <c r="Q56" i="15" s="1"/>
  <c r="Q64" i="15" s="1"/>
  <c r="R63" i="15"/>
  <c r="H46" i="15"/>
  <c r="J46" i="15" s="1"/>
  <c r="H33" i="15"/>
  <c r="B28" i="15"/>
  <c r="H28" i="15"/>
  <c r="R28" i="15" s="1"/>
  <c r="H11" i="15"/>
  <c r="L11" i="15" s="1"/>
  <c r="H21" i="15"/>
  <c r="M21" i="15" s="1"/>
  <c r="M34" i="15" s="1"/>
  <c r="H12" i="15"/>
  <c r="L12" i="15" s="1"/>
  <c r="H15" i="15"/>
  <c r="J15" i="15" s="1"/>
  <c r="H14" i="15"/>
  <c r="J14" i="15" s="1"/>
  <c r="M100" i="15" l="1"/>
  <c r="J95" i="15"/>
  <c r="K100" i="15"/>
  <c r="R64" i="15"/>
  <c r="L64" i="15"/>
  <c r="J34" i="15"/>
  <c r="R33" i="15"/>
  <c r="R34" i="15" s="1"/>
  <c r="R100" i="15" s="1"/>
  <c r="O33" i="15"/>
  <c r="O34" i="15" s="1"/>
  <c r="O100" i="15" s="1"/>
  <c r="L34" i="15"/>
  <c r="L95" i="15"/>
  <c r="J64" i="15"/>
  <c r="L100" i="15" l="1"/>
  <c r="J100" i="15"/>
</calcChain>
</file>

<file path=xl/sharedStrings.xml><?xml version="1.0" encoding="utf-8"?>
<sst xmlns="http://schemas.openxmlformats.org/spreadsheetml/2006/main" count="264" uniqueCount="90">
  <si>
    <t>Désignation des travaux</t>
  </si>
  <si>
    <t>Quantité</t>
  </si>
  <si>
    <t>AVANT METRE ….......................</t>
  </si>
  <si>
    <t>Fourniture et mise en place de la signalisation globale temporaire</t>
  </si>
  <si>
    <t>N° de prix</t>
  </si>
  <si>
    <t>Unité</t>
  </si>
  <si>
    <t>Prix Unitaire
en Dhs HT</t>
  </si>
  <si>
    <t>Prix Total 
en Dhs HT</t>
  </si>
  <si>
    <t>Installation de chantier</t>
  </si>
  <si>
    <t>F</t>
  </si>
  <si>
    <t>Maintien des dispositifs de signalisation et leur remplacement</t>
  </si>
  <si>
    <t>F(m)</t>
  </si>
  <si>
    <t>B) TRAVAUX DE TERRASSEMENT</t>
  </si>
  <si>
    <t>m3</t>
  </si>
  <si>
    <t>C) CHAUSSEE ET ACCOTEMENTS</t>
  </si>
  <si>
    <t>Fourniture du liant 55% pour imprégnation</t>
  </si>
  <si>
    <t>T</t>
  </si>
  <si>
    <t>Mise en œuvre de l’imprégnation en émulsion 55%</t>
  </si>
  <si>
    <t>m2</t>
  </si>
  <si>
    <t>Fourniture du liant 65% pour RS en bicouche</t>
  </si>
  <si>
    <t>Mise en œuvre d'enduit superficiel en bicouche</t>
  </si>
  <si>
    <t>Buse DN 1000 classe 135 A</t>
  </si>
  <si>
    <t>ml</t>
  </si>
  <si>
    <t>Buse DN 600 classe 135 A</t>
  </si>
  <si>
    <t>Gabions</t>
  </si>
  <si>
    <t>U</t>
  </si>
  <si>
    <t>Total H.T</t>
  </si>
  <si>
    <t>TVA (20%)</t>
  </si>
  <si>
    <t>Total TTC</t>
  </si>
  <si>
    <t>NB : Merci de ne pas spécifier le numéro de l'appel d'offres sur le bordereau des prix-détail estimatif !</t>
  </si>
  <si>
    <t>A) INSTALLATION GENERALE DE CHANTIER</t>
  </si>
  <si>
    <t>Déblai</t>
  </si>
  <si>
    <t xml:space="preserve">D) CONSTRUCTION DES OUVRAGES  </t>
  </si>
  <si>
    <t xml:space="preserve">Béton B20  </t>
  </si>
  <si>
    <t>Béton B10</t>
  </si>
  <si>
    <t>B20</t>
  </si>
  <si>
    <t>Gabion</t>
  </si>
  <si>
    <t>B10</t>
  </si>
  <si>
    <t>Enrochements</t>
  </si>
  <si>
    <t>Joint de dilatation</t>
  </si>
  <si>
    <t>Béton B20</t>
  </si>
  <si>
    <t>b</t>
  </si>
  <si>
    <t>B</t>
  </si>
  <si>
    <t xml:space="preserve">Désignation </t>
  </si>
  <si>
    <t>Nbr</t>
  </si>
  <si>
    <t>Dimension</t>
  </si>
  <si>
    <t>Qte Partielle</t>
  </si>
  <si>
    <t>Hériss-onage</t>
  </si>
  <si>
    <t>Enroch-ement</t>
  </si>
  <si>
    <t>Plot de Balisage</t>
  </si>
  <si>
    <t>Joint de Dilatation</t>
  </si>
  <si>
    <t>Joint de Retrait</t>
  </si>
  <si>
    <t>Long</t>
  </si>
  <si>
    <t>larg</t>
  </si>
  <si>
    <t>Haut/ep</t>
  </si>
  <si>
    <t>+</t>
  </si>
  <si>
    <t>-</t>
  </si>
  <si>
    <t xml:space="preserve">Parafouille Amont </t>
  </si>
  <si>
    <t>m³</t>
  </si>
  <si>
    <t xml:space="preserve">Parafouille Aval </t>
  </si>
  <si>
    <t>Dallage</t>
  </si>
  <si>
    <t>Hérrisonage</t>
  </si>
  <si>
    <t>ML</t>
  </si>
  <si>
    <t xml:space="preserve">TOTAL </t>
  </si>
  <si>
    <t>OH16 Radier submersible Ordinaire au P250</t>
  </si>
  <si>
    <t>Radiers submersibles à reconstruire (décision prise durant la vérification de l'étude vue la largeur insuffisante)</t>
  </si>
  <si>
    <t>OH43 Radier submersible Ordinaire au P262</t>
  </si>
  <si>
    <t>OH45 Radier submersible Ordinaire au P280</t>
  </si>
  <si>
    <t>TOTAL GENERAL</t>
  </si>
  <si>
    <t>Hérissonage</t>
  </si>
  <si>
    <t>Déblai en fouilles</t>
  </si>
  <si>
    <t>Matériaux sélectionnés pour accotements "type MS1"</t>
  </si>
  <si>
    <t>Buse DN 800 classe 135 A</t>
  </si>
  <si>
    <t>Couche de fondation GNF3 (0/40)</t>
  </si>
  <si>
    <t>Couche de base GND (0/31,5)</t>
  </si>
  <si>
    <t>Kg</t>
  </si>
  <si>
    <t xml:space="preserve">Panneaux de signalisation standards </t>
  </si>
  <si>
    <t>Acier haute adhérence (HA)</t>
  </si>
  <si>
    <t>Joint de retrait</t>
  </si>
  <si>
    <t>Plot de balisage</t>
  </si>
  <si>
    <t>E) DIVERS</t>
  </si>
  <si>
    <t xml:space="preserve">Déblai pour fouilles </t>
  </si>
  <si>
    <t>Déblais</t>
  </si>
  <si>
    <t>Remblais</t>
  </si>
  <si>
    <t>Déplacement des poteaux électriques BT</t>
  </si>
  <si>
    <t>Fossés bétonnés</t>
  </si>
  <si>
    <t>Hérrissonage</t>
  </si>
  <si>
    <t xml:space="preserve">Panneaux de direction </t>
  </si>
  <si>
    <t xml:space="preserve">Enrochement calibre 40-60kg/U </t>
  </si>
  <si>
    <r>
      <rPr>
        <b/>
        <u/>
        <sz val="14"/>
        <rFont val="Bahnschrift"/>
        <family val="2"/>
      </rPr>
      <t>BORDEREAU DES PRIX - DETAIL ESTIMATIF</t>
    </r>
    <r>
      <rPr>
        <b/>
        <sz val="12"/>
        <rFont val="Bahnschrift"/>
        <family val="2"/>
      </rPr>
      <t xml:space="preserve">
</t>
    </r>
    <r>
      <rPr>
        <b/>
        <sz val="12"/>
        <color rgb="FF002060"/>
        <rFont val="Bahnschrift"/>
        <family val="2"/>
      </rPr>
      <t>Travaux d’achèvement de construction de la piste reliant la RP2341 et Douar Haddi Ben Manssour passant par Douar Zaouit Sidi Ahmed Ouled Oubad et Douar Laassibat à la commune d’El Guentour - Province de Youssoufia -.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</si>
</sst>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-;\-* #,##0.00\ _F_-;_-* &quot;-&quot;??\ _F_-;_-@_-"/>
    <numFmt numFmtId="165" formatCode="#,##0.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Bahnschrift"/>
      <family val="2"/>
    </font>
    <font>
      <b/>
      <sz val="12"/>
      <color rgb="FF000000"/>
      <name val="Bahnschrift"/>
      <family val="2"/>
    </font>
    <font>
      <b/>
      <sz val="11"/>
      <color rgb="FF000000"/>
      <name val="Bahnschrift"/>
      <family val="2"/>
    </font>
    <font>
      <sz val="11"/>
      <color rgb="FF000000"/>
      <name val="Bahnschrift"/>
      <family val="2"/>
    </font>
    <font>
      <sz val="10"/>
      <name val="Arial"/>
      <family val="2"/>
    </font>
    <font>
      <sz val="11"/>
      <name val="Bahnschrift"/>
      <family val="2"/>
    </font>
    <font>
      <sz val="12"/>
      <color rgb="FF000000"/>
      <name val="Bahnschrift"/>
      <family val="2"/>
    </font>
    <font>
      <sz val="10"/>
      <name val="Arial"/>
      <family val="2"/>
    </font>
    <font>
      <b/>
      <sz val="12"/>
      <name val="Bahnschrift"/>
      <family val="2"/>
    </font>
    <font>
      <b/>
      <u/>
      <sz val="14"/>
      <name val="Bahnschrift"/>
      <family val="2"/>
    </font>
    <font>
      <b/>
      <sz val="14"/>
      <color theme="1"/>
      <name val="Times New Roman"/>
      <family val="1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indexed="8"/>
      <name val="Calibri "/>
    </font>
    <font>
      <sz val="14"/>
      <color theme="1"/>
      <name val="Tw Cen MT"/>
      <family val="2"/>
    </font>
    <font>
      <sz val="14"/>
      <color theme="1"/>
      <name val="Arial"/>
      <family val="2"/>
    </font>
    <font>
      <sz val="14"/>
      <color theme="1"/>
      <name val="Calibri "/>
    </font>
    <font>
      <b/>
      <sz val="14"/>
      <color theme="1"/>
      <name val="Tw Cen MT"/>
      <family val="2"/>
    </font>
    <font>
      <b/>
      <sz val="14"/>
      <color indexed="8"/>
      <name val="Calibri"/>
      <family val="2"/>
    </font>
    <font>
      <b/>
      <sz val="12"/>
      <color rgb="FF002060"/>
      <name val="Bahnschrift"/>
      <family val="2"/>
    </font>
    <font>
      <b/>
      <sz val="11"/>
      <color theme="1"/>
      <name val="Calibri"/>
      <family val="2"/>
      <scheme val="minor"/>
    </font>
    <font>
      <sz val="12"/>
      <color rgb="FFFF0000"/>
      <name val="Bahnschrift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6" fillId="6" borderId="1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4" fontId="5" fillId="6" borderId="1" xfId="2" applyNumberFormat="1" applyFont="1" applyFill="1" applyBorder="1" applyAlignment="1">
      <alignment horizontal="center" vertical="center"/>
    </xf>
    <xf numFmtId="164" fontId="6" fillId="6" borderId="1" xfId="2" applyFont="1" applyFill="1" applyBorder="1" applyAlignment="1">
      <alignment vertical="center" wrapText="1"/>
    </xf>
    <xf numFmtId="4" fontId="15" fillId="9" borderId="26" xfId="5" applyNumberFormat="1" applyFont="1" applyFill="1" applyBorder="1" applyAlignment="1">
      <alignment horizontal="center" vertical="center"/>
    </xf>
    <xf numFmtId="0" fontId="17" fillId="3" borderId="28" xfId="5" applyFont="1" applyFill="1" applyBorder="1" applyAlignment="1">
      <alignment horizontal="center" vertical="center"/>
    </xf>
    <xf numFmtId="0" fontId="15" fillId="11" borderId="29" xfId="5" applyFont="1" applyFill="1" applyBorder="1" applyAlignment="1">
      <alignment horizontal="center" vertical="center"/>
    </xf>
    <xf numFmtId="4" fontId="15" fillId="11" borderId="29" xfId="5" applyNumberFormat="1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2" fontId="15" fillId="11" borderId="29" xfId="5" applyNumberFormat="1" applyFont="1" applyFill="1" applyBorder="1" applyAlignment="1">
      <alignment horizontal="center" vertical="center"/>
    </xf>
    <xf numFmtId="0" fontId="15" fillId="11" borderId="30" xfId="5" applyFont="1" applyFill="1" applyBorder="1" applyAlignment="1">
      <alignment horizontal="center" vertical="center"/>
    </xf>
    <xf numFmtId="0" fontId="15" fillId="11" borderId="31" xfId="5" applyFont="1" applyFill="1" applyBorder="1" applyAlignment="1">
      <alignment horizontal="center" vertical="center"/>
    </xf>
    <xf numFmtId="0" fontId="19" fillId="0" borderId="28" xfId="5" applyFont="1" applyBorder="1" applyAlignment="1">
      <alignment horizontal="left" vertical="center" readingOrder="1"/>
    </xf>
    <xf numFmtId="0" fontId="20" fillId="3" borderId="29" xfId="5" applyFont="1" applyFill="1" applyBorder="1" applyAlignment="1">
      <alignment horizontal="center" vertical="center"/>
    </xf>
    <xf numFmtId="4" fontId="20" fillId="3" borderId="29" xfId="5" applyNumberFormat="1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2" fontId="20" fillId="3" borderId="29" xfId="5" applyNumberFormat="1" applyFont="1" applyFill="1" applyBorder="1" applyAlignment="1">
      <alignment horizontal="center" vertical="center"/>
    </xf>
    <xf numFmtId="0" fontId="20" fillId="3" borderId="29" xfId="5" applyFont="1" applyFill="1" applyBorder="1" applyAlignment="1">
      <alignment horizontal="left" vertical="center"/>
    </xf>
    <xf numFmtId="2" fontId="15" fillId="11" borderId="30" xfId="5" applyNumberFormat="1" applyFont="1" applyFill="1" applyBorder="1" applyAlignment="1">
      <alignment horizontal="center" vertical="center"/>
    </xf>
    <xf numFmtId="2" fontId="15" fillId="11" borderId="31" xfId="5" applyNumberFormat="1" applyFont="1" applyFill="1" applyBorder="1" applyAlignment="1">
      <alignment horizontal="center" vertical="center"/>
    </xf>
    <xf numFmtId="4" fontId="21" fillId="3" borderId="29" xfId="5" applyNumberFormat="1" applyFont="1" applyFill="1" applyBorder="1" applyAlignment="1">
      <alignment horizontal="center" vertical="center"/>
    </xf>
    <xf numFmtId="4" fontId="17" fillId="3" borderId="29" xfId="5" applyNumberFormat="1" applyFont="1" applyFill="1" applyBorder="1" applyAlignment="1">
      <alignment horizontal="left" vertical="center"/>
    </xf>
    <xf numFmtId="0" fontId="22" fillId="0" borderId="28" xfId="5" applyFont="1" applyBorder="1" applyAlignment="1">
      <alignment horizontal="left" vertical="center" readingOrder="1"/>
    </xf>
    <xf numFmtId="2" fontId="23" fillId="9" borderId="13" xfId="0" applyNumberFormat="1" applyFont="1" applyFill="1" applyBorder="1" applyAlignment="1">
      <alignment horizontal="center"/>
    </xf>
    <xf numFmtId="4" fontId="17" fillId="3" borderId="32" xfId="5" applyNumberFormat="1" applyFont="1" applyFill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horizontal="center" vertical="center"/>
    </xf>
    <xf numFmtId="0" fontId="5" fillId="6" borderId="1" xfId="3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center" vertical="center"/>
    </xf>
    <xf numFmtId="0" fontId="7" fillId="0" borderId="4" xfId="3" applyFont="1" applyBorder="1" applyAlignment="1">
      <alignment vertical="center" wrapText="1"/>
    </xf>
    <xf numFmtId="0" fontId="7" fillId="0" borderId="4" xfId="3" applyFont="1" applyBorder="1" applyAlignment="1">
      <alignment horizontal="justify" vertical="center" wrapText="1"/>
    </xf>
    <xf numFmtId="0" fontId="7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4" fontId="5" fillId="6" borderId="1" xfId="2" applyNumberFormat="1" applyFont="1" applyFill="1" applyBorder="1" applyAlignment="1">
      <alignment horizontal="center" vertical="center" wrapText="1"/>
    </xf>
    <xf numFmtId="164" fontId="5" fillId="6" borderId="1" xfId="2" applyFont="1" applyFill="1" applyBorder="1" applyAlignment="1">
      <alignment horizontal="center" vertical="center" wrapText="1"/>
    </xf>
    <xf numFmtId="0" fontId="6" fillId="7" borderId="2" xfId="3" applyFont="1" applyFill="1" applyBorder="1" applyAlignment="1">
      <alignment horizontal="left" vertical="center"/>
    </xf>
    <xf numFmtId="0" fontId="6" fillId="7" borderId="3" xfId="3" applyFont="1" applyFill="1" applyBorder="1" applyAlignment="1">
      <alignment horizontal="left" vertical="center"/>
    </xf>
    <xf numFmtId="4" fontId="6" fillId="7" borderId="3" xfId="3" applyNumberFormat="1" applyFont="1" applyFill="1" applyBorder="1" applyAlignment="1">
      <alignment horizontal="left" vertical="center"/>
    </xf>
    <xf numFmtId="0" fontId="6" fillId="7" borderId="4" xfId="3" applyFont="1" applyFill="1" applyBorder="1" applyAlignment="1">
      <alignment horizontal="left" vertical="center"/>
    </xf>
    <xf numFmtId="4" fontId="10" fillId="0" borderId="1" xfId="2" applyNumberFormat="1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right" vertical="center" wrapText="1"/>
    </xf>
    <xf numFmtId="0" fontId="6" fillId="7" borderId="2" xfId="3" applyFont="1" applyFill="1" applyBorder="1" applyAlignment="1">
      <alignment vertical="center"/>
    </xf>
    <xf numFmtId="0" fontId="6" fillId="7" borderId="3" xfId="3" applyFont="1" applyFill="1" applyBorder="1" applyAlignment="1">
      <alignment vertical="center" wrapText="1"/>
    </xf>
    <xf numFmtId="0" fontId="5" fillId="7" borderId="3" xfId="3" applyFont="1" applyFill="1" applyBorder="1" applyAlignment="1">
      <alignment vertical="center" wrapText="1"/>
    </xf>
    <xf numFmtId="4" fontId="5" fillId="7" borderId="4" xfId="3" applyNumberFormat="1" applyFont="1" applyFill="1" applyBorder="1" applyAlignment="1">
      <alignment horizontal="right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4" fontId="10" fillId="3" borderId="1" xfId="3" applyNumberFormat="1" applyFont="1" applyFill="1" applyBorder="1" applyAlignment="1">
      <alignment horizontal="right" vertical="center" wrapText="1"/>
    </xf>
    <xf numFmtId="0" fontId="7" fillId="3" borderId="4" xfId="3" applyFont="1" applyFill="1" applyBorder="1" applyAlignment="1">
      <alignment horizontal="center" vertical="center" wrapText="1"/>
    </xf>
    <xf numFmtId="0" fontId="9" fillId="0" borderId="0" xfId="3" applyFont="1"/>
    <xf numFmtId="4" fontId="9" fillId="0" borderId="0" xfId="3" applyNumberFormat="1" applyFont="1"/>
    <xf numFmtId="165" fontId="9" fillId="0" borderId="0" xfId="3" applyNumberFormat="1" applyFont="1"/>
    <xf numFmtId="0" fontId="9" fillId="0" borderId="0" xfId="3" applyFont="1" applyAlignment="1">
      <alignment vertical="center"/>
    </xf>
    <xf numFmtId="0" fontId="4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4" fontId="9" fillId="0" borderId="0" xfId="2" applyNumberFormat="1" applyFont="1" applyFill="1" applyAlignment="1">
      <alignment horizontal="center"/>
    </xf>
    <xf numFmtId="164" fontId="9" fillId="0" borderId="0" xfId="2" applyFont="1" applyFill="1" applyAlignment="1"/>
    <xf numFmtId="4" fontId="5" fillId="7" borderId="3" xfId="3" applyNumberFormat="1" applyFont="1" applyFill="1" applyBorder="1" applyAlignment="1">
      <alignment vertical="center" wrapText="1"/>
    </xf>
    <xf numFmtId="4" fontId="5" fillId="0" borderId="3" xfId="3" applyNumberFormat="1" applyFont="1" applyBorder="1" applyAlignment="1">
      <alignment vertical="center" wrapText="1"/>
    </xf>
    <xf numFmtId="0" fontId="6" fillId="6" borderId="2" xfId="3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center" vertical="center" wrapText="1"/>
    </xf>
    <xf numFmtId="0" fontId="6" fillId="6" borderId="4" xfId="3" applyFont="1" applyFill="1" applyBorder="1" applyAlignment="1">
      <alignment horizontal="center" vertical="center" wrapText="1"/>
    </xf>
    <xf numFmtId="4" fontId="20" fillId="3" borderId="30" xfId="5" applyNumberFormat="1" applyFont="1" applyFill="1" applyBorder="1" applyAlignment="1">
      <alignment horizontal="center" vertical="center"/>
    </xf>
    <xf numFmtId="4" fontId="20" fillId="3" borderId="32" xfId="5" applyNumberFormat="1" applyFont="1" applyFill="1" applyBorder="1" applyAlignment="1">
      <alignment horizontal="center" vertical="center"/>
    </xf>
    <xf numFmtId="0" fontId="16" fillId="10" borderId="9" xfId="5" applyFont="1" applyFill="1" applyBorder="1" applyAlignment="1">
      <alignment horizontal="left" vertical="center"/>
    </xf>
    <xf numFmtId="0" fontId="16" fillId="10" borderId="10" xfId="5" applyFont="1" applyFill="1" applyBorder="1" applyAlignment="1">
      <alignment horizontal="left" vertical="center"/>
    </xf>
    <xf numFmtId="0" fontId="15" fillId="9" borderId="9" xfId="5" applyFont="1" applyFill="1" applyBorder="1" applyAlignment="1">
      <alignment horizontal="center" vertical="center"/>
    </xf>
    <xf numFmtId="0" fontId="15" fillId="9" borderId="5" xfId="5" applyFont="1" applyFill="1" applyBorder="1" applyAlignment="1">
      <alignment horizontal="center" vertical="center"/>
    </xf>
    <xf numFmtId="0" fontId="15" fillId="9" borderId="6" xfId="5" applyFont="1" applyFill="1" applyBorder="1" applyAlignment="1">
      <alignment horizontal="center" vertical="center"/>
    </xf>
    <xf numFmtId="0" fontId="15" fillId="9" borderId="18" xfId="5" applyFont="1" applyFill="1" applyBorder="1" applyAlignment="1">
      <alignment horizontal="center" vertical="center" textRotation="90"/>
    </xf>
    <xf numFmtId="0" fontId="15" fillId="9" borderId="20" xfId="5" applyFont="1" applyFill="1" applyBorder="1" applyAlignment="1">
      <alignment horizontal="center" vertical="center" textRotation="90"/>
    </xf>
    <xf numFmtId="0" fontId="15" fillId="9" borderId="24" xfId="5" applyFont="1" applyFill="1" applyBorder="1" applyAlignment="1">
      <alignment horizontal="center" vertical="center" textRotation="90"/>
    </xf>
    <xf numFmtId="4" fontId="15" fillId="9" borderId="14" xfId="5" applyNumberFormat="1" applyFont="1" applyFill="1" applyBorder="1" applyAlignment="1">
      <alignment horizontal="center" vertical="center"/>
    </xf>
    <xf numFmtId="4" fontId="15" fillId="9" borderId="15" xfId="5" applyNumberFormat="1" applyFont="1" applyFill="1" applyBorder="1" applyAlignment="1">
      <alignment horizontal="center" vertical="center"/>
    </xf>
    <xf numFmtId="4" fontId="15" fillId="9" borderId="19" xfId="5" applyNumberFormat="1" applyFont="1" applyFill="1" applyBorder="1" applyAlignment="1">
      <alignment horizontal="center" vertical="center"/>
    </xf>
    <xf numFmtId="0" fontId="15" fillId="9" borderId="18" xfId="5" applyFont="1" applyFill="1" applyBorder="1" applyAlignment="1">
      <alignment horizontal="center" vertical="center"/>
    </xf>
    <xf numFmtId="0" fontId="15" fillId="9" borderId="20" xfId="5" applyFont="1" applyFill="1" applyBorder="1" applyAlignment="1">
      <alignment horizontal="center" vertical="center"/>
    </xf>
    <xf numFmtId="0" fontId="15" fillId="9" borderId="24" xfId="5" applyFont="1" applyFill="1" applyBorder="1" applyAlignment="1">
      <alignment horizontal="center" vertical="center"/>
    </xf>
    <xf numFmtId="0" fontId="15" fillId="9" borderId="10" xfId="5" applyFont="1" applyFill="1" applyBorder="1" applyAlignment="1">
      <alignment horizontal="center" vertical="center"/>
    </xf>
    <xf numFmtId="0" fontId="15" fillId="9" borderId="11" xfId="5" applyFont="1" applyFill="1" applyBorder="1" applyAlignment="1">
      <alignment horizontal="center" vertical="center"/>
    </xf>
    <xf numFmtId="4" fontId="15" fillId="9" borderId="21" xfId="5" applyNumberFormat="1" applyFont="1" applyFill="1" applyBorder="1" applyAlignment="1">
      <alignment horizontal="center" vertical="center"/>
    </xf>
    <xf numFmtId="4" fontId="15" fillId="9" borderId="25" xfId="5" applyNumberFormat="1" applyFont="1" applyFill="1" applyBorder="1" applyAlignment="1">
      <alignment horizontal="center" vertical="center"/>
    </xf>
    <xf numFmtId="4" fontId="15" fillId="9" borderId="22" xfId="5" applyNumberFormat="1" applyFont="1" applyFill="1" applyBorder="1" applyAlignment="1">
      <alignment horizontal="center" vertical="center"/>
    </xf>
    <xf numFmtId="4" fontId="15" fillId="9" borderId="17" xfId="5" applyNumberFormat="1" applyFont="1" applyFill="1" applyBorder="1" applyAlignment="1">
      <alignment horizontal="center" vertical="center"/>
    </xf>
    <xf numFmtId="4" fontId="15" fillId="9" borderId="23" xfId="5" applyNumberFormat="1" applyFont="1" applyFill="1" applyBorder="1" applyAlignment="1">
      <alignment horizontal="center" vertical="center" wrapText="1"/>
    </xf>
    <xf numFmtId="4" fontId="15" fillId="9" borderId="27" xfId="5" applyNumberFormat="1" applyFont="1" applyFill="1" applyBorder="1" applyAlignment="1">
      <alignment horizontal="center" vertical="center" wrapText="1"/>
    </xf>
    <xf numFmtId="0" fontId="15" fillId="9" borderId="21" xfId="5" applyFont="1" applyFill="1" applyBorder="1" applyAlignment="1">
      <alignment horizontal="center" vertical="center"/>
    </xf>
    <xf numFmtId="0" fontId="15" fillId="9" borderId="25" xfId="5" applyFont="1" applyFill="1" applyBorder="1" applyAlignment="1">
      <alignment horizontal="center" vertical="center"/>
    </xf>
    <xf numFmtId="0" fontId="15" fillId="9" borderId="23" xfId="5" applyFont="1" applyFill="1" applyBorder="1" applyAlignment="1">
      <alignment horizontal="center" vertical="center"/>
    </xf>
    <xf numFmtId="0" fontId="15" fillId="9" borderId="27" xfId="5" applyFont="1" applyFill="1" applyBorder="1" applyAlignment="1">
      <alignment horizontal="center" vertical="center"/>
    </xf>
    <xf numFmtId="0" fontId="15" fillId="9" borderId="18" xfId="5" applyFont="1" applyFill="1" applyBorder="1" applyAlignment="1">
      <alignment horizontal="center" vertical="center" wrapText="1"/>
    </xf>
    <xf numFmtId="0" fontId="15" fillId="9" borderId="20" xfId="5" applyFont="1" applyFill="1" applyBorder="1" applyAlignment="1">
      <alignment horizontal="center" vertical="center" wrapText="1"/>
    </xf>
    <xf numFmtId="0" fontId="15" fillId="9" borderId="24" xfId="5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3" fillId="9" borderId="14" xfId="0" applyFont="1" applyFill="1" applyBorder="1" applyAlignment="1">
      <alignment horizontal="center"/>
    </xf>
    <xf numFmtId="0" fontId="23" fillId="9" borderId="15" xfId="0" applyFont="1" applyFill="1" applyBorder="1" applyAlignment="1">
      <alignment horizontal="center"/>
    </xf>
    <xf numFmtId="0" fontId="23" fillId="9" borderId="16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6" fillId="8" borderId="0" xfId="3" applyFont="1" applyFill="1" applyAlignment="1">
      <alignment horizontal="center" vertical="center"/>
    </xf>
    <xf numFmtId="0" fontId="12" fillId="5" borderId="2" xfId="3" applyFont="1" applyFill="1" applyBorder="1" applyAlignment="1">
      <alignment horizontal="center" vertical="center" wrapText="1"/>
    </xf>
    <xf numFmtId="0" fontId="4" fillId="5" borderId="3" xfId="3" applyFont="1" applyFill="1" applyBorder="1" applyAlignment="1">
      <alignment horizontal="center" vertical="center"/>
    </xf>
    <xf numFmtId="0" fontId="4" fillId="5" borderId="4" xfId="3" applyFont="1" applyFill="1" applyBorder="1" applyAlignment="1">
      <alignment horizontal="center" vertical="center"/>
    </xf>
    <xf numFmtId="4" fontId="5" fillId="0" borderId="1" xfId="2" applyNumberFormat="1" applyFont="1" applyFill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5" fillId="0" borderId="1" xfId="3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/>
    </xf>
    <xf numFmtId="0" fontId="25" fillId="0" borderId="0" xfId="0" applyFont="1"/>
    <xf numFmtId="4" fontId="4" fillId="0" borderId="0" xfId="2" applyNumberFormat="1" applyFont="1" applyFill="1" applyAlignment="1">
      <alignment horizontal="center"/>
    </xf>
  </cellXfs>
  <cellStyles count="8">
    <cellStyle name="Milliers 2" xfId="2" xr:uid="{C3E1390A-41F1-4952-9C45-31AAFE8D594B}"/>
    <cellStyle name="Milliers 3" xfId="6" xr:uid="{C653C5CD-F452-46C7-A26A-D8ED266C4515}"/>
    <cellStyle name="Milliers 4" xfId="7" xr:uid="{4EBFB430-F10F-49A6-B4F7-167BD3467225}"/>
    <cellStyle name="Normal" xfId="0" builtinId="0"/>
    <cellStyle name="Normal 2" xfId="4" xr:uid="{66CB6FAE-7FA4-4EC9-A2E0-DB5ECD6E2961}"/>
    <cellStyle name="Normal 2 2" xfId="3" xr:uid="{3C15906C-629D-41FA-91C1-74C6E71A3C77}"/>
    <cellStyle name="Normal 2 2 3" xfId="1" xr:uid="{81C9E8B0-BE94-46D0-805A-C40FC3F46DE5}"/>
    <cellStyle name="Normal_Feuil1 2" xfId="5" xr:uid="{3C646A4C-E6A6-48F3-928C-352B7970A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9704-4898-4B5F-9C75-CF7E95D507FE}">
  <dimension ref="A1:R100"/>
  <sheetViews>
    <sheetView view="pageBreakPreview" zoomScale="79" zoomScaleNormal="100" zoomScaleSheetLayoutView="79" zoomScalePageLayoutView="110" workbookViewId="0">
      <selection activeCell="K100" sqref="K100"/>
    </sheetView>
  </sheetViews>
  <sheetFormatPr baseColWidth="10" defaultColWidth="11.5703125" defaultRowHeight="15"/>
  <cols>
    <col min="1" max="1" width="23.7109375" style="1" bestFit="1" customWidth="1"/>
    <col min="2" max="2" width="13.28515625" style="1" customWidth="1"/>
    <col min="3" max="3" width="11" style="1" customWidth="1"/>
    <col min="4" max="4" width="11.28515625" style="1" customWidth="1"/>
    <col min="5" max="5" width="13.28515625" style="1" customWidth="1"/>
    <col min="6" max="6" width="11.42578125" style="1" customWidth="1"/>
    <col min="7" max="7" width="12" style="1" customWidth="1"/>
    <col min="8" max="8" width="13.7109375" style="1" bestFit="1" customWidth="1"/>
    <col min="9" max="9" width="10.42578125" style="1" customWidth="1"/>
    <col min="10" max="10" width="11.28515625" style="1" customWidth="1"/>
    <col min="11" max="11" width="10.28515625" style="1" bestFit="1" customWidth="1"/>
    <col min="12" max="12" width="11.28515625" style="1" customWidth="1"/>
    <col min="13" max="13" width="16.7109375" style="1" bestFit="1" customWidth="1"/>
    <col min="14" max="14" width="17.28515625" style="1" bestFit="1" customWidth="1"/>
    <col min="15" max="16" width="11.5703125" style="1"/>
    <col min="17" max="17" width="14.42578125" style="1" customWidth="1"/>
    <col min="18" max="16384" width="11.5703125" style="1"/>
  </cols>
  <sheetData>
    <row r="1" spans="1:18" ht="13.9" customHeight="1">
      <c r="A1" s="95" t="s">
        <v>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3" spans="1:18" ht="34.15" customHeight="1">
      <c r="A3" s="99" t="s">
        <v>65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5" spans="1:18" ht="15.75" thickBot="1"/>
    <row r="6" spans="1:18" ht="18.75" thickBot="1">
      <c r="A6" s="68" t="s">
        <v>43</v>
      </c>
      <c r="B6" s="71" t="s">
        <v>44</v>
      </c>
      <c r="C6" s="74" t="s">
        <v>45</v>
      </c>
      <c r="D6" s="75"/>
      <c r="E6" s="75"/>
      <c r="F6" s="76"/>
      <c r="G6" s="77" t="s">
        <v>25</v>
      </c>
      <c r="H6" s="80" t="s">
        <v>46</v>
      </c>
      <c r="I6" s="81"/>
      <c r="J6" s="92" t="s">
        <v>37</v>
      </c>
      <c r="K6" s="92" t="s">
        <v>35</v>
      </c>
      <c r="L6" s="92" t="s">
        <v>31</v>
      </c>
      <c r="M6" s="92" t="s">
        <v>47</v>
      </c>
      <c r="N6" s="92" t="s">
        <v>48</v>
      </c>
      <c r="O6" s="92" t="s">
        <v>24</v>
      </c>
      <c r="P6" s="92" t="s">
        <v>49</v>
      </c>
      <c r="Q6" s="92" t="s">
        <v>50</v>
      </c>
      <c r="R6" s="92" t="s">
        <v>51</v>
      </c>
    </row>
    <row r="7" spans="1:18" ht="18">
      <c r="A7" s="69"/>
      <c r="B7" s="72"/>
      <c r="C7" s="82" t="s">
        <v>52</v>
      </c>
      <c r="D7" s="84" t="s">
        <v>53</v>
      </c>
      <c r="E7" s="85"/>
      <c r="F7" s="86" t="s">
        <v>54</v>
      </c>
      <c r="G7" s="78"/>
      <c r="H7" s="88" t="s">
        <v>55</v>
      </c>
      <c r="I7" s="90" t="s">
        <v>56</v>
      </c>
      <c r="J7" s="93"/>
      <c r="K7" s="93"/>
      <c r="L7" s="93"/>
      <c r="M7" s="93"/>
      <c r="N7" s="93"/>
      <c r="O7" s="93"/>
      <c r="P7" s="93"/>
      <c r="Q7" s="93"/>
      <c r="R7" s="93"/>
    </row>
    <row r="8" spans="1:18" ht="18.75" thickBot="1">
      <c r="A8" s="70"/>
      <c r="B8" s="73"/>
      <c r="C8" s="83"/>
      <c r="D8" s="6" t="s">
        <v>42</v>
      </c>
      <c r="E8" s="6" t="s">
        <v>41</v>
      </c>
      <c r="F8" s="87"/>
      <c r="G8" s="79"/>
      <c r="H8" s="89"/>
      <c r="I8" s="91"/>
      <c r="J8" s="94"/>
      <c r="K8" s="94"/>
      <c r="L8" s="94"/>
      <c r="M8" s="94"/>
      <c r="N8" s="94"/>
      <c r="O8" s="94"/>
      <c r="P8" s="94"/>
      <c r="Q8" s="94"/>
      <c r="R8" s="94"/>
    </row>
    <row r="9" spans="1:18" ht="18">
      <c r="A9" s="66" t="s">
        <v>64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</row>
    <row r="10" spans="1:18" ht="18">
      <c r="A10" s="7" t="s">
        <v>31</v>
      </c>
      <c r="B10" s="8"/>
      <c r="C10" s="9"/>
      <c r="D10" s="9"/>
      <c r="E10" s="9"/>
      <c r="F10" s="9"/>
      <c r="G10" s="10"/>
      <c r="H10" s="8"/>
      <c r="I10" s="8"/>
      <c r="J10" s="11"/>
      <c r="K10" s="8"/>
      <c r="L10" s="11"/>
      <c r="M10" s="12"/>
      <c r="N10" s="12"/>
      <c r="O10" s="8"/>
      <c r="P10" s="12"/>
      <c r="Q10" s="8"/>
      <c r="R10" s="13"/>
    </row>
    <row r="11" spans="1:18" ht="18.75">
      <c r="A11" s="14" t="s">
        <v>57</v>
      </c>
      <c r="B11" s="15">
        <v>1</v>
      </c>
      <c r="C11" s="16">
        <f>C14+0.4</f>
        <v>30.599999999999998</v>
      </c>
      <c r="D11" s="64">
        <f>D14+0.4</f>
        <v>1.5</v>
      </c>
      <c r="E11" s="65"/>
      <c r="F11" s="16">
        <f>F18+F14</f>
        <v>2.1</v>
      </c>
      <c r="G11" s="17" t="s">
        <v>58</v>
      </c>
      <c r="H11" s="18">
        <f>F11*D11*C11*B11</f>
        <v>96.39</v>
      </c>
      <c r="I11" s="15"/>
      <c r="J11" s="15"/>
      <c r="K11" s="19"/>
      <c r="L11" s="18">
        <f>H11</f>
        <v>96.39</v>
      </c>
      <c r="M11" s="12"/>
      <c r="N11" s="12"/>
      <c r="O11" s="8"/>
      <c r="P11" s="20"/>
      <c r="Q11" s="11"/>
      <c r="R11" s="21"/>
    </row>
    <row r="12" spans="1:18" ht="18.75">
      <c r="A12" s="14" t="s">
        <v>59</v>
      </c>
      <c r="B12" s="15">
        <v>1</v>
      </c>
      <c r="C12" s="16">
        <f>C15+0.4</f>
        <v>30.599999999999998</v>
      </c>
      <c r="D12" s="64">
        <f>D15+0.4</f>
        <v>1.5</v>
      </c>
      <c r="E12" s="65"/>
      <c r="F12" s="16">
        <f>F19+F15</f>
        <v>2.6</v>
      </c>
      <c r="G12" s="17" t="s">
        <v>58</v>
      </c>
      <c r="H12" s="18">
        <f>F12*D12*C12*B12</f>
        <v>119.34</v>
      </c>
      <c r="I12" s="15"/>
      <c r="J12" s="15"/>
      <c r="K12" s="19"/>
      <c r="L12" s="18">
        <f>H12</f>
        <v>119.34</v>
      </c>
      <c r="M12" s="12"/>
      <c r="N12" s="12"/>
      <c r="O12" s="8"/>
      <c r="P12" s="20"/>
      <c r="Q12" s="11"/>
      <c r="R12" s="21"/>
    </row>
    <row r="13" spans="1:18" ht="18">
      <c r="A13" s="7" t="s">
        <v>34</v>
      </c>
      <c r="B13" s="15"/>
      <c r="C13" s="16"/>
      <c r="D13" s="16"/>
      <c r="E13" s="16"/>
      <c r="F13" s="16"/>
      <c r="G13" s="22"/>
      <c r="H13" s="15"/>
      <c r="I13" s="15"/>
      <c r="J13" s="18"/>
      <c r="K13" s="19"/>
      <c r="L13" s="11"/>
      <c r="M13" s="12"/>
      <c r="N13" s="12"/>
      <c r="O13" s="8"/>
      <c r="P13" s="20"/>
      <c r="Q13" s="11"/>
      <c r="R13" s="21"/>
    </row>
    <row r="14" spans="1:18" ht="18.75">
      <c r="A14" s="14" t="s">
        <v>57</v>
      </c>
      <c r="B14" s="15">
        <v>1</v>
      </c>
      <c r="C14" s="16">
        <f>C18+0.2</f>
        <v>30.2</v>
      </c>
      <c r="D14" s="64">
        <f>D18+0.2</f>
        <v>1.1000000000000001</v>
      </c>
      <c r="E14" s="65"/>
      <c r="F14" s="16">
        <v>0.1</v>
      </c>
      <c r="G14" s="17" t="s">
        <v>58</v>
      </c>
      <c r="H14" s="18">
        <f>F14*D14*C14*B14</f>
        <v>3.3220000000000005</v>
      </c>
      <c r="I14" s="15"/>
      <c r="J14" s="18">
        <f>H14</f>
        <v>3.3220000000000005</v>
      </c>
      <c r="K14" s="19"/>
      <c r="L14" s="11"/>
      <c r="M14" s="12"/>
      <c r="N14" s="12"/>
      <c r="O14" s="8"/>
      <c r="P14" s="20"/>
      <c r="Q14" s="11"/>
      <c r="R14" s="21"/>
    </row>
    <row r="15" spans="1:18" ht="18.75">
      <c r="A15" s="14" t="s">
        <v>59</v>
      </c>
      <c r="B15" s="15">
        <v>1</v>
      </c>
      <c r="C15" s="16">
        <f>C19+0.2</f>
        <v>30.2</v>
      </c>
      <c r="D15" s="64">
        <f>D19+0.2</f>
        <v>1.1000000000000001</v>
      </c>
      <c r="E15" s="65"/>
      <c r="F15" s="16">
        <v>0.1</v>
      </c>
      <c r="G15" s="17" t="s">
        <v>58</v>
      </c>
      <c r="H15" s="18">
        <f>F15*D15*C15*B15</f>
        <v>3.3220000000000005</v>
      </c>
      <c r="I15" s="15"/>
      <c r="J15" s="18">
        <f>H15</f>
        <v>3.3220000000000005</v>
      </c>
      <c r="K15" s="19"/>
      <c r="L15" s="11"/>
      <c r="M15" s="12"/>
      <c r="N15" s="12"/>
      <c r="O15" s="8"/>
      <c r="P15" s="20"/>
      <c r="Q15" s="11"/>
      <c r="R15" s="21"/>
    </row>
    <row r="16" spans="1:18" ht="18">
      <c r="A16" s="7" t="s">
        <v>40</v>
      </c>
      <c r="B16" s="15"/>
      <c r="C16" s="23"/>
      <c r="D16" s="23"/>
      <c r="E16" s="23"/>
      <c r="F16" s="16"/>
      <c r="G16" s="22"/>
      <c r="H16" s="15"/>
      <c r="I16" s="15"/>
      <c r="J16" s="18"/>
      <c r="K16" s="15"/>
      <c r="L16" s="11"/>
      <c r="M16" s="12"/>
      <c r="N16" s="12"/>
      <c r="O16" s="8"/>
      <c r="P16" s="20"/>
      <c r="Q16" s="11"/>
      <c r="R16" s="21"/>
    </row>
    <row r="17" spans="1:18" ht="18.75">
      <c r="A17" s="14" t="s">
        <v>60</v>
      </c>
      <c r="B17" s="15">
        <v>1</v>
      </c>
      <c r="C17" s="16">
        <v>30</v>
      </c>
      <c r="D17" s="64">
        <v>8</v>
      </c>
      <c r="E17" s="65"/>
      <c r="F17" s="16">
        <v>0.3</v>
      </c>
      <c r="G17" s="17" t="s">
        <v>58</v>
      </c>
      <c r="H17" s="18">
        <f>B17*C17*D17*F17</f>
        <v>72</v>
      </c>
      <c r="I17" s="15"/>
      <c r="J17" s="18"/>
      <c r="K17" s="18">
        <f>H17</f>
        <v>72</v>
      </c>
      <c r="L17" s="11"/>
      <c r="M17" s="12"/>
      <c r="N17" s="12"/>
      <c r="O17" s="8"/>
      <c r="P17" s="20"/>
      <c r="Q17" s="11"/>
      <c r="R17" s="21"/>
    </row>
    <row r="18" spans="1:18" ht="18.75">
      <c r="A18" s="14" t="s">
        <v>57</v>
      </c>
      <c r="B18" s="15">
        <v>1</v>
      </c>
      <c r="C18" s="16">
        <v>30</v>
      </c>
      <c r="D18" s="16">
        <v>0.9</v>
      </c>
      <c r="E18" s="16">
        <v>0.5</v>
      </c>
      <c r="F18" s="16">
        <v>2</v>
      </c>
      <c r="G18" s="17" t="s">
        <v>58</v>
      </c>
      <c r="H18" s="18">
        <f>B18*C18*((D18+E18)/2)*F18</f>
        <v>42</v>
      </c>
      <c r="I18" s="15"/>
      <c r="J18" s="18"/>
      <c r="K18" s="18">
        <f>H18</f>
        <v>42</v>
      </c>
      <c r="L18" s="11"/>
      <c r="M18" s="12"/>
      <c r="N18" s="12"/>
      <c r="O18" s="8"/>
      <c r="P18" s="20"/>
      <c r="Q18" s="11"/>
      <c r="R18" s="21"/>
    </row>
    <row r="19" spans="1:18" ht="18.75">
      <c r="A19" s="14" t="s">
        <v>59</v>
      </c>
      <c r="B19" s="15">
        <v>1</v>
      </c>
      <c r="C19" s="16">
        <v>30</v>
      </c>
      <c r="D19" s="16">
        <v>0.9</v>
      </c>
      <c r="E19" s="16">
        <v>0.5</v>
      </c>
      <c r="F19" s="16">
        <v>2.5</v>
      </c>
      <c r="G19" s="17" t="s">
        <v>58</v>
      </c>
      <c r="H19" s="18">
        <f>B19*C19*((D19+E19)/2)*F19</f>
        <v>52.5</v>
      </c>
      <c r="I19" s="15"/>
      <c r="J19" s="18"/>
      <c r="K19" s="18">
        <f>H19</f>
        <v>52.5</v>
      </c>
      <c r="L19" s="11"/>
      <c r="M19" s="12"/>
      <c r="N19" s="12"/>
      <c r="O19" s="8"/>
      <c r="P19" s="20"/>
      <c r="Q19" s="11"/>
      <c r="R19" s="21"/>
    </row>
    <row r="20" spans="1:18" ht="18">
      <c r="A20" s="7" t="s">
        <v>61</v>
      </c>
      <c r="B20" s="15"/>
      <c r="C20" s="23"/>
      <c r="D20" s="23"/>
      <c r="E20" s="23"/>
      <c r="F20" s="16"/>
      <c r="G20" s="22"/>
      <c r="H20" s="15"/>
      <c r="I20" s="15"/>
      <c r="J20" s="18"/>
      <c r="K20" s="15"/>
      <c r="L20" s="11"/>
      <c r="M20" s="12"/>
      <c r="N20" s="12"/>
      <c r="O20" s="8"/>
      <c r="P20" s="20"/>
      <c r="Q20" s="11"/>
      <c r="R20" s="21"/>
    </row>
    <row r="21" spans="1:18" ht="18.75">
      <c r="A21" s="14" t="s">
        <v>60</v>
      </c>
      <c r="B21" s="15">
        <v>1</v>
      </c>
      <c r="C21" s="16">
        <f>C17</f>
        <v>30</v>
      </c>
      <c r="D21" s="64">
        <f>D17</f>
        <v>8</v>
      </c>
      <c r="E21" s="65"/>
      <c r="F21" s="16">
        <v>0.3</v>
      </c>
      <c r="G21" s="17" t="s">
        <v>58</v>
      </c>
      <c r="H21" s="18">
        <f>F21*D21*C21*B21</f>
        <v>72</v>
      </c>
      <c r="I21" s="15"/>
      <c r="J21" s="18"/>
      <c r="K21" s="18"/>
      <c r="L21" s="18"/>
      <c r="M21" s="18">
        <f>H21</f>
        <v>72</v>
      </c>
      <c r="N21" s="12"/>
      <c r="O21" s="8"/>
      <c r="P21" s="20"/>
      <c r="Q21" s="11"/>
      <c r="R21" s="21"/>
    </row>
    <row r="22" spans="1:18" ht="18">
      <c r="A22" s="7" t="s">
        <v>49</v>
      </c>
      <c r="B22" s="15"/>
      <c r="C22" s="23"/>
      <c r="D22" s="23"/>
      <c r="E22" s="23"/>
      <c r="F22" s="16"/>
      <c r="G22" s="22"/>
      <c r="H22" s="15"/>
      <c r="I22" s="15"/>
      <c r="J22" s="18"/>
      <c r="K22" s="15"/>
      <c r="L22" s="11"/>
      <c r="M22" s="12"/>
      <c r="N22" s="12"/>
      <c r="O22" s="8"/>
      <c r="P22" s="20"/>
      <c r="Q22" s="11"/>
      <c r="R22" s="21"/>
    </row>
    <row r="23" spans="1:18" ht="18.75">
      <c r="A23" s="24"/>
      <c r="B23" s="15">
        <f>(C21/5)*2</f>
        <v>12</v>
      </c>
      <c r="C23" s="16"/>
      <c r="D23" s="64"/>
      <c r="E23" s="65"/>
      <c r="F23" s="16"/>
      <c r="G23" s="17" t="s">
        <v>25</v>
      </c>
      <c r="H23" s="18">
        <f>B23</f>
        <v>12</v>
      </c>
      <c r="I23" s="15"/>
      <c r="J23" s="18"/>
      <c r="K23" s="18"/>
      <c r="L23" s="18"/>
      <c r="M23" s="8"/>
      <c r="N23" s="8"/>
      <c r="O23" s="8"/>
      <c r="P23" s="18">
        <f>H23</f>
        <v>12</v>
      </c>
      <c r="Q23" s="11"/>
      <c r="R23" s="21"/>
    </row>
    <row r="24" spans="1:18" ht="18">
      <c r="A24" s="7" t="s">
        <v>39</v>
      </c>
      <c r="B24" s="15"/>
      <c r="C24" s="23"/>
      <c r="D24" s="23"/>
      <c r="E24" s="23"/>
      <c r="F24" s="16"/>
      <c r="G24" s="22"/>
      <c r="H24" s="15"/>
      <c r="I24" s="15"/>
      <c r="J24" s="18"/>
      <c r="K24" s="15"/>
      <c r="L24" s="11"/>
      <c r="M24" s="12"/>
      <c r="N24" s="12"/>
      <c r="O24" s="8"/>
      <c r="P24" s="20"/>
      <c r="Q24" s="11"/>
      <c r="R24" s="21"/>
    </row>
    <row r="25" spans="1:18" ht="18.75">
      <c r="A25" s="14" t="s">
        <v>60</v>
      </c>
      <c r="B25" s="15">
        <v>1</v>
      </c>
      <c r="C25" s="16">
        <f>C17</f>
        <v>30</v>
      </c>
      <c r="D25" s="64"/>
      <c r="E25" s="65"/>
      <c r="F25" s="16"/>
      <c r="G25" s="9" t="s">
        <v>62</v>
      </c>
      <c r="H25" s="18">
        <f>C25*B25</f>
        <v>30</v>
      </c>
      <c r="I25" s="15"/>
      <c r="J25" s="18"/>
      <c r="K25" s="18"/>
      <c r="L25" s="18"/>
      <c r="M25" s="8"/>
      <c r="N25" s="8"/>
      <c r="O25" s="8"/>
      <c r="P25" s="8"/>
      <c r="Q25" s="18">
        <f>H25</f>
        <v>30</v>
      </c>
      <c r="R25" s="21"/>
    </row>
    <row r="26" spans="1:18" ht="18.75">
      <c r="A26" s="14"/>
      <c r="B26" s="15">
        <v>1</v>
      </c>
      <c r="C26" s="16">
        <v>8</v>
      </c>
      <c r="D26" s="64"/>
      <c r="E26" s="65"/>
      <c r="F26" s="16"/>
      <c r="G26" s="9" t="s">
        <v>62</v>
      </c>
      <c r="H26" s="18">
        <f>C26*B26</f>
        <v>8</v>
      </c>
      <c r="I26" s="15"/>
      <c r="J26" s="18"/>
      <c r="K26" s="18"/>
      <c r="L26" s="18"/>
      <c r="M26" s="8"/>
      <c r="N26" s="8"/>
      <c r="O26" s="8"/>
      <c r="P26" s="8"/>
      <c r="Q26" s="18">
        <f>H26</f>
        <v>8</v>
      </c>
      <c r="R26" s="21"/>
    </row>
    <row r="27" spans="1:18" ht="18">
      <c r="A27" s="7" t="s">
        <v>51</v>
      </c>
      <c r="B27" s="15"/>
      <c r="C27" s="23"/>
      <c r="D27" s="23"/>
      <c r="E27" s="23"/>
      <c r="F27" s="16"/>
      <c r="G27" s="22"/>
      <c r="H27" s="15"/>
      <c r="I27" s="15"/>
      <c r="J27" s="18"/>
      <c r="K27" s="15"/>
      <c r="L27" s="11"/>
      <c r="M27" s="12"/>
      <c r="N27" s="12"/>
      <c r="O27" s="8"/>
      <c r="P27" s="20"/>
      <c r="Q27" s="11"/>
      <c r="R27" s="21"/>
    </row>
    <row r="28" spans="1:18" ht="18.75">
      <c r="A28" s="14" t="s">
        <v>60</v>
      </c>
      <c r="B28" s="15">
        <f>C25/5</f>
        <v>6</v>
      </c>
      <c r="C28" s="16">
        <f>D17</f>
        <v>8</v>
      </c>
      <c r="D28" s="64"/>
      <c r="E28" s="65"/>
      <c r="F28" s="16"/>
      <c r="G28" s="17" t="s">
        <v>62</v>
      </c>
      <c r="H28" s="18">
        <f>C28*B28</f>
        <v>48</v>
      </c>
      <c r="I28" s="15"/>
      <c r="J28" s="18"/>
      <c r="K28" s="18"/>
      <c r="L28" s="18"/>
      <c r="M28" s="8"/>
      <c r="N28" s="8"/>
      <c r="O28" s="8"/>
      <c r="P28" s="8"/>
      <c r="Q28" s="18"/>
      <c r="R28" s="21">
        <f>H28</f>
        <v>48</v>
      </c>
    </row>
    <row r="29" spans="1:18" ht="18">
      <c r="A29" s="7" t="s">
        <v>38</v>
      </c>
      <c r="B29" s="15"/>
      <c r="C29" s="23"/>
      <c r="D29" s="23"/>
      <c r="E29" s="23"/>
      <c r="F29" s="16"/>
      <c r="G29" s="22"/>
      <c r="H29" s="15"/>
      <c r="I29" s="15"/>
      <c r="J29" s="18"/>
      <c r="K29" s="15"/>
      <c r="L29" s="11"/>
      <c r="M29" s="12"/>
      <c r="N29" s="12"/>
      <c r="O29" s="8"/>
      <c r="P29" s="20"/>
      <c r="Q29" s="11"/>
      <c r="R29" s="21"/>
    </row>
    <row r="30" spans="1:18" ht="18.75">
      <c r="A30" s="14" t="s">
        <v>57</v>
      </c>
      <c r="B30" s="15">
        <v>1</v>
      </c>
      <c r="C30" s="16">
        <f>C19</f>
        <v>30</v>
      </c>
      <c r="D30" s="16">
        <v>1</v>
      </c>
      <c r="E30" s="16"/>
      <c r="F30" s="16">
        <v>1</v>
      </c>
      <c r="G30" s="17" t="s">
        <v>58</v>
      </c>
      <c r="H30" s="18">
        <f>B30*C30*D30*F30</f>
        <v>30</v>
      </c>
      <c r="I30" s="15"/>
      <c r="J30" s="18"/>
      <c r="K30" s="15"/>
      <c r="L30" s="11"/>
      <c r="M30" s="12"/>
      <c r="N30" s="20">
        <f>H30</f>
        <v>30</v>
      </c>
      <c r="O30" s="8"/>
      <c r="P30" s="20"/>
      <c r="Q30" s="11"/>
      <c r="R30" s="21"/>
    </row>
    <row r="31" spans="1:18" ht="18">
      <c r="A31" s="7" t="s">
        <v>36</v>
      </c>
      <c r="B31" s="15"/>
      <c r="C31" s="23"/>
      <c r="D31" s="23"/>
      <c r="E31" s="23"/>
      <c r="F31" s="16"/>
      <c r="G31" s="22"/>
      <c r="H31" s="15"/>
      <c r="I31" s="15"/>
      <c r="J31" s="18"/>
      <c r="K31" s="15"/>
      <c r="L31" s="11"/>
      <c r="M31" s="12"/>
      <c r="N31" s="12"/>
      <c r="O31" s="8"/>
      <c r="P31" s="20"/>
      <c r="Q31" s="11"/>
      <c r="R31" s="21"/>
    </row>
    <row r="32" spans="1:18" ht="18.75">
      <c r="A32" s="14" t="s">
        <v>57</v>
      </c>
      <c r="B32" s="15">
        <v>4</v>
      </c>
      <c r="C32" s="16">
        <v>1</v>
      </c>
      <c r="D32" s="16">
        <v>1</v>
      </c>
      <c r="E32" s="26"/>
      <c r="F32" s="16">
        <v>1</v>
      </c>
      <c r="G32" s="17" t="s">
        <v>58</v>
      </c>
      <c r="H32" s="18">
        <f>B32*C32*D32*F32</f>
        <v>4</v>
      </c>
      <c r="I32" s="15"/>
      <c r="J32" s="18"/>
      <c r="K32" s="15"/>
      <c r="L32" s="11"/>
      <c r="M32" s="12"/>
      <c r="N32" s="12"/>
      <c r="O32" s="11">
        <f>H32</f>
        <v>4</v>
      </c>
      <c r="P32" s="20"/>
      <c r="Q32" s="11"/>
      <c r="R32" s="21"/>
    </row>
    <row r="33" spans="1:18" ht="19.5" thickBot="1">
      <c r="A33" s="14" t="s">
        <v>59</v>
      </c>
      <c r="B33" s="16">
        <v>1</v>
      </c>
      <c r="C33" s="16">
        <v>30</v>
      </c>
      <c r="D33" s="64">
        <v>1</v>
      </c>
      <c r="E33" s="65"/>
      <c r="F33" s="16">
        <v>1</v>
      </c>
      <c r="G33" s="17" t="s">
        <v>58</v>
      </c>
      <c r="H33" s="18">
        <f>C33*B33</f>
        <v>30</v>
      </c>
      <c r="I33" s="15"/>
      <c r="J33" s="18"/>
      <c r="K33" s="18"/>
      <c r="L33" s="18"/>
      <c r="M33" s="8"/>
      <c r="N33" s="8"/>
      <c r="O33" s="11">
        <f>H33</f>
        <v>30</v>
      </c>
      <c r="P33" s="8"/>
      <c r="Q33" s="18"/>
      <c r="R33" s="21">
        <f>H33</f>
        <v>30</v>
      </c>
    </row>
    <row r="34" spans="1:18" ht="19.5" thickBot="1">
      <c r="A34" s="96" t="s">
        <v>63</v>
      </c>
      <c r="B34" s="97"/>
      <c r="C34" s="97"/>
      <c r="D34" s="97"/>
      <c r="E34" s="97"/>
      <c r="F34" s="97"/>
      <c r="G34" s="97"/>
      <c r="H34" s="97"/>
      <c r="I34" s="98"/>
      <c r="J34" s="25">
        <f>SUM(J10:J33)</f>
        <v>6.644000000000001</v>
      </c>
      <c r="K34" s="25">
        <f t="shared" ref="K34:R34" si="0">SUM(K10:K33)</f>
        <v>166.5</v>
      </c>
      <c r="L34" s="25">
        <f t="shared" si="0"/>
        <v>215.73000000000002</v>
      </c>
      <c r="M34" s="25">
        <f t="shared" si="0"/>
        <v>72</v>
      </c>
      <c r="N34" s="25">
        <f t="shared" si="0"/>
        <v>30</v>
      </c>
      <c r="O34" s="25">
        <f t="shared" si="0"/>
        <v>34</v>
      </c>
      <c r="P34" s="25">
        <f t="shared" si="0"/>
        <v>12</v>
      </c>
      <c r="Q34" s="25">
        <f t="shared" si="0"/>
        <v>38</v>
      </c>
      <c r="R34" s="25">
        <f t="shared" si="0"/>
        <v>78</v>
      </c>
    </row>
    <row r="36" spans="1:18" ht="15.75" thickBot="1"/>
    <row r="37" spans="1:18" ht="18.75" thickBot="1">
      <c r="A37" s="68" t="s">
        <v>43</v>
      </c>
      <c r="B37" s="71" t="s">
        <v>44</v>
      </c>
      <c r="C37" s="74" t="s">
        <v>45</v>
      </c>
      <c r="D37" s="75"/>
      <c r="E37" s="75"/>
      <c r="F37" s="76"/>
      <c r="G37" s="77" t="s">
        <v>25</v>
      </c>
      <c r="H37" s="80" t="s">
        <v>46</v>
      </c>
      <c r="I37" s="81"/>
      <c r="J37" s="92" t="s">
        <v>37</v>
      </c>
      <c r="K37" s="92" t="s">
        <v>35</v>
      </c>
      <c r="L37" s="92" t="s">
        <v>31</v>
      </c>
      <c r="M37" s="92" t="s">
        <v>47</v>
      </c>
      <c r="N37" s="92" t="s">
        <v>48</v>
      </c>
      <c r="O37" s="92" t="s">
        <v>24</v>
      </c>
      <c r="P37" s="92" t="s">
        <v>49</v>
      </c>
      <c r="Q37" s="92" t="s">
        <v>50</v>
      </c>
      <c r="R37" s="92" t="s">
        <v>51</v>
      </c>
    </row>
    <row r="38" spans="1:18" ht="18">
      <c r="A38" s="69"/>
      <c r="B38" s="72"/>
      <c r="C38" s="82" t="s">
        <v>52</v>
      </c>
      <c r="D38" s="84" t="s">
        <v>53</v>
      </c>
      <c r="E38" s="85"/>
      <c r="F38" s="86" t="s">
        <v>54</v>
      </c>
      <c r="G38" s="78"/>
      <c r="H38" s="88" t="s">
        <v>55</v>
      </c>
      <c r="I38" s="90" t="s">
        <v>56</v>
      </c>
      <c r="J38" s="93"/>
      <c r="K38" s="93"/>
      <c r="L38" s="93"/>
      <c r="M38" s="93"/>
      <c r="N38" s="93"/>
      <c r="O38" s="93"/>
      <c r="P38" s="93"/>
      <c r="Q38" s="93"/>
      <c r="R38" s="93"/>
    </row>
    <row r="39" spans="1:18" ht="18.75" thickBot="1">
      <c r="A39" s="70"/>
      <c r="B39" s="73"/>
      <c r="C39" s="83"/>
      <c r="D39" s="6" t="s">
        <v>42</v>
      </c>
      <c r="E39" s="6" t="s">
        <v>41</v>
      </c>
      <c r="F39" s="87"/>
      <c r="G39" s="79"/>
      <c r="H39" s="89"/>
      <c r="I39" s="91"/>
      <c r="J39" s="94"/>
      <c r="K39" s="94"/>
      <c r="L39" s="94"/>
      <c r="M39" s="94"/>
      <c r="N39" s="94"/>
      <c r="O39" s="94"/>
      <c r="P39" s="94"/>
      <c r="Q39" s="94"/>
      <c r="R39" s="94"/>
    </row>
    <row r="40" spans="1:18" ht="18">
      <c r="A40" s="66" t="s">
        <v>66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</row>
    <row r="41" spans="1:18" ht="18">
      <c r="A41" s="7" t="s">
        <v>31</v>
      </c>
      <c r="B41" s="8"/>
      <c r="C41" s="9"/>
      <c r="D41" s="9"/>
      <c r="E41" s="9"/>
      <c r="F41" s="9"/>
      <c r="G41" s="10"/>
      <c r="H41" s="8"/>
      <c r="I41" s="8"/>
      <c r="J41" s="11"/>
      <c r="K41" s="8"/>
      <c r="L41" s="11"/>
      <c r="M41" s="12"/>
      <c r="N41" s="12"/>
      <c r="O41" s="8"/>
      <c r="P41" s="12"/>
      <c r="Q41" s="8"/>
      <c r="R41" s="13"/>
    </row>
    <row r="42" spans="1:18" ht="18.75">
      <c r="A42" s="14" t="s">
        <v>57</v>
      </c>
      <c r="B42" s="15">
        <v>1</v>
      </c>
      <c r="C42" s="16">
        <f>C45+0.4</f>
        <v>25.599999999999998</v>
      </c>
      <c r="D42" s="64">
        <f>D45+0.4</f>
        <v>1.5</v>
      </c>
      <c r="E42" s="65"/>
      <c r="F42" s="16">
        <f>F49+F45</f>
        <v>2.1</v>
      </c>
      <c r="G42" s="17" t="s">
        <v>58</v>
      </c>
      <c r="H42" s="18">
        <f>F42*D42*C42*B42</f>
        <v>80.64</v>
      </c>
      <c r="I42" s="15"/>
      <c r="J42" s="15"/>
      <c r="K42" s="19"/>
      <c r="L42" s="18">
        <f>H42</f>
        <v>80.64</v>
      </c>
      <c r="M42" s="12"/>
      <c r="N42" s="12"/>
      <c r="O42" s="8"/>
      <c r="P42" s="20"/>
      <c r="Q42" s="11"/>
      <c r="R42" s="21"/>
    </row>
    <row r="43" spans="1:18" ht="18.75">
      <c r="A43" s="14" t="s">
        <v>59</v>
      </c>
      <c r="B43" s="15">
        <v>1</v>
      </c>
      <c r="C43" s="16">
        <f>C46+0.4</f>
        <v>25.599999999999998</v>
      </c>
      <c r="D43" s="64">
        <f>D46+0.4</f>
        <v>1.5</v>
      </c>
      <c r="E43" s="65"/>
      <c r="F43" s="16">
        <f>F50+F46</f>
        <v>2.6</v>
      </c>
      <c r="G43" s="17" t="s">
        <v>58</v>
      </c>
      <c r="H43" s="18">
        <f>F43*D43*C43*B43</f>
        <v>99.84</v>
      </c>
      <c r="I43" s="15"/>
      <c r="J43" s="15"/>
      <c r="K43" s="19"/>
      <c r="L43" s="18">
        <f>H43</f>
        <v>99.84</v>
      </c>
      <c r="M43" s="12"/>
      <c r="N43" s="12"/>
      <c r="O43" s="8"/>
      <c r="P43" s="20"/>
      <c r="Q43" s="11"/>
      <c r="R43" s="21"/>
    </row>
    <row r="44" spans="1:18" ht="18">
      <c r="A44" s="7" t="s">
        <v>34</v>
      </c>
      <c r="B44" s="15"/>
      <c r="C44" s="16"/>
      <c r="D44" s="16"/>
      <c r="E44" s="16"/>
      <c r="F44" s="16"/>
      <c r="G44" s="22"/>
      <c r="H44" s="15"/>
      <c r="I44" s="15"/>
      <c r="J44" s="18"/>
      <c r="K44" s="19"/>
      <c r="L44" s="11"/>
      <c r="M44" s="12"/>
      <c r="N44" s="12"/>
      <c r="O44" s="8"/>
      <c r="P44" s="20"/>
      <c r="Q44" s="11"/>
      <c r="R44" s="21"/>
    </row>
    <row r="45" spans="1:18" ht="18.75">
      <c r="A45" s="14" t="s">
        <v>57</v>
      </c>
      <c r="B45" s="15">
        <v>1</v>
      </c>
      <c r="C45" s="16">
        <f>C49+0.2</f>
        <v>25.2</v>
      </c>
      <c r="D45" s="64">
        <f>D49+0.2</f>
        <v>1.1000000000000001</v>
      </c>
      <c r="E45" s="65"/>
      <c r="F45" s="16">
        <v>0.1</v>
      </c>
      <c r="G45" s="17" t="s">
        <v>58</v>
      </c>
      <c r="H45" s="18">
        <f>F45*D45*C45*B45</f>
        <v>2.7720000000000002</v>
      </c>
      <c r="I45" s="15"/>
      <c r="J45" s="18">
        <f>H45</f>
        <v>2.7720000000000002</v>
      </c>
      <c r="K45" s="19"/>
      <c r="L45" s="11"/>
      <c r="M45" s="12"/>
      <c r="N45" s="12"/>
      <c r="O45" s="8"/>
      <c r="P45" s="20"/>
      <c r="Q45" s="11"/>
      <c r="R45" s="21"/>
    </row>
    <row r="46" spans="1:18" ht="18.75">
      <c r="A46" s="14" t="s">
        <v>59</v>
      </c>
      <c r="B46" s="15">
        <v>1</v>
      </c>
      <c r="C46" s="16">
        <f>C50+0.2</f>
        <v>25.2</v>
      </c>
      <c r="D46" s="64">
        <f>D50+0.2</f>
        <v>1.1000000000000001</v>
      </c>
      <c r="E46" s="65"/>
      <c r="F46" s="16">
        <v>0.1</v>
      </c>
      <c r="G46" s="17" t="s">
        <v>58</v>
      </c>
      <c r="H46" s="18">
        <f>F46*D46*C46*B46</f>
        <v>2.7720000000000002</v>
      </c>
      <c r="I46" s="15"/>
      <c r="J46" s="18">
        <f>H46</f>
        <v>2.7720000000000002</v>
      </c>
      <c r="K46" s="19"/>
      <c r="L46" s="11"/>
      <c r="M46" s="12"/>
      <c r="N46" s="12"/>
      <c r="O46" s="8"/>
      <c r="P46" s="20"/>
      <c r="Q46" s="11"/>
      <c r="R46" s="21"/>
    </row>
    <row r="47" spans="1:18" ht="18">
      <c r="A47" s="7" t="s">
        <v>40</v>
      </c>
      <c r="B47" s="15"/>
      <c r="C47" s="23"/>
      <c r="D47" s="23"/>
      <c r="E47" s="23"/>
      <c r="F47" s="16"/>
      <c r="G47" s="22"/>
      <c r="H47" s="15"/>
      <c r="I47" s="15"/>
      <c r="J47" s="18"/>
      <c r="K47" s="15"/>
      <c r="L47" s="11"/>
      <c r="M47" s="12"/>
      <c r="N47" s="12"/>
      <c r="O47" s="8"/>
      <c r="P47" s="20"/>
      <c r="Q47" s="11"/>
      <c r="R47" s="21"/>
    </row>
    <row r="48" spans="1:18" ht="18.75">
      <c r="A48" s="14" t="s">
        <v>60</v>
      </c>
      <c r="B48" s="15">
        <v>1</v>
      </c>
      <c r="C48" s="16">
        <v>25</v>
      </c>
      <c r="D48" s="64">
        <v>8</v>
      </c>
      <c r="E48" s="65"/>
      <c r="F48" s="16">
        <v>0.3</v>
      </c>
      <c r="G48" s="17" t="s">
        <v>58</v>
      </c>
      <c r="H48" s="18">
        <f>B48*C48*D48*F48</f>
        <v>60</v>
      </c>
      <c r="I48" s="15"/>
      <c r="J48" s="18"/>
      <c r="K48" s="18">
        <f>H48</f>
        <v>60</v>
      </c>
      <c r="L48" s="11"/>
      <c r="M48" s="12"/>
      <c r="N48" s="12"/>
      <c r="O48" s="8"/>
      <c r="P48" s="20"/>
      <c r="Q48" s="11"/>
      <c r="R48" s="21"/>
    </row>
    <row r="49" spans="1:18" ht="18.75">
      <c r="A49" s="14" t="s">
        <v>57</v>
      </c>
      <c r="B49" s="15">
        <v>1</v>
      </c>
      <c r="C49" s="16">
        <v>25</v>
      </c>
      <c r="D49" s="16">
        <v>0.9</v>
      </c>
      <c r="E49" s="16">
        <v>0.5</v>
      </c>
      <c r="F49" s="16">
        <v>2</v>
      </c>
      <c r="G49" s="17" t="s">
        <v>58</v>
      </c>
      <c r="H49" s="18">
        <f>B49*C49*((D49+E49)/2)*F49</f>
        <v>35</v>
      </c>
      <c r="I49" s="15"/>
      <c r="J49" s="18"/>
      <c r="K49" s="18">
        <f>H49</f>
        <v>35</v>
      </c>
      <c r="L49" s="11"/>
      <c r="M49" s="12"/>
      <c r="N49" s="12"/>
      <c r="O49" s="8"/>
      <c r="P49" s="20"/>
      <c r="Q49" s="11"/>
      <c r="R49" s="21"/>
    </row>
    <row r="50" spans="1:18" ht="18.75">
      <c r="A50" s="14" t="s">
        <v>59</v>
      </c>
      <c r="B50" s="15">
        <v>1</v>
      </c>
      <c r="C50" s="16">
        <v>25</v>
      </c>
      <c r="D50" s="16">
        <v>0.9</v>
      </c>
      <c r="E50" s="16">
        <v>0.5</v>
      </c>
      <c r="F50" s="16">
        <v>2.5</v>
      </c>
      <c r="G50" s="17" t="s">
        <v>58</v>
      </c>
      <c r="H50" s="18">
        <f>B50*C50*((D50+E50)/2)*F50</f>
        <v>43.75</v>
      </c>
      <c r="I50" s="15"/>
      <c r="J50" s="18"/>
      <c r="K50" s="18">
        <f>H50</f>
        <v>43.75</v>
      </c>
      <c r="L50" s="11"/>
      <c r="M50" s="12"/>
      <c r="N50" s="12"/>
      <c r="O50" s="8"/>
      <c r="P50" s="20"/>
      <c r="Q50" s="11"/>
      <c r="R50" s="21"/>
    </row>
    <row r="51" spans="1:18" ht="18">
      <c r="A51" s="7" t="s">
        <v>61</v>
      </c>
      <c r="B51" s="15"/>
      <c r="C51" s="23"/>
      <c r="D51" s="23"/>
      <c r="E51" s="23"/>
      <c r="F51" s="16"/>
      <c r="G51" s="22"/>
      <c r="H51" s="15"/>
      <c r="I51" s="15"/>
      <c r="J51" s="18"/>
      <c r="K51" s="15"/>
      <c r="L51" s="11"/>
      <c r="M51" s="12"/>
      <c r="N51" s="12"/>
      <c r="O51" s="8"/>
      <c r="P51" s="20"/>
      <c r="Q51" s="11"/>
      <c r="R51" s="21"/>
    </row>
    <row r="52" spans="1:18" ht="18.75">
      <c r="A52" s="14" t="s">
        <v>60</v>
      </c>
      <c r="B52" s="15">
        <v>1</v>
      </c>
      <c r="C52" s="16">
        <f>C48</f>
        <v>25</v>
      </c>
      <c r="D52" s="64">
        <f>D48</f>
        <v>8</v>
      </c>
      <c r="E52" s="65"/>
      <c r="F52" s="16">
        <v>0.3</v>
      </c>
      <c r="G52" s="17" t="s">
        <v>58</v>
      </c>
      <c r="H52" s="18">
        <f>F52*D52*C52*B52</f>
        <v>60</v>
      </c>
      <c r="I52" s="15"/>
      <c r="J52" s="18"/>
      <c r="K52" s="18"/>
      <c r="L52" s="18"/>
      <c r="M52" s="18">
        <f>H52</f>
        <v>60</v>
      </c>
      <c r="N52" s="12"/>
      <c r="O52" s="8"/>
      <c r="P52" s="20"/>
      <c r="Q52" s="11"/>
      <c r="R52" s="21"/>
    </row>
    <row r="53" spans="1:18" ht="18">
      <c r="A53" s="7" t="s">
        <v>49</v>
      </c>
      <c r="B53" s="15"/>
      <c r="C53" s="23"/>
      <c r="D53" s="23"/>
      <c r="E53" s="23"/>
      <c r="F53" s="16"/>
      <c r="G53" s="22"/>
      <c r="H53" s="15"/>
      <c r="I53" s="15"/>
      <c r="J53" s="18"/>
      <c r="K53" s="15"/>
      <c r="L53" s="11"/>
      <c r="M53" s="12"/>
      <c r="N53" s="12"/>
      <c r="O53" s="8"/>
      <c r="P53" s="20"/>
      <c r="Q53" s="11"/>
      <c r="R53" s="21"/>
    </row>
    <row r="54" spans="1:18" ht="18.75">
      <c r="A54" s="24"/>
      <c r="B54" s="15">
        <f>(C52/5)*2</f>
        <v>10</v>
      </c>
      <c r="C54" s="16"/>
      <c r="D54" s="64"/>
      <c r="E54" s="65"/>
      <c r="F54" s="16"/>
      <c r="G54" s="17" t="s">
        <v>25</v>
      </c>
      <c r="H54" s="18">
        <f>B54</f>
        <v>10</v>
      </c>
      <c r="I54" s="15"/>
      <c r="J54" s="18"/>
      <c r="K54" s="18"/>
      <c r="L54" s="18"/>
      <c r="M54" s="8"/>
      <c r="N54" s="8"/>
      <c r="O54" s="8"/>
      <c r="P54" s="18">
        <f>H54</f>
        <v>10</v>
      </c>
      <c r="Q54" s="11"/>
      <c r="R54" s="21"/>
    </row>
    <row r="55" spans="1:18" ht="18">
      <c r="A55" s="7" t="s">
        <v>39</v>
      </c>
      <c r="B55" s="15"/>
      <c r="C55" s="23"/>
      <c r="D55" s="23"/>
      <c r="E55" s="23"/>
      <c r="F55" s="16"/>
      <c r="G55" s="22"/>
      <c r="H55" s="15"/>
      <c r="I55" s="15"/>
      <c r="J55" s="18"/>
      <c r="K55" s="15"/>
      <c r="L55" s="11"/>
      <c r="M55" s="12"/>
      <c r="N55" s="12"/>
      <c r="O55" s="8"/>
      <c r="P55" s="20"/>
      <c r="Q55" s="11"/>
      <c r="R55" s="21"/>
    </row>
    <row r="56" spans="1:18" ht="18.75">
      <c r="A56" s="14" t="s">
        <v>60</v>
      </c>
      <c r="B56" s="15">
        <v>1</v>
      </c>
      <c r="C56" s="16">
        <f>C48</f>
        <v>25</v>
      </c>
      <c r="D56" s="64"/>
      <c r="E56" s="65"/>
      <c r="F56" s="16"/>
      <c r="G56" s="9" t="s">
        <v>62</v>
      </c>
      <c r="H56" s="18">
        <f>C56*B56</f>
        <v>25</v>
      </c>
      <c r="I56" s="15"/>
      <c r="J56" s="18"/>
      <c r="K56" s="18"/>
      <c r="L56" s="18"/>
      <c r="M56" s="8"/>
      <c r="N56" s="8"/>
      <c r="O56" s="8"/>
      <c r="P56" s="8"/>
      <c r="Q56" s="18">
        <f>H56</f>
        <v>25</v>
      </c>
      <c r="R56" s="21"/>
    </row>
    <row r="57" spans="1:18" ht="18">
      <c r="A57" s="7" t="s">
        <v>51</v>
      </c>
      <c r="B57" s="15"/>
      <c r="C57" s="23"/>
      <c r="D57" s="23"/>
      <c r="E57" s="23"/>
      <c r="F57" s="16"/>
      <c r="G57" s="22"/>
      <c r="H57" s="15"/>
      <c r="I57" s="15"/>
      <c r="J57" s="18"/>
      <c r="K57" s="15"/>
      <c r="L57" s="11"/>
      <c r="M57" s="12"/>
      <c r="N57" s="12"/>
      <c r="O57" s="8"/>
      <c r="P57" s="20"/>
      <c r="Q57" s="11"/>
      <c r="R57" s="21"/>
    </row>
    <row r="58" spans="1:18" ht="18.75">
      <c r="A58" s="14" t="s">
        <v>60</v>
      </c>
      <c r="B58" s="15">
        <f>C56/5</f>
        <v>5</v>
      </c>
      <c r="C58" s="16">
        <f>D48</f>
        <v>8</v>
      </c>
      <c r="D58" s="64"/>
      <c r="E58" s="65"/>
      <c r="F58" s="16"/>
      <c r="G58" s="17" t="s">
        <v>62</v>
      </c>
      <c r="H58" s="18">
        <f>C58*B58</f>
        <v>40</v>
      </c>
      <c r="I58" s="15"/>
      <c r="J58" s="18"/>
      <c r="K58" s="18"/>
      <c r="L58" s="18"/>
      <c r="M58" s="8"/>
      <c r="N58" s="8"/>
      <c r="O58" s="8"/>
      <c r="P58" s="8"/>
      <c r="Q58" s="18"/>
      <c r="R58" s="21">
        <f>H58</f>
        <v>40</v>
      </c>
    </row>
    <row r="59" spans="1:18" ht="18">
      <c r="A59" s="7" t="s">
        <v>38</v>
      </c>
      <c r="B59" s="15"/>
      <c r="C59" s="23"/>
      <c r="D59" s="23"/>
      <c r="E59" s="23"/>
      <c r="F59" s="16"/>
      <c r="G59" s="22"/>
      <c r="H59" s="15"/>
      <c r="I59" s="15"/>
      <c r="J59" s="18"/>
      <c r="K59" s="15"/>
      <c r="L59" s="11"/>
      <c r="M59" s="12"/>
      <c r="N59" s="12"/>
      <c r="O59" s="8"/>
      <c r="P59" s="20"/>
      <c r="Q59" s="11"/>
      <c r="R59" s="21"/>
    </row>
    <row r="60" spans="1:18" ht="18.75">
      <c r="A60" s="14" t="s">
        <v>57</v>
      </c>
      <c r="B60" s="15">
        <v>1</v>
      </c>
      <c r="C60" s="16">
        <f>C50</f>
        <v>25</v>
      </c>
      <c r="D60" s="16">
        <v>1</v>
      </c>
      <c r="E60" s="16"/>
      <c r="F60" s="16">
        <v>1</v>
      </c>
      <c r="G60" s="17" t="s">
        <v>58</v>
      </c>
      <c r="H60" s="18">
        <f>B60*C60*D60*F60</f>
        <v>25</v>
      </c>
      <c r="I60" s="15"/>
      <c r="J60" s="18"/>
      <c r="K60" s="15"/>
      <c r="L60" s="11"/>
      <c r="M60" s="12"/>
      <c r="N60" s="20">
        <f>H60</f>
        <v>25</v>
      </c>
      <c r="O60" s="8"/>
      <c r="P60" s="20"/>
      <c r="Q60" s="11"/>
      <c r="R60" s="21"/>
    </row>
    <row r="61" spans="1:18" ht="18">
      <c r="A61" s="7" t="s">
        <v>36</v>
      </c>
      <c r="B61" s="15"/>
      <c r="C61" s="23"/>
      <c r="D61" s="23"/>
      <c r="E61" s="23"/>
      <c r="F61" s="16"/>
      <c r="G61" s="22"/>
      <c r="H61" s="15"/>
      <c r="I61" s="15"/>
      <c r="J61" s="18"/>
      <c r="K61" s="15"/>
      <c r="L61" s="11"/>
      <c r="M61" s="12"/>
      <c r="N61" s="12"/>
      <c r="O61" s="8"/>
      <c r="P61" s="20"/>
      <c r="Q61" s="11"/>
      <c r="R61" s="21"/>
    </row>
    <row r="62" spans="1:18" ht="18.75">
      <c r="A62" s="14" t="s">
        <v>57</v>
      </c>
      <c r="B62" s="15">
        <v>4</v>
      </c>
      <c r="C62" s="16">
        <v>1</v>
      </c>
      <c r="D62" s="16">
        <v>1</v>
      </c>
      <c r="E62" s="26"/>
      <c r="F62" s="16">
        <v>1</v>
      </c>
      <c r="G62" s="17" t="s">
        <v>58</v>
      </c>
      <c r="H62" s="18">
        <f>B62*C62*D62*F62</f>
        <v>4</v>
      </c>
      <c r="I62" s="15"/>
      <c r="J62" s="18"/>
      <c r="K62" s="15"/>
      <c r="L62" s="11"/>
      <c r="M62" s="12"/>
      <c r="N62" s="12"/>
      <c r="O62" s="11">
        <f>H62</f>
        <v>4</v>
      </c>
      <c r="P62" s="20"/>
      <c r="Q62" s="11"/>
      <c r="R62" s="21"/>
    </row>
    <row r="63" spans="1:18" ht="19.5" thickBot="1">
      <c r="A63" s="14" t="s">
        <v>59</v>
      </c>
      <c r="B63" s="16">
        <v>1</v>
      </c>
      <c r="C63" s="16">
        <f>C50</f>
        <v>25</v>
      </c>
      <c r="D63" s="64">
        <v>1</v>
      </c>
      <c r="E63" s="65"/>
      <c r="F63" s="16">
        <v>1</v>
      </c>
      <c r="G63" s="17" t="s">
        <v>58</v>
      </c>
      <c r="H63" s="18">
        <f>C63*B63</f>
        <v>25</v>
      </c>
      <c r="I63" s="15"/>
      <c r="J63" s="18"/>
      <c r="K63" s="18"/>
      <c r="L63" s="18"/>
      <c r="M63" s="8"/>
      <c r="N63" s="8"/>
      <c r="O63" s="11">
        <f>H63</f>
        <v>25</v>
      </c>
      <c r="P63" s="8"/>
      <c r="Q63" s="18"/>
      <c r="R63" s="21">
        <f>H63</f>
        <v>25</v>
      </c>
    </row>
    <row r="64" spans="1:18" ht="19.5" thickBot="1">
      <c r="A64" s="96" t="s">
        <v>63</v>
      </c>
      <c r="B64" s="97"/>
      <c r="C64" s="97"/>
      <c r="D64" s="97"/>
      <c r="E64" s="97"/>
      <c r="F64" s="97"/>
      <c r="G64" s="97"/>
      <c r="H64" s="97"/>
      <c r="I64" s="98"/>
      <c r="J64" s="25">
        <f>SUM(J41:J63)</f>
        <v>5.5440000000000005</v>
      </c>
      <c r="K64" s="25">
        <f t="shared" ref="K64" si="1">SUM(K41:K63)</f>
        <v>138.75</v>
      </c>
      <c r="L64" s="25">
        <f t="shared" ref="L64" si="2">SUM(L41:L63)</f>
        <v>180.48000000000002</v>
      </c>
      <c r="M64" s="25">
        <f t="shared" ref="M64" si="3">SUM(M41:M63)</f>
        <v>60</v>
      </c>
      <c r="N64" s="25">
        <f t="shared" ref="N64" si="4">SUM(N41:N63)</f>
        <v>25</v>
      </c>
      <c r="O64" s="25">
        <f t="shared" ref="O64" si="5">SUM(O41:O63)</f>
        <v>29</v>
      </c>
      <c r="P64" s="25">
        <f t="shared" ref="P64" si="6">SUM(P41:P63)</f>
        <v>10</v>
      </c>
      <c r="Q64" s="25">
        <f t="shared" ref="Q64" si="7">SUM(Q41:Q63)</f>
        <v>25</v>
      </c>
      <c r="R64" s="25">
        <f t="shared" ref="R64" si="8">SUM(R41:R63)</f>
        <v>65</v>
      </c>
    </row>
    <row r="66" spans="1:18" ht="15.75" thickBot="1"/>
    <row r="67" spans="1:18" ht="18.75" thickBot="1">
      <c r="A67" s="68" t="s">
        <v>43</v>
      </c>
      <c r="B67" s="71" t="s">
        <v>44</v>
      </c>
      <c r="C67" s="74" t="s">
        <v>45</v>
      </c>
      <c r="D67" s="75"/>
      <c r="E67" s="75"/>
      <c r="F67" s="76"/>
      <c r="G67" s="77" t="s">
        <v>25</v>
      </c>
      <c r="H67" s="80" t="s">
        <v>46</v>
      </c>
      <c r="I67" s="81"/>
      <c r="J67" s="92" t="s">
        <v>37</v>
      </c>
      <c r="K67" s="92" t="s">
        <v>35</v>
      </c>
      <c r="L67" s="92" t="s">
        <v>31</v>
      </c>
      <c r="M67" s="92" t="s">
        <v>47</v>
      </c>
      <c r="N67" s="92" t="s">
        <v>48</v>
      </c>
      <c r="O67" s="92" t="s">
        <v>24</v>
      </c>
      <c r="P67" s="92" t="s">
        <v>49</v>
      </c>
      <c r="Q67" s="92" t="s">
        <v>50</v>
      </c>
      <c r="R67" s="92" t="s">
        <v>51</v>
      </c>
    </row>
    <row r="68" spans="1:18" ht="18">
      <c r="A68" s="69"/>
      <c r="B68" s="72"/>
      <c r="C68" s="82" t="s">
        <v>52</v>
      </c>
      <c r="D68" s="84" t="s">
        <v>53</v>
      </c>
      <c r="E68" s="85"/>
      <c r="F68" s="86" t="s">
        <v>54</v>
      </c>
      <c r="G68" s="78"/>
      <c r="H68" s="88" t="s">
        <v>55</v>
      </c>
      <c r="I68" s="90" t="s">
        <v>56</v>
      </c>
      <c r="J68" s="93"/>
      <c r="K68" s="93"/>
      <c r="L68" s="93"/>
      <c r="M68" s="93"/>
      <c r="N68" s="93"/>
      <c r="O68" s="93"/>
      <c r="P68" s="93"/>
      <c r="Q68" s="93"/>
      <c r="R68" s="93"/>
    </row>
    <row r="69" spans="1:18" ht="18.75" thickBot="1">
      <c r="A69" s="70"/>
      <c r="B69" s="73"/>
      <c r="C69" s="83"/>
      <c r="D69" s="6" t="s">
        <v>42</v>
      </c>
      <c r="E69" s="6" t="s">
        <v>41</v>
      </c>
      <c r="F69" s="87"/>
      <c r="G69" s="79"/>
      <c r="H69" s="89"/>
      <c r="I69" s="91"/>
      <c r="J69" s="94"/>
      <c r="K69" s="94"/>
      <c r="L69" s="94"/>
      <c r="M69" s="94"/>
      <c r="N69" s="94"/>
      <c r="O69" s="94"/>
      <c r="P69" s="94"/>
      <c r="Q69" s="94"/>
      <c r="R69" s="94"/>
    </row>
    <row r="70" spans="1:18" ht="18">
      <c r="A70" s="66" t="s">
        <v>67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</row>
    <row r="71" spans="1:18" ht="18">
      <c r="A71" s="7" t="s">
        <v>31</v>
      </c>
      <c r="B71" s="8"/>
      <c r="C71" s="9"/>
      <c r="D71" s="9"/>
      <c r="E71" s="9"/>
      <c r="F71" s="9"/>
      <c r="G71" s="10"/>
      <c r="H71" s="8"/>
      <c r="I71" s="8"/>
      <c r="J71" s="11"/>
      <c r="K71" s="8"/>
      <c r="L71" s="11"/>
      <c r="M71" s="12"/>
      <c r="N71" s="12"/>
      <c r="O71" s="8"/>
      <c r="P71" s="12"/>
      <c r="Q71" s="8"/>
      <c r="R71" s="13"/>
    </row>
    <row r="72" spans="1:18" ht="18.75">
      <c r="A72" s="14" t="s">
        <v>57</v>
      </c>
      <c r="B72" s="15">
        <v>1</v>
      </c>
      <c r="C72" s="16">
        <f>C75+0.4</f>
        <v>30.599999999999998</v>
      </c>
      <c r="D72" s="64">
        <f>D75+0.4</f>
        <v>1.5</v>
      </c>
      <c r="E72" s="65"/>
      <c r="F72" s="16">
        <f>F79+F75</f>
        <v>2.1</v>
      </c>
      <c r="G72" s="17" t="s">
        <v>58</v>
      </c>
      <c r="H72" s="18">
        <f>F72*D72*C72*B72</f>
        <v>96.39</v>
      </c>
      <c r="I72" s="15"/>
      <c r="J72" s="15"/>
      <c r="K72" s="19"/>
      <c r="L72" s="18">
        <f>H72</f>
        <v>96.39</v>
      </c>
      <c r="M72" s="12"/>
      <c r="N72" s="12"/>
      <c r="O72" s="8"/>
      <c r="P72" s="20"/>
      <c r="Q72" s="11"/>
      <c r="R72" s="21"/>
    </row>
    <row r="73" spans="1:18" ht="18.75">
      <c r="A73" s="14" t="s">
        <v>59</v>
      </c>
      <c r="B73" s="15">
        <v>1</v>
      </c>
      <c r="C73" s="16">
        <f>C76+0.4</f>
        <v>30.599999999999998</v>
      </c>
      <c r="D73" s="64">
        <f>D76+0.4</f>
        <v>1.5</v>
      </c>
      <c r="E73" s="65"/>
      <c r="F73" s="16">
        <f>F80+F76</f>
        <v>2.6</v>
      </c>
      <c r="G73" s="17" t="s">
        <v>58</v>
      </c>
      <c r="H73" s="18">
        <f>F73*D73*C73*B73</f>
        <v>119.34</v>
      </c>
      <c r="I73" s="15"/>
      <c r="J73" s="15"/>
      <c r="K73" s="19"/>
      <c r="L73" s="18">
        <f>H73</f>
        <v>119.34</v>
      </c>
      <c r="M73" s="12"/>
      <c r="N73" s="12"/>
      <c r="O73" s="8"/>
      <c r="P73" s="20"/>
      <c r="Q73" s="11"/>
      <c r="R73" s="21"/>
    </row>
    <row r="74" spans="1:18" ht="18">
      <c r="A74" s="7" t="s">
        <v>34</v>
      </c>
      <c r="B74" s="15"/>
      <c r="C74" s="16"/>
      <c r="D74" s="16"/>
      <c r="E74" s="16"/>
      <c r="F74" s="16"/>
      <c r="G74" s="22"/>
      <c r="H74" s="15"/>
      <c r="I74" s="15"/>
      <c r="J74" s="18"/>
      <c r="K74" s="19"/>
      <c r="L74" s="11"/>
      <c r="M74" s="12"/>
      <c r="N74" s="12"/>
      <c r="O74" s="8"/>
      <c r="P74" s="20"/>
      <c r="Q74" s="11"/>
      <c r="R74" s="21"/>
    </row>
    <row r="75" spans="1:18" ht="18.75">
      <c r="A75" s="14" t="s">
        <v>57</v>
      </c>
      <c r="B75" s="15">
        <v>1</v>
      </c>
      <c r="C75" s="16">
        <f>C79+0.2</f>
        <v>30.2</v>
      </c>
      <c r="D75" s="64">
        <f>D79+0.2</f>
        <v>1.1000000000000001</v>
      </c>
      <c r="E75" s="65"/>
      <c r="F75" s="16">
        <v>0.1</v>
      </c>
      <c r="G75" s="17" t="s">
        <v>58</v>
      </c>
      <c r="H75" s="18">
        <f>F75*D75*C75*B75</f>
        <v>3.3220000000000005</v>
      </c>
      <c r="I75" s="15"/>
      <c r="J75" s="18">
        <f>H75</f>
        <v>3.3220000000000005</v>
      </c>
      <c r="K75" s="19"/>
      <c r="L75" s="11"/>
      <c r="M75" s="12"/>
      <c r="N75" s="12"/>
      <c r="O75" s="8"/>
      <c r="P75" s="20"/>
      <c r="Q75" s="11"/>
      <c r="R75" s="21"/>
    </row>
    <row r="76" spans="1:18" ht="18.75">
      <c r="A76" s="14" t="s">
        <v>59</v>
      </c>
      <c r="B76" s="15">
        <v>1</v>
      </c>
      <c r="C76" s="16">
        <f>C80+0.2</f>
        <v>30.2</v>
      </c>
      <c r="D76" s="64">
        <f>D80+0.2</f>
        <v>1.1000000000000001</v>
      </c>
      <c r="E76" s="65"/>
      <c r="F76" s="16">
        <v>0.1</v>
      </c>
      <c r="G76" s="17" t="s">
        <v>58</v>
      </c>
      <c r="H76" s="18">
        <f>F76*D76*C76*B76</f>
        <v>3.3220000000000005</v>
      </c>
      <c r="I76" s="15"/>
      <c r="J76" s="18">
        <f>H76</f>
        <v>3.3220000000000005</v>
      </c>
      <c r="K76" s="19"/>
      <c r="L76" s="11"/>
      <c r="M76" s="12"/>
      <c r="N76" s="12"/>
      <c r="O76" s="8"/>
      <c r="P76" s="20"/>
      <c r="Q76" s="11"/>
      <c r="R76" s="21"/>
    </row>
    <row r="77" spans="1:18" ht="18">
      <c r="A77" s="7" t="s">
        <v>40</v>
      </c>
      <c r="B77" s="15"/>
      <c r="C77" s="23"/>
      <c r="D77" s="23"/>
      <c r="E77" s="23"/>
      <c r="F77" s="16"/>
      <c r="G77" s="22"/>
      <c r="H77" s="15"/>
      <c r="I77" s="15"/>
      <c r="J77" s="18"/>
      <c r="K77" s="15"/>
      <c r="L77" s="11"/>
      <c r="M77" s="12"/>
      <c r="N77" s="12"/>
      <c r="O77" s="8"/>
      <c r="P77" s="20"/>
      <c r="Q77" s="11"/>
      <c r="R77" s="21"/>
    </row>
    <row r="78" spans="1:18" ht="18.75">
      <c r="A78" s="14" t="s">
        <v>60</v>
      </c>
      <c r="B78" s="15">
        <v>1</v>
      </c>
      <c r="C78" s="16">
        <v>30</v>
      </c>
      <c r="D78" s="64">
        <v>8</v>
      </c>
      <c r="E78" s="65"/>
      <c r="F78" s="16">
        <v>0.3</v>
      </c>
      <c r="G78" s="17" t="s">
        <v>58</v>
      </c>
      <c r="H78" s="18">
        <f>B78*C78*D78*F78</f>
        <v>72</v>
      </c>
      <c r="I78" s="15"/>
      <c r="J78" s="18"/>
      <c r="K78" s="18">
        <f>H78</f>
        <v>72</v>
      </c>
      <c r="L78" s="11"/>
      <c r="M78" s="12"/>
      <c r="N78" s="12"/>
      <c r="O78" s="8"/>
      <c r="P78" s="20"/>
      <c r="Q78" s="11"/>
      <c r="R78" s="21"/>
    </row>
    <row r="79" spans="1:18" ht="18.75">
      <c r="A79" s="14" t="s">
        <v>57</v>
      </c>
      <c r="B79" s="15">
        <v>1</v>
      </c>
      <c r="C79" s="16">
        <v>30</v>
      </c>
      <c r="D79" s="16">
        <v>0.9</v>
      </c>
      <c r="E79" s="16">
        <v>0.5</v>
      </c>
      <c r="F79" s="16">
        <v>2</v>
      </c>
      <c r="G79" s="17" t="s">
        <v>58</v>
      </c>
      <c r="H79" s="18">
        <f>B79*C79*((D79+E79)/2)*F79</f>
        <v>42</v>
      </c>
      <c r="I79" s="15"/>
      <c r="J79" s="18"/>
      <c r="K79" s="18">
        <f>H79</f>
        <v>42</v>
      </c>
      <c r="L79" s="11"/>
      <c r="M79" s="12"/>
      <c r="N79" s="12"/>
      <c r="O79" s="8"/>
      <c r="P79" s="20"/>
      <c r="Q79" s="11"/>
      <c r="R79" s="21"/>
    </row>
    <row r="80" spans="1:18" ht="18.75">
      <c r="A80" s="14" t="s">
        <v>59</v>
      </c>
      <c r="B80" s="15">
        <v>1</v>
      </c>
      <c r="C80" s="16">
        <v>30</v>
      </c>
      <c r="D80" s="16">
        <v>0.9</v>
      </c>
      <c r="E80" s="16">
        <v>0.5</v>
      </c>
      <c r="F80" s="16">
        <v>2.5</v>
      </c>
      <c r="G80" s="17" t="s">
        <v>58</v>
      </c>
      <c r="H80" s="18">
        <f>B80*C80*((D80+E80)/2)*F80</f>
        <v>52.5</v>
      </c>
      <c r="I80" s="15"/>
      <c r="J80" s="18"/>
      <c r="K80" s="18">
        <f>H80</f>
        <v>52.5</v>
      </c>
      <c r="L80" s="11"/>
      <c r="M80" s="12"/>
      <c r="N80" s="12"/>
      <c r="O80" s="8"/>
      <c r="P80" s="20"/>
      <c r="Q80" s="11"/>
      <c r="R80" s="21"/>
    </row>
    <row r="81" spans="1:18" ht="18">
      <c r="A81" s="7" t="s">
        <v>61</v>
      </c>
      <c r="B81" s="15"/>
      <c r="C81" s="23"/>
      <c r="D81" s="23"/>
      <c r="E81" s="23"/>
      <c r="F81" s="16"/>
      <c r="G81" s="22"/>
      <c r="H81" s="15"/>
      <c r="I81" s="15"/>
      <c r="J81" s="18"/>
      <c r="K81" s="15"/>
      <c r="L81" s="11"/>
      <c r="M81" s="12"/>
      <c r="N81" s="12"/>
      <c r="O81" s="8"/>
      <c r="P81" s="20"/>
      <c r="Q81" s="11"/>
      <c r="R81" s="21"/>
    </row>
    <row r="82" spans="1:18" ht="18.75">
      <c r="A82" s="14" t="s">
        <v>60</v>
      </c>
      <c r="B82" s="15">
        <v>1</v>
      </c>
      <c r="C82" s="16">
        <f>C78</f>
        <v>30</v>
      </c>
      <c r="D82" s="64">
        <f>D78</f>
        <v>8</v>
      </c>
      <c r="E82" s="65"/>
      <c r="F82" s="16">
        <v>0.3</v>
      </c>
      <c r="G82" s="17" t="s">
        <v>58</v>
      </c>
      <c r="H82" s="18">
        <f>F82*D82*C82*B82</f>
        <v>72</v>
      </c>
      <c r="I82" s="15"/>
      <c r="J82" s="18"/>
      <c r="K82" s="18"/>
      <c r="L82" s="18"/>
      <c r="M82" s="18">
        <f>H82</f>
        <v>72</v>
      </c>
      <c r="N82" s="12"/>
      <c r="O82" s="8"/>
      <c r="P82" s="20"/>
      <c r="Q82" s="11"/>
      <c r="R82" s="21"/>
    </row>
    <row r="83" spans="1:18" ht="18">
      <c r="A83" s="7" t="s">
        <v>49</v>
      </c>
      <c r="B83" s="15"/>
      <c r="C83" s="23"/>
      <c r="D83" s="23"/>
      <c r="E83" s="23"/>
      <c r="F83" s="16"/>
      <c r="G83" s="22"/>
      <c r="H83" s="15"/>
      <c r="I83" s="15"/>
      <c r="J83" s="18"/>
      <c r="K83" s="15"/>
      <c r="L83" s="11"/>
      <c r="M83" s="12"/>
      <c r="N83" s="12"/>
      <c r="O83" s="8"/>
      <c r="P83" s="20"/>
      <c r="Q83" s="11"/>
      <c r="R83" s="21"/>
    </row>
    <row r="84" spans="1:18" ht="18.75">
      <c r="A84" s="24"/>
      <c r="B84" s="15">
        <f>(C82/5)*2</f>
        <v>12</v>
      </c>
      <c r="C84" s="16"/>
      <c r="D84" s="64"/>
      <c r="E84" s="65"/>
      <c r="F84" s="16"/>
      <c r="G84" s="17" t="s">
        <v>25</v>
      </c>
      <c r="H84" s="18">
        <f>B84</f>
        <v>12</v>
      </c>
      <c r="I84" s="15"/>
      <c r="J84" s="18"/>
      <c r="K84" s="18"/>
      <c r="L84" s="18"/>
      <c r="M84" s="8"/>
      <c r="N84" s="8"/>
      <c r="O84" s="8"/>
      <c r="P84" s="18">
        <f>H84</f>
        <v>12</v>
      </c>
      <c r="Q84" s="11"/>
      <c r="R84" s="21"/>
    </row>
    <row r="85" spans="1:18" ht="18">
      <c r="A85" s="7" t="s">
        <v>39</v>
      </c>
      <c r="B85" s="15"/>
      <c r="C85" s="23"/>
      <c r="D85" s="23"/>
      <c r="E85" s="23"/>
      <c r="F85" s="16"/>
      <c r="G85" s="22"/>
      <c r="H85" s="15"/>
      <c r="I85" s="15"/>
      <c r="J85" s="18"/>
      <c r="K85" s="15"/>
      <c r="L85" s="11"/>
      <c r="M85" s="12"/>
      <c r="N85" s="12"/>
      <c r="O85" s="8"/>
      <c r="P85" s="20"/>
      <c r="Q85" s="11"/>
      <c r="R85" s="21"/>
    </row>
    <row r="86" spans="1:18" ht="18.75">
      <c r="A86" s="14" t="s">
        <v>60</v>
      </c>
      <c r="B86" s="15">
        <v>1</v>
      </c>
      <c r="C86" s="16">
        <f>C78</f>
        <v>30</v>
      </c>
      <c r="D86" s="64"/>
      <c r="E86" s="65"/>
      <c r="F86" s="16"/>
      <c r="G86" s="9" t="s">
        <v>62</v>
      </c>
      <c r="H86" s="18">
        <f>C86*B86</f>
        <v>30</v>
      </c>
      <c r="I86" s="15"/>
      <c r="J86" s="18"/>
      <c r="K86" s="18"/>
      <c r="L86" s="18"/>
      <c r="M86" s="8"/>
      <c r="N86" s="8"/>
      <c r="O86" s="8"/>
      <c r="P86" s="8"/>
      <c r="Q86" s="18">
        <f>H86</f>
        <v>30</v>
      </c>
      <c r="R86" s="21"/>
    </row>
    <row r="87" spans="1:18" ht="18.75">
      <c r="A87" s="14"/>
      <c r="B87" s="15">
        <v>1</v>
      </c>
      <c r="C87" s="16">
        <v>8</v>
      </c>
      <c r="D87" s="64"/>
      <c r="E87" s="65"/>
      <c r="F87" s="16"/>
      <c r="G87" s="9" t="s">
        <v>62</v>
      </c>
      <c r="H87" s="18">
        <f>C87*B87</f>
        <v>8</v>
      </c>
      <c r="I87" s="15"/>
      <c r="J87" s="18"/>
      <c r="K87" s="18"/>
      <c r="L87" s="18"/>
      <c r="M87" s="8"/>
      <c r="N87" s="8"/>
      <c r="O87" s="8"/>
      <c r="P87" s="8"/>
      <c r="Q87" s="18">
        <f>H87</f>
        <v>8</v>
      </c>
      <c r="R87" s="21"/>
    </row>
    <row r="88" spans="1:18" ht="18">
      <c r="A88" s="7" t="s">
        <v>51</v>
      </c>
      <c r="B88" s="15"/>
      <c r="C88" s="23"/>
      <c r="D88" s="23"/>
      <c r="E88" s="23"/>
      <c r="F88" s="16"/>
      <c r="G88" s="22"/>
      <c r="H88" s="15"/>
      <c r="I88" s="15"/>
      <c r="J88" s="18"/>
      <c r="K88" s="15"/>
      <c r="L88" s="11"/>
      <c r="M88" s="12"/>
      <c r="N88" s="12"/>
      <c r="O88" s="8"/>
      <c r="P88" s="20"/>
      <c r="Q88" s="11"/>
      <c r="R88" s="21"/>
    </row>
    <row r="89" spans="1:18" ht="18.75">
      <c r="A89" s="14" t="s">
        <v>60</v>
      </c>
      <c r="B89" s="15">
        <f>C86/5</f>
        <v>6</v>
      </c>
      <c r="C89" s="16">
        <f>D78</f>
        <v>8</v>
      </c>
      <c r="D89" s="64"/>
      <c r="E89" s="65"/>
      <c r="F89" s="16"/>
      <c r="G89" s="17" t="s">
        <v>62</v>
      </c>
      <c r="H89" s="18">
        <f>C89*B89</f>
        <v>48</v>
      </c>
      <c r="I89" s="15"/>
      <c r="J89" s="18"/>
      <c r="K89" s="18"/>
      <c r="L89" s="18"/>
      <c r="M89" s="8"/>
      <c r="N89" s="8"/>
      <c r="O89" s="8"/>
      <c r="P89" s="8"/>
      <c r="Q89" s="18"/>
      <c r="R89" s="21">
        <f>H89</f>
        <v>48</v>
      </c>
    </row>
    <row r="90" spans="1:18" ht="18">
      <c r="A90" s="7" t="s">
        <v>38</v>
      </c>
      <c r="B90" s="15"/>
      <c r="C90" s="23"/>
      <c r="D90" s="23"/>
      <c r="E90" s="23"/>
      <c r="F90" s="16"/>
      <c r="G90" s="22"/>
      <c r="H90" s="15"/>
      <c r="I90" s="15"/>
      <c r="J90" s="18"/>
      <c r="K90" s="15"/>
      <c r="L90" s="11"/>
      <c r="M90" s="12"/>
      <c r="N90" s="12"/>
      <c r="O90" s="8"/>
      <c r="P90" s="20"/>
      <c r="Q90" s="11"/>
      <c r="R90" s="21"/>
    </row>
    <row r="91" spans="1:18" ht="18.75">
      <c r="A91" s="14" t="s">
        <v>57</v>
      </c>
      <c r="B91" s="15">
        <v>1</v>
      </c>
      <c r="C91" s="16">
        <f>C80</f>
        <v>30</v>
      </c>
      <c r="D91" s="16">
        <v>1</v>
      </c>
      <c r="E91" s="16"/>
      <c r="F91" s="16">
        <v>1</v>
      </c>
      <c r="G91" s="17" t="s">
        <v>58</v>
      </c>
      <c r="H91" s="18">
        <f>B91*C91*D91*F91</f>
        <v>30</v>
      </c>
      <c r="I91" s="15"/>
      <c r="J91" s="18"/>
      <c r="K91" s="15"/>
      <c r="L91" s="11"/>
      <c r="M91" s="12"/>
      <c r="N91" s="20">
        <f>H91</f>
        <v>30</v>
      </c>
      <c r="O91" s="8"/>
      <c r="P91" s="20"/>
      <c r="Q91" s="11"/>
      <c r="R91" s="21"/>
    </row>
    <row r="92" spans="1:18" ht="18">
      <c r="A92" s="7" t="s">
        <v>36</v>
      </c>
      <c r="B92" s="15"/>
      <c r="C92" s="23"/>
      <c r="D92" s="23"/>
      <c r="E92" s="23"/>
      <c r="F92" s="16"/>
      <c r="G92" s="22"/>
      <c r="H92" s="15"/>
      <c r="I92" s="15"/>
      <c r="J92" s="18"/>
      <c r="K92" s="15"/>
      <c r="L92" s="11"/>
      <c r="M92" s="12"/>
      <c r="N92" s="12"/>
      <c r="O92" s="8"/>
      <c r="P92" s="20"/>
      <c r="Q92" s="11"/>
      <c r="R92" s="21"/>
    </row>
    <row r="93" spans="1:18" ht="18.75">
      <c r="A93" s="14" t="s">
        <v>57</v>
      </c>
      <c r="B93" s="15">
        <v>2</v>
      </c>
      <c r="C93" s="16">
        <v>1</v>
      </c>
      <c r="D93" s="16">
        <v>1</v>
      </c>
      <c r="E93" s="26"/>
      <c r="F93" s="16">
        <v>1</v>
      </c>
      <c r="G93" s="17" t="s">
        <v>58</v>
      </c>
      <c r="H93" s="18">
        <f>B93*C93*D93*F93</f>
        <v>2</v>
      </c>
      <c r="I93" s="15"/>
      <c r="J93" s="18"/>
      <c r="K93" s="15"/>
      <c r="L93" s="11"/>
      <c r="M93" s="12"/>
      <c r="N93" s="12"/>
      <c r="O93" s="11">
        <f>H93</f>
        <v>2</v>
      </c>
      <c r="P93" s="20"/>
      <c r="Q93" s="11"/>
      <c r="R93" s="21"/>
    </row>
    <row r="94" spans="1:18" ht="19.5" thickBot="1">
      <c r="A94" s="14" t="s">
        <v>59</v>
      </c>
      <c r="B94" s="16">
        <v>1</v>
      </c>
      <c r="C94" s="16">
        <f>C80</f>
        <v>30</v>
      </c>
      <c r="D94" s="64">
        <v>1</v>
      </c>
      <c r="E94" s="65"/>
      <c r="F94" s="16">
        <v>1</v>
      </c>
      <c r="G94" s="17" t="s">
        <v>58</v>
      </c>
      <c r="H94" s="18">
        <f>C94*B94</f>
        <v>30</v>
      </c>
      <c r="I94" s="15"/>
      <c r="J94" s="18"/>
      <c r="K94" s="18"/>
      <c r="L94" s="18"/>
      <c r="M94" s="8"/>
      <c r="N94" s="8"/>
      <c r="O94" s="11">
        <f>H94</f>
        <v>30</v>
      </c>
      <c r="P94" s="8"/>
      <c r="Q94" s="18"/>
      <c r="R94" s="21">
        <f>H94</f>
        <v>30</v>
      </c>
    </row>
    <row r="95" spans="1:18" ht="19.5" thickBot="1">
      <c r="A95" s="96" t="s">
        <v>63</v>
      </c>
      <c r="B95" s="97"/>
      <c r="C95" s="97"/>
      <c r="D95" s="97"/>
      <c r="E95" s="97"/>
      <c r="F95" s="97"/>
      <c r="G95" s="97"/>
      <c r="H95" s="97"/>
      <c r="I95" s="98"/>
      <c r="J95" s="25">
        <f>SUM(J71:J94)</f>
        <v>6.644000000000001</v>
      </c>
      <c r="K95" s="25">
        <f t="shared" ref="K95" si="9">SUM(K71:K94)</f>
        <v>166.5</v>
      </c>
      <c r="L95" s="25">
        <f t="shared" ref="L95" si="10">SUM(L71:L94)</f>
        <v>215.73000000000002</v>
      </c>
      <c r="M95" s="25">
        <f t="shared" ref="M95" si="11">SUM(M71:M94)</f>
        <v>72</v>
      </c>
      <c r="N95" s="25">
        <f t="shared" ref="N95" si="12">SUM(N71:N94)</f>
        <v>30</v>
      </c>
      <c r="O95" s="25">
        <f t="shared" ref="O95" si="13">SUM(O71:O94)</f>
        <v>32</v>
      </c>
      <c r="P95" s="25">
        <f t="shared" ref="P95" si="14">SUM(P71:P94)</f>
        <v>12</v>
      </c>
      <c r="Q95" s="25">
        <f t="shared" ref="Q95" si="15">SUM(Q71:Q94)</f>
        <v>38</v>
      </c>
      <c r="R95" s="25">
        <f t="shared" ref="R95" si="16">SUM(R71:R94)</f>
        <v>78</v>
      </c>
    </row>
    <row r="98" spans="1:18" ht="15.75" thickBot="1"/>
    <row r="99" spans="1:18" ht="34.9" customHeight="1" thickBot="1">
      <c r="A99" s="100" t="s">
        <v>68</v>
      </c>
      <c r="B99" s="101"/>
      <c r="C99" s="101"/>
      <c r="D99" s="101"/>
      <c r="E99" s="101"/>
      <c r="F99" s="101"/>
      <c r="G99" s="101"/>
      <c r="H99" s="101"/>
      <c r="I99" s="102"/>
      <c r="J99" s="27" t="s">
        <v>37</v>
      </c>
      <c r="K99" s="27" t="s">
        <v>35</v>
      </c>
      <c r="L99" s="28" t="s">
        <v>70</v>
      </c>
      <c r="M99" s="27" t="s">
        <v>69</v>
      </c>
      <c r="N99" s="27" t="s">
        <v>38</v>
      </c>
      <c r="O99" s="27" t="s">
        <v>24</v>
      </c>
      <c r="P99" s="28" t="s">
        <v>49</v>
      </c>
      <c r="Q99" s="28" t="s">
        <v>50</v>
      </c>
      <c r="R99" s="28" t="s">
        <v>51</v>
      </c>
    </row>
    <row r="100" spans="1:18" ht="34.9" customHeight="1" thickBot="1">
      <c r="A100" s="103"/>
      <c r="B100" s="104"/>
      <c r="C100" s="104"/>
      <c r="D100" s="104"/>
      <c r="E100" s="104"/>
      <c r="F100" s="104"/>
      <c r="G100" s="104"/>
      <c r="H100" s="104"/>
      <c r="I100" s="105"/>
      <c r="J100" s="29">
        <f>J34+J64+J95</f>
        <v>18.832000000000004</v>
      </c>
      <c r="K100" s="29">
        <f t="shared" ref="K100:R100" si="17">K34+K64+K95</f>
        <v>471.75</v>
      </c>
      <c r="L100" s="29">
        <f t="shared" si="17"/>
        <v>611.94000000000005</v>
      </c>
      <c r="M100" s="29">
        <f t="shared" si="17"/>
        <v>204</v>
      </c>
      <c r="N100" s="29">
        <f t="shared" si="17"/>
        <v>85</v>
      </c>
      <c r="O100" s="29">
        <f t="shared" si="17"/>
        <v>95</v>
      </c>
      <c r="P100" s="29">
        <f t="shared" si="17"/>
        <v>34</v>
      </c>
      <c r="Q100" s="29">
        <f t="shared" si="17"/>
        <v>101</v>
      </c>
      <c r="R100" s="29">
        <f t="shared" si="17"/>
        <v>221</v>
      </c>
    </row>
  </sheetData>
  <mergeCells count="98">
    <mergeCell ref="D94:E94"/>
    <mergeCell ref="A95:I95"/>
    <mergeCell ref="D87:E87"/>
    <mergeCell ref="D26:E26"/>
    <mergeCell ref="A99:I100"/>
    <mergeCell ref="D72:E72"/>
    <mergeCell ref="D73:E73"/>
    <mergeCell ref="D75:E75"/>
    <mergeCell ref="D76:E76"/>
    <mergeCell ref="D78:E78"/>
    <mergeCell ref="D82:E82"/>
    <mergeCell ref="D54:E54"/>
    <mergeCell ref="D56:E56"/>
    <mergeCell ref="D58:E58"/>
    <mergeCell ref="D63:E63"/>
    <mergeCell ref="A64:I64"/>
    <mergeCell ref="P67:P69"/>
    <mergeCell ref="Q67:Q69"/>
    <mergeCell ref="R67:R69"/>
    <mergeCell ref="C68:C69"/>
    <mergeCell ref="D68:E68"/>
    <mergeCell ref="F68:F69"/>
    <mergeCell ref="H68:H69"/>
    <mergeCell ref="I68:I69"/>
    <mergeCell ref="J67:J69"/>
    <mergeCell ref="K67:K69"/>
    <mergeCell ref="L67:L69"/>
    <mergeCell ref="M67:M69"/>
    <mergeCell ref="N67:N69"/>
    <mergeCell ref="O67:O69"/>
    <mergeCell ref="R37:R39"/>
    <mergeCell ref="C38:C39"/>
    <mergeCell ref="D38:E38"/>
    <mergeCell ref="F38:F39"/>
    <mergeCell ref="H38:H39"/>
    <mergeCell ref="I38:I39"/>
    <mergeCell ref="N37:N39"/>
    <mergeCell ref="O37:O39"/>
    <mergeCell ref="P37:P39"/>
    <mergeCell ref="Q37:Q39"/>
    <mergeCell ref="A1:R1"/>
    <mergeCell ref="A37:A39"/>
    <mergeCell ref="B37:B39"/>
    <mergeCell ref="C37:F37"/>
    <mergeCell ref="G37:G39"/>
    <mergeCell ref="H37:I37"/>
    <mergeCell ref="J37:J39"/>
    <mergeCell ref="K37:K39"/>
    <mergeCell ref="L37:L39"/>
    <mergeCell ref="M37:M39"/>
    <mergeCell ref="D28:E28"/>
    <mergeCell ref="A34:I34"/>
    <mergeCell ref="A3:R3"/>
    <mergeCell ref="D33:E33"/>
    <mergeCell ref="D14:E14"/>
    <mergeCell ref="D15:E15"/>
    <mergeCell ref="D17:E17"/>
    <mergeCell ref="D21:E21"/>
    <mergeCell ref="D23:E23"/>
    <mergeCell ref="D25:E25"/>
    <mergeCell ref="R6:R8"/>
    <mergeCell ref="M6:M8"/>
    <mergeCell ref="N6:N8"/>
    <mergeCell ref="O6:O8"/>
    <mergeCell ref="P6:P8"/>
    <mergeCell ref="Q6:Q8"/>
    <mergeCell ref="J6:J8"/>
    <mergeCell ref="K6:K8"/>
    <mergeCell ref="L6:L8"/>
    <mergeCell ref="A9:R9"/>
    <mergeCell ref="D11:E11"/>
    <mergeCell ref="D12:E12"/>
    <mergeCell ref="A6:A8"/>
    <mergeCell ref="B6:B8"/>
    <mergeCell ref="C6:F6"/>
    <mergeCell ref="G6:G8"/>
    <mergeCell ref="H6:I6"/>
    <mergeCell ref="C7:C8"/>
    <mergeCell ref="D7:E7"/>
    <mergeCell ref="F7:F8"/>
    <mergeCell ref="H7:H8"/>
    <mergeCell ref="I7:I8"/>
    <mergeCell ref="D84:E84"/>
    <mergeCell ref="D86:E86"/>
    <mergeCell ref="D89:E89"/>
    <mergeCell ref="A70:R70"/>
    <mergeCell ref="A40:R40"/>
    <mergeCell ref="D52:E52"/>
    <mergeCell ref="D42:E42"/>
    <mergeCell ref="D43:E43"/>
    <mergeCell ref="D45:E45"/>
    <mergeCell ref="D46:E46"/>
    <mergeCell ref="D48:E48"/>
    <mergeCell ref="A67:A69"/>
    <mergeCell ref="B67:B69"/>
    <mergeCell ref="C67:F67"/>
    <mergeCell ref="G67:G69"/>
    <mergeCell ref="H67:I67"/>
  </mergeCells>
  <pageMargins left="0.25" right="0.25" top="0.3" bottom="0.75" header="0.3" footer="0.3"/>
  <pageSetup paperSize="9" scale="41" orientation="portrait" r:id="rId1"/>
  <rowBreaks count="1" manualBreakCount="1">
    <brk id="106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6EFB-9BEE-4D1A-AF59-622139834DC1}">
  <dimension ref="A1:M46"/>
  <sheetViews>
    <sheetView tabSelected="1" zoomScale="90" zoomScaleNormal="90" zoomScaleSheetLayoutView="90" workbookViewId="0">
      <selection activeCell="E4" sqref="E4"/>
    </sheetView>
  </sheetViews>
  <sheetFormatPr baseColWidth="10" defaultColWidth="11.42578125" defaultRowHeight="14.25"/>
  <cols>
    <col min="1" max="1" width="8.42578125" style="55" customWidth="1"/>
    <col min="2" max="2" width="58.7109375" style="51" customWidth="1"/>
    <col min="3" max="3" width="10" style="56" customWidth="1"/>
    <col min="4" max="4" width="14.140625" style="115" customWidth="1"/>
    <col min="5" max="5" width="14.28515625" style="57" customWidth="1"/>
    <col min="6" max="6" width="17.5703125" style="58" customWidth="1"/>
    <col min="7" max="239" width="11.42578125" style="51"/>
    <col min="240" max="240" width="7" style="51" customWidth="1"/>
    <col min="241" max="241" width="45.7109375" style="51" customWidth="1"/>
    <col min="242" max="242" width="11.42578125" style="51"/>
    <col min="243" max="243" width="13.42578125" style="51" bestFit="1" customWidth="1"/>
    <col min="244" max="244" width="12.42578125" style="51" bestFit="1" customWidth="1"/>
    <col min="245" max="245" width="14.7109375" style="51" bestFit="1" customWidth="1"/>
    <col min="246" max="495" width="11.42578125" style="51"/>
    <col min="496" max="496" width="7" style="51" customWidth="1"/>
    <col min="497" max="497" width="45.7109375" style="51" customWidth="1"/>
    <col min="498" max="498" width="11.42578125" style="51"/>
    <col min="499" max="499" width="13.42578125" style="51" bestFit="1" customWidth="1"/>
    <col min="500" max="500" width="12.42578125" style="51" bestFit="1" customWidth="1"/>
    <col min="501" max="501" width="14.7109375" style="51" bestFit="1" customWidth="1"/>
    <col min="502" max="751" width="11.42578125" style="51"/>
    <col min="752" max="752" width="7" style="51" customWidth="1"/>
    <col min="753" max="753" width="45.7109375" style="51" customWidth="1"/>
    <col min="754" max="754" width="11.42578125" style="51"/>
    <col min="755" max="755" width="13.42578125" style="51" bestFit="1" customWidth="1"/>
    <col min="756" max="756" width="12.42578125" style="51" bestFit="1" customWidth="1"/>
    <col min="757" max="757" width="14.7109375" style="51" bestFit="1" customWidth="1"/>
    <col min="758" max="1007" width="11.42578125" style="51"/>
    <col min="1008" max="1008" width="7" style="51" customWidth="1"/>
    <col min="1009" max="1009" width="45.7109375" style="51" customWidth="1"/>
    <col min="1010" max="1010" width="11.42578125" style="51"/>
    <col min="1011" max="1011" width="13.42578125" style="51" bestFit="1" customWidth="1"/>
    <col min="1012" max="1012" width="12.42578125" style="51" bestFit="1" customWidth="1"/>
    <col min="1013" max="1013" width="14.7109375" style="51" bestFit="1" customWidth="1"/>
    <col min="1014" max="1263" width="11.42578125" style="51"/>
    <col min="1264" max="1264" width="7" style="51" customWidth="1"/>
    <col min="1265" max="1265" width="45.7109375" style="51" customWidth="1"/>
    <col min="1266" max="1266" width="11.42578125" style="51"/>
    <col min="1267" max="1267" width="13.42578125" style="51" bestFit="1" customWidth="1"/>
    <col min="1268" max="1268" width="12.42578125" style="51" bestFit="1" customWidth="1"/>
    <col min="1269" max="1269" width="14.7109375" style="51" bestFit="1" customWidth="1"/>
    <col min="1270" max="1519" width="11.42578125" style="51"/>
    <col min="1520" max="1520" width="7" style="51" customWidth="1"/>
    <col min="1521" max="1521" width="45.7109375" style="51" customWidth="1"/>
    <col min="1522" max="1522" width="11.42578125" style="51"/>
    <col min="1523" max="1523" width="13.42578125" style="51" bestFit="1" customWidth="1"/>
    <col min="1524" max="1524" width="12.42578125" style="51" bestFit="1" customWidth="1"/>
    <col min="1525" max="1525" width="14.7109375" style="51" bestFit="1" customWidth="1"/>
    <col min="1526" max="1775" width="11.42578125" style="51"/>
    <col min="1776" max="1776" width="7" style="51" customWidth="1"/>
    <col min="1777" max="1777" width="45.7109375" style="51" customWidth="1"/>
    <col min="1778" max="1778" width="11.42578125" style="51"/>
    <col min="1779" max="1779" width="13.42578125" style="51" bestFit="1" customWidth="1"/>
    <col min="1780" max="1780" width="12.42578125" style="51" bestFit="1" customWidth="1"/>
    <col min="1781" max="1781" width="14.7109375" style="51" bestFit="1" customWidth="1"/>
    <col min="1782" max="2031" width="11.42578125" style="51"/>
    <col min="2032" max="2032" width="7" style="51" customWidth="1"/>
    <col min="2033" max="2033" width="45.7109375" style="51" customWidth="1"/>
    <col min="2034" max="2034" width="11.42578125" style="51"/>
    <col min="2035" max="2035" width="13.42578125" style="51" bestFit="1" customWidth="1"/>
    <col min="2036" max="2036" width="12.42578125" style="51" bestFit="1" customWidth="1"/>
    <col min="2037" max="2037" width="14.7109375" style="51" bestFit="1" customWidth="1"/>
    <col min="2038" max="2287" width="11.42578125" style="51"/>
    <col min="2288" max="2288" width="7" style="51" customWidth="1"/>
    <col min="2289" max="2289" width="45.7109375" style="51" customWidth="1"/>
    <col min="2290" max="2290" width="11.42578125" style="51"/>
    <col min="2291" max="2291" width="13.42578125" style="51" bestFit="1" customWidth="1"/>
    <col min="2292" max="2292" width="12.42578125" style="51" bestFit="1" customWidth="1"/>
    <col min="2293" max="2293" width="14.7109375" style="51" bestFit="1" customWidth="1"/>
    <col min="2294" max="2543" width="11.42578125" style="51"/>
    <col min="2544" max="2544" width="7" style="51" customWidth="1"/>
    <col min="2545" max="2545" width="45.7109375" style="51" customWidth="1"/>
    <col min="2546" max="2546" width="11.42578125" style="51"/>
    <col min="2547" max="2547" width="13.42578125" style="51" bestFit="1" customWidth="1"/>
    <col min="2548" max="2548" width="12.42578125" style="51" bestFit="1" customWidth="1"/>
    <col min="2549" max="2549" width="14.7109375" style="51" bestFit="1" customWidth="1"/>
    <col min="2550" max="2799" width="11.42578125" style="51"/>
    <col min="2800" max="2800" width="7" style="51" customWidth="1"/>
    <col min="2801" max="2801" width="45.7109375" style="51" customWidth="1"/>
    <col min="2802" max="2802" width="11.42578125" style="51"/>
    <col min="2803" max="2803" width="13.42578125" style="51" bestFit="1" customWidth="1"/>
    <col min="2804" max="2804" width="12.42578125" style="51" bestFit="1" customWidth="1"/>
    <col min="2805" max="2805" width="14.7109375" style="51" bestFit="1" customWidth="1"/>
    <col min="2806" max="3055" width="11.42578125" style="51"/>
    <col min="3056" max="3056" width="7" style="51" customWidth="1"/>
    <col min="3057" max="3057" width="45.7109375" style="51" customWidth="1"/>
    <col min="3058" max="3058" width="11.42578125" style="51"/>
    <col min="3059" max="3059" width="13.42578125" style="51" bestFit="1" customWidth="1"/>
    <col min="3060" max="3060" width="12.42578125" style="51" bestFit="1" customWidth="1"/>
    <col min="3061" max="3061" width="14.7109375" style="51" bestFit="1" customWidth="1"/>
    <col min="3062" max="3311" width="11.42578125" style="51"/>
    <col min="3312" max="3312" width="7" style="51" customWidth="1"/>
    <col min="3313" max="3313" width="45.7109375" style="51" customWidth="1"/>
    <col min="3314" max="3314" width="11.42578125" style="51"/>
    <col min="3315" max="3315" width="13.42578125" style="51" bestFit="1" customWidth="1"/>
    <col min="3316" max="3316" width="12.42578125" style="51" bestFit="1" customWidth="1"/>
    <col min="3317" max="3317" width="14.7109375" style="51" bestFit="1" customWidth="1"/>
    <col min="3318" max="3567" width="11.42578125" style="51"/>
    <col min="3568" max="3568" width="7" style="51" customWidth="1"/>
    <col min="3569" max="3569" width="45.7109375" style="51" customWidth="1"/>
    <col min="3570" max="3570" width="11.42578125" style="51"/>
    <col min="3571" max="3571" width="13.42578125" style="51" bestFit="1" customWidth="1"/>
    <col min="3572" max="3572" width="12.42578125" style="51" bestFit="1" customWidth="1"/>
    <col min="3573" max="3573" width="14.7109375" style="51" bestFit="1" customWidth="1"/>
    <col min="3574" max="3823" width="11.42578125" style="51"/>
    <col min="3824" max="3824" width="7" style="51" customWidth="1"/>
    <col min="3825" max="3825" width="45.7109375" style="51" customWidth="1"/>
    <col min="3826" max="3826" width="11.42578125" style="51"/>
    <col min="3827" max="3827" width="13.42578125" style="51" bestFit="1" customWidth="1"/>
    <col min="3828" max="3828" width="12.42578125" style="51" bestFit="1" customWidth="1"/>
    <col min="3829" max="3829" width="14.7109375" style="51" bestFit="1" customWidth="1"/>
    <col min="3830" max="4079" width="11.42578125" style="51"/>
    <col min="4080" max="4080" width="7" style="51" customWidth="1"/>
    <col min="4081" max="4081" width="45.7109375" style="51" customWidth="1"/>
    <col min="4082" max="4082" width="11.42578125" style="51"/>
    <col min="4083" max="4083" width="13.42578125" style="51" bestFit="1" customWidth="1"/>
    <col min="4084" max="4084" width="12.42578125" style="51" bestFit="1" customWidth="1"/>
    <col min="4085" max="4085" width="14.7109375" style="51" bestFit="1" customWidth="1"/>
    <col min="4086" max="4335" width="11.42578125" style="51"/>
    <col min="4336" max="4336" width="7" style="51" customWidth="1"/>
    <col min="4337" max="4337" width="45.7109375" style="51" customWidth="1"/>
    <col min="4338" max="4338" width="11.42578125" style="51"/>
    <col min="4339" max="4339" width="13.42578125" style="51" bestFit="1" customWidth="1"/>
    <col min="4340" max="4340" width="12.42578125" style="51" bestFit="1" customWidth="1"/>
    <col min="4341" max="4341" width="14.7109375" style="51" bestFit="1" customWidth="1"/>
    <col min="4342" max="4591" width="11.42578125" style="51"/>
    <col min="4592" max="4592" width="7" style="51" customWidth="1"/>
    <col min="4593" max="4593" width="45.7109375" style="51" customWidth="1"/>
    <col min="4594" max="4594" width="11.42578125" style="51"/>
    <col min="4595" max="4595" width="13.42578125" style="51" bestFit="1" customWidth="1"/>
    <col min="4596" max="4596" width="12.42578125" style="51" bestFit="1" customWidth="1"/>
    <col min="4597" max="4597" width="14.7109375" style="51" bestFit="1" customWidth="1"/>
    <col min="4598" max="4847" width="11.42578125" style="51"/>
    <col min="4848" max="4848" width="7" style="51" customWidth="1"/>
    <col min="4849" max="4849" width="45.7109375" style="51" customWidth="1"/>
    <col min="4850" max="4850" width="11.42578125" style="51"/>
    <col min="4851" max="4851" width="13.42578125" style="51" bestFit="1" customWidth="1"/>
    <col min="4852" max="4852" width="12.42578125" style="51" bestFit="1" customWidth="1"/>
    <col min="4853" max="4853" width="14.7109375" style="51" bestFit="1" customWidth="1"/>
    <col min="4854" max="5103" width="11.42578125" style="51"/>
    <col min="5104" max="5104" width="7" style="51" customWidth="1"/>
    <col min="5105" max="5105" width="45.7109375" style="51" customWidth="1"/>
    <col min="5106" max="5106" width="11.42578125" style="51"/>
    <col min="5107" max="5107" width="13.42578125" style="51" bestFit="1" customWidth="1"/>
    <col min="5108" max="5108" width="12.42578125" style="51" bestFit="1" customWidth="1"/>
    <col min="5109" max="5109" width="14.7109375" style="51" bestFit="1" customWidth="1"/>
    <col min="5110" max="5359" width="11.42578125" style="51"/>
    <col min="5360" max="5360" width="7" style="51" customWidth="1"/>
    <col min="5361" max="5361" width="45.7109375" style="51" customWidth="1"/>
    <col min="5362" max="5362" width="11.42578125" style="51"/>
    <col min="5363" max="5363" width="13.42578125" style="51" bestFit="1" customWidth="1"/>
    <col min="5364" max="5364" width="12.42578125" style="51" bestFit="1" customWidth="1"/>
    <col min="5365" max="5365" width="14.7109375" style="51" bestFit="1" customWidth="1"/>
    <col min="5366" max="5615" width="11.42578125" style="51"/>
    <col min="5616" max="5616" width="7" style="51" customWidth="1"/>
    <col min="5617" max="5617" width="45.7109375" style="51" customWidth="1"/>
    <col min="5618" max="5618" width="11.42578125" style="51"/>
    <col min="5619" max="5619" width="13.42578125" style="51" bestFit="1" customWidth="1"/>
    <col min="5620" max="5620" width="12.42578125" style="51" bestFit="1" customWidth="1"/>
    <col min="5621" max="5621" width="14.7109375" style="51" bestFit="1" customWidth="1"/>
    <col min="5622" max="5871" width="11.42578125" style="51"/>
    <col min="5872" max="5872" width="7" style="51" customWidth="1"/>
    <col min="5873" max="5873" width="45.7109375" style="51" customWidth="1"/>
    <col min="5874" max="5874" width="11.42578125" style="51"/>
    <col min="5875" max="5875" width="13.42578125" style="51" bestFit="1" customWidth="1"/>
    <col min="5876" max="5876" width="12.42578125" style="51" bestFit="1" customWidth="1"/>
    <col min="5877" max="5877" width="14.7109375" style="51" bestFit="1" customWidth="1"/>
    <col min="5878" max="6127" width="11.42578125" style="51"/>
    <col min="6128" max="6128" width="7" style="51" customWidth="1"/>
    <col min="6129" max="6129" width="45.7109375" style="51" customWidth="1"/>
    <col min="6130" max="6130" width="11.42578125" style="51"/>
    <col min="6131" max="6131" width="13.42578125" style="51" bestFit="1" customWidth="1"/>
    <col min="6132" max="6132" width="12.42578125" style="51" bestFit="1" customWidth="1"/>
    <col min="6133" max="6133" width="14.7109375" style="51" bestFit="1" customWidth="1"/>
    <col min="6134" max="6383" width="11.42578125" style="51"/>
    <col min="6384" max="6384" width="7" style="51" customWidth="1"/>
    <col min="6385" max="6385" width="45.7109375" style="51" customWidth="1"/>
    <col min="6386" max="6386" width="11.42578125" style="51"/>
    <col min="6387" max="6387" width="13.42578125" style="51" bestFit="1" customWidth="1"/>
    <col min="6388" max="6388" width="12.42578125" style="51" bestFit="1" customWidth="1"/>
    <col min="6389" max="6389" width="14.7109375" style="51" bestFit="1" customWidth="1"/>
    <col min="6390" max="6639" width="11.42578125" style="51"/>
    <col min="6640" max="6640" width="7" style="51" customWidth="1"/>
    <col min="6641" max="6641" width="45.7109375" style="51" customWidth="1"/>
    <col min="6642" max="6642" width="11.42578125" style="51"/>
    <col min="6643" max="6643" width="13.42578125" style="51" bestFit="1" customWidth="1"/>
    <col min="6644" max="6644" width="12.42578125" style="51" bestFit="1" customWidth="1"/>
    <col min="6645" max="6645" width="14.7109375" style="51" bestFit="1" customWidth="1"/>
    <col min="6646" max="6895" width="11.42578125" style="51"/>
    <col min="6896" max="6896" width="7" style="51" customWidth="1"/>
    <col min="6897" max="6897" width="45.7109375" style="51" customWidth="1"/>
    <col min="6898" max="6898" width="11.42578125" style="51"/>
    <col min="6899" max="6899" width="13.42578125" style="51" bestFit="1" customWidth="1"/>
    <col min="6900" max="6900" width="12.42578125" style="51" bestFit="1" customWidth="1"/>
    <col min="6901" max="6901" width="14.7109375" style="51" bestFit="1" customWidth="1"/>
    <col min="6902" max="7151" width="11.42578125" style="51"/>
    <col min="7152" max="7152" width="7" style="51" customWidth="1"/>
    <col min="7153" max="7153" width="45.7109375" style="51" customWidth="1"/>
    <col min="7154" max="7154" width="11.42578125" style="51"/>
    <col min="7155" max="7155" width="13.42578125" style="51" bestFit="1" customWidth="1"/>
    <col min="7156" max="7156" width="12.42578125" style="51" bestFit="1" customWidth="1"/>
    <col min="7157" max="7157" width="14.7109375" style="51" bestFit="1" customWidth="1"/>
    <col min="7158" max="7407" width="11.42578125" style="51"/>
    <col min="7408" max="7408" width="7" style="51" customWidth="1"/>
    <col min="7409" max="7409" width="45.7109375" style="51" customWidth="1"/>
    <col min="7410" max="7410" width="11.42578125" style="51"/>
    <col min="7411" max="7411" width="13.42578125" style="51" bestFit="1" customWidth="1"/>
    <col min="7412" max="7412" width="12.42578125" style="51" bestFit="1" customWidth="1"/>
    <col min="7413" max="7413" width="14.7109375" style="51" bestFit="1" customWidth="1"/>
    <col min="7414" max="7663" width="11.42578125" style="51"/>
    <col min="7664" max="7664" width="7" style="51" customWidth="1"/>
    <col min="7665" max="7665" width="45.7109375" style="51" customWidth="1"/>
    <col min="7666" max="7666" width="11.42578125" style="51"/>
    <col min="7667" max="7667" width="13.42578125" style="51" bestFit="1" customWidth="1"/>
    <col min="7668" max="7668" width="12.42578125" style="51" bestFit="1" customWidth="1"/>
    <col min="7669" max="7669" width="14.7109375" style="51" bestFit="1" customWidth="1"/>
    <col min="7670" max="7919" width="11.42578125" style="51"/>
    <col min="7920" max="7920" width="7" style="51" customWidth="1"/>
    <col min="7921" max="7921" width="45.7109375" style="51" customWidth="1"/>
    <col min="7922" max="7922" width="11.42578125" style="51"/>
    <col min="7923" max="7923" width="13.42578125" style="51" bestFit="1" customWidth="1"/>
    <col min="7924" max="7924" width="12.42578125" style="51" bestFit="1" customWidth="1"/>
    <col min="7925" max="7925" width="14.7109375" style="51" bestFit="1" customWidth="1"/>
    <col min="7926" max="8175" width="11.42578125" style="51"/>
    <col min="8176" max="8176" width="7" style="51" customWidth="1"/>
    <col min="8177" max="8177" width="45.7109375" style="51" customWidth="1"/>
    <col min="8178" max="8178" width="11.42578125" style="51"/>
    <col min="8179" max="8179" width="13.42578125" style="51" bestFit="1" customWidth="1"/>
    <col min="8180" max="8180" width="12.42578125" style="51" bestFit="1" customWidth="1"/>
    <col min="8181" max="8181" width="14.7109375" style="51" bestFit="1" customWidth="1"/>
    <col min="8182" max="8431" width="11.42578125" style="51"/>
    <col min="8432" max="8432" width="7" style="51" customWidth="1"/>
    <col min="8433" max="8433" width="45.7109375" style="51" customWidth="1"/>
    <col min="8434" max="8434" width="11.42578125" style="51"/>
    <col min="8435" max="8435" width="13.42578125" style="51" bestFit="1" customWidth="1"/>
    <col min="8436" max="8436" width="12.42578125" style="51" bestFit="1" customWidth="1"/>
    <col min="8437" max="8437" width="14.7109375" style="51" bestFit="1" customWidth="1"/>
    <col min="8438" max="8687" width="11.42578125" style="51"/>
    <col min="8688" max="8688" width="7" style="51" customWidth="1"/>
    <col min="8689" max="8689" width="45.7109375" style="51" customWidth="1"/>
    <col min="8690" max="8690" width="11.42578125" style="51"/>
    <col min="8691" max="8691" width="13.42578125" style="51" bestFit="1" customWidth="1"/>
    <col min="8692" max="8692" width="12.42578125" style="51" bestFit="1" customWidth="1"/>
    <col min="8693" max="8693" width="14.7109375" style="51" bestFit="1" customWidth="1"/>
    <col min="8694" max="8943" width="11.42578125" style="51"/>
    <col min="8944" max="8944" width="7" style="51" customWidth="1"/>
    <col min="8945" max="8945" width="45.7109375" style="51" customWidth="1"/>
    <col min="8946" max="8946" width="11.42578125" style="51"/>
    <col min="8947" max="8947" width="13.42578125" style="51" bestFit="1" customWidth="1"/>
    <col min="8948" max="8948" width="12.42578125" style="51" bestFit="1" customWidth="1"/>
    <col min="8949" max="8949" width="14.7109375" style="51" bestFit="1" customWidth="1"/>
    <col min="8950" max="9199" width="11.42578125" style="51"/>
    <col min="9200" max="9200" width="7" style="51" customWidth="1"/>
    <col min="9201" max="9201" width="45.7109375" style="51" customWidth="1"/>
    <col min="9202" max="9202" width="11.42578125" style="51"/>
    <col min="9203" max="9203" width="13.42578125" style="51" bestFit="1" customWidth="1"/>
    <col min="9204" max="9204" width="12.42578125" style="51" bestFit="1" customWidth="1"/>
    <col min="9205" max="9205" width="14.7109375" style="51" bestFit="1" customWidth="1"/>
    <col min="9206" max="9455" width="11.42578125" style="51"/>
    <col min="9456" max="9456" width="7" style="51" customWidth="1"/>
    <col min="9457" max="9457" width="45.7109375" style="51" customWidth="1"/>
    <col min="9458" max="9458" width="11.42578125" style="51"/>
    <col min="9459" max="9459" width="13.42578125" style="51" bestFit="1" customWidth="1"/>
    <col min="9460" max="9460" width="12.42578125" style="51" bestFit="1" customWidth="1"/>
    <col min="9461" max="9461" width="14.7109375" style="51" bestFit="1" customWidth="1"/>
    <col min="9462" max="9711" width="11.42578125" style="51"/>
    <col min="9712" max="9712" width="7" style="51" customWidth="1"/>
    <col min="9713" max="9713" width="45.7109375" style="51" customWidth="1"/>
    <col min="9714" max="9714" width="11.42578125" style="51"/>
    <col min="9715" max="9715" width="13.42578125" style="51" bestFit="1" customWidth="1"/>
    <col min="9716" max="9716" width="12.42578125" style="51" bestFit="1" customWidth="1"/>
    <col min="9717" max="9717" width="14.7109375" style="51" bestFit="1" customWidth="1"/>
    <col min="9718" max="9967" width="11.42578125" style="51"/>
    <col min="9968" max="9968" width="7" style="51" customWidth="1"/>
    <col min="9969" max="9969" width="45.7109375" style="51" customWidth="1"/>
    <col min="9970" max="9970" width="11.42578125" style="51"/>
    <col min="9971" max="9971" width="13.42578125" style="51" bestFit="1" customWidth="1"/>
    <col min="9972" max="9972" width="12.42578125" style="51" bestFit="1" customWidth="1"/>
    <col min="9973" max="9973" width="14.7109375" style="51" bestFit="1" customWidth="1"/>
    <col min="9974" max="10223" width="11.42578125" style="51"/>
    <col min="10224" max="10224" width="7" style="51" customWidth="1"/>
    <col min="10225" max="10225" width="45.7109375" style="51" customWidth="1"/>
    <col min="10226" max="10226" width="11.42578125" style="51"/>
    <col min="10227" max="10227" width="13.42578125" style="51" bestFit="1" customWidth="1"/>
    <col min="10228" max="10228" width="12.42578125" style="51" bestFit="1" customWidth="1"/>
    <col min="10229" max="10229" width="14.7109375" style="51" bestFit="1" customWidth="1"/>
    <col min="10230" max="10479" width="11.42578125" style="51"/>
    <col min="10480" max="10480" width="7" style="51" customWidth="1"/>
    <col min="10481" max="10481" width="45.7109375" style="51" customWidth="1"/>
    <col min="10482" max="10482" width="11.42578125" style="51"/>
    <col min="10483" max="10483" width="13.42578125" style="51" bestFit="1" customWidth="1"/>
    <col min="10484" max="10484" width="12.42578125" style="51" bestFit="1" customWidth="1"/>
    <col min="10485" max="10485" width="14.7109375" style="51" bestFit="1" customWidth="1"/>
    <col min="10486" max="10735" width="11.42578125" style="51"/>
    <col min="10736" max="10736" width="7" style="51" customWidth="1"/>
    <col min="10737" max="10737" width="45.7109375" style="51" customWidth="1"/>
    <col min="10738" max="10738" width="11.42578125" style="51"/>
    <col min="10739" max="10739" width="13.42578125" style="51" bestFit="1" customWidth="1"/>
    <col min="10740" max="10740" width="12.42578125" style="51" bestFit="1" customWidth="1"/>
    <col min="10741" max="10741" width="14.7109375" style="51" bestFit="1" customWidth="1"/>
    <col min="10742" max="10991" width="11.42578125" style="51"/>
    <col min="10992" max="10992" width="7" style="51" customWidth="1"/>
    <col min="10993" max="10993" width="45.7109375" style="51" customWidth="1"/>
    <col min="10994" max="10994" width="11.42578125" style="51"/>
    <col min="10995" max="10995" width="13.42578125" style="51" bestFit="1" customWidth="1"/>
    <col min="10996" max="10996" width="12.42578125" style="51" bestFit="1" customWidth="1"/>
    <col min="10997" max="10997" width="14.7109375" style="51" bestFit="1" customWidth="1"/>
    <col min="10998" max="11247" width="11.42578125" style="51"/>
    <col min="11248" max="11248" width="7" style="51" customWidth="1"/>
    <col min="11249" max="11249" width="45.7109375" style="51" customWidth="1"/>
    <col min="11250" max="11250" width="11.42578125" style="51"/>
    <col min="11251" max="11251" width="13.42578125" style="51" bestFit="1" customWidth="1"/>
    <col min="11252" max="11252" width="12.42578125" style="51" bestFit="1" customWidth="1"/>
    <col min="11253" max="11253" width="14.7109375" style="51" bestFit="1" customWidth="1"/>
    <col min="11254" max="11503" width="11.42578125" style="51"/>
    <col min="11504" max="11504" width="7" style="51" customWidth="1"/>
    <col min="11505" max="11505" width="45.7109375" style="51" customWidth="1"/>
    <col min="11506" max="11506" width="11.42578125" style="51"/>
    <col min="11507" max="11507" width="13.42578125" style="51" bestFit="1" customWidth="1"/>
    <col min="11508" max="11508" width="12.42578125" style="51" bestFit="1" customWidth="1"/>
    <col min="11509" max="11509" width="14.7109375" style="51" bestFit="1" customWidth="1"/>
    <col min="11510" max="11759" width="11.42578125" style="51"/>
    <col min="11760" max="11760" width="7" style="51" customWidth="1"/>
    <col min="11761" max="11761" width="45.7109375" style="51" customWidth="1"/>
    <col min="11762" max="11762" width="11.42578125" style="51"/>
    <col min="11763" max="11763" width="13.42578125" style="51" bestFit="1" customWidth="1"/>
    <col min="11764" max="11764" width="12.42578125" style="51" bestFit="1" customWidth="1"/>
    <col min="11765" max="11765" width="14.7109375" style="51" bestFit="1" customWidth="1"/>
    <col min="11766" max="12015" width="11.42578125" style="51"/>
    <col min="12016" max="12016" width="7" style="51" customWidth="1"/>
    <col min="12017" max="12017" width="45.7109375" style="51" customWidth="1"/>
    <col min="12018" max="12018" width="11.42578125" style="51"/>
    <col min="12019" max="12019" width="13.42578125" style="51" bestFit="1" customWidth="1"/>
    <col min="12020" max="12020" width="12.42578125" style="51" bestFit="1" customWidth="1"/>
    <col min="12021" max="12021" width="14.7109375" style="51" bestFit="1" customWidth="1"/>
    <col min="12022" max="12271" width="11.42578125" style="51"/>
    <col min="12272" max="12272" width="7" style="51" customWidth="1"/>
    <col min="12273" max="12273" width="45.7109375" style="51" customWidth="1"/>
    <col min="12274" max="12274" width="11.42578125" style="51"/>
    <col min="12275" max="12275" width="13.42578125" style="51" bestFit="1" customWidth="1"/>
    <col min="12276" max="12276" width="12.42578125" style="51" bestFit="1" customWidth="1"/>
    <col min="12277" max="12277" width="14.7109375" style="51" bestFit="1" customWidth="1"/>
    <col min="12278" max="12527" width="11.42578125" style="51"/>
    <col min="12528" max="12528" width="7" style="51" customWidth="1"/>
    <col min="12529" max="12529" width="45.7109375" style="51" customWidth="1"/>
    <col min="12530" max="12530" width="11.42578125" style="51"/>
    <col min="12531" max="12531" width="13.42578125" style="51" bestFit="1" customWidth="1"/>
    <col min="12532" max="12532" width="12.42578125" style="51" bestFit="1" customWidth="1"/>
    <col min="12533" max="12533" width="14.7109375" style="51" bestFit="1" customWidth="1"/>
    <col min="12534" max="12783" width="11.42578125" style="51"/>
    <col min="12784" max="12784" width="7" style="51" customWidth="1"/>
    <col min="12785" max="12785" width="45.7109375" style="51" customWidth="1"/>
    <col min="12786" max="12786" width="11.42578125" style="51"/>
    <col min="12787" max="12787" width="13.42578125" style="51" bestFit="1" customWidth="1"/>
    <col min="12788" max="12788" width="12.42578125" style="51" bestFit="1" customWidth="1"/>
    <col min="12789" max="12789" width="14.7109375" style="51" bestFit="1" customWidth="1"/>
    <col min="12790" max="13039" width="11.42578125" style="51"/>
    <col min="13040" max="13040" width="7" style="51" customWidth="1"/>
    <col min="13041" max="13041" width="45.7109375" style="51" customWidth="1"/>
    <col min="13042" max="13042" width="11.42578125" style="51"/>
    <col min="13043" max="13043" width="13.42578125" style="51" bestFit="1" customWidth="1"/>
    <col min="13044" max="13044" width="12.42578125" style="51" bestFit="1" customWidth="1"/>
    <col min="13045" max="13045" width="14.7109375" style="51" bestFit="1" customWidth="1"/>
    <col min="13046" max="13295" width="11.42578125" style="51"/>
    <col min="13296" max="13296" width="7" style="51" customWidth="1"/>
    <col min="13297" max="13297" width="45.7109375" style="51" customWidth="1"/>
    <col min="13298" max="13298" width="11.42578125" style="51"/>
    <col min="13299" max="13299" width="13.42578125" style="51" bestFit="1" customWidth="1"/>
    <col min="13300" max="13300" width="12.42578125" style="51" bestFit="1" customWidth="1"/>
    <col min="13301" max="13301" width="14.7109375" style="51" bestFit="1" customWidth="1"/>
    <col min="13302" max="13551" width="11.42578125" style="51"/>
    <col min="13552" max="13552" width="7" style="51" customWidth="1"/>
    <col min="13553" max="13553" width="45.7109375" style="51" customWidth="1"/>
    <col min="13554" max="13554" width="11.42578125" style="51"/>
    <col min="13555" max="13555" width="13.42578125" style="51" bestFit="1" customWidth="1"/>
    <col min="13556" max="13556" width="12.42578125" style="51" bestFit="1" customWidth="1"/>
    <col min="13557" max="13557" width="14.7109375" style="51" bestFit="1" customWidth="1"/>
    <col min="13558" max="13807" width="11.42578125" style="51"/>
    <col min="13808" max="13808" width="7" style="51" customWidth="1"/>
    <col min="13809" max="13809" width="45.7109375" style="51" customWidth="1"/>
    <col min="13810" max="13810" width="11.42578125" style="51"/>
    <col min="13811" max="13811" width="13.42578125" style="51" bestFit="1" customWidth="1"/>
    <col min="13812" max="13812" width="12.42578125" style="51" bestFit="1" customWidth="1"/>
    <col min="13813" max="13813" width="14.7109375" style="51" bestFit="1" customWidth="1"/>
    <col min="13814" max="14063" width="11.42578125" style="51"/>
    <col min="14064" max="14064" width="7" style="51" customWidth="1"/>
    <col min="14065" max="14065" width="45.7109375" style="51" customWidth="1"/>
    <col min="14066" max="14066" width="11.42578125" style="51"/>
    <col min="14067" max="14067" width="13.42578125" style="51" bestFit="1" customWidth="1"/>
    <col min="14068" max="14068" width="12.42578125" style="51" bestFit="1" customWidth="1"/>
    <col min="14069" max="14069" width="14.7109375" style="51" bestFit="1" customWidth="1"/>
    <col min="14070" max="14319" width="11.42578125" style="51"/>
    <col min="14320" max="14320" width="7" style="51" customWidth="1"/>
    <col min="14321" max="14321" width="45.7109375" style="51" customWidth="1"/>
    <col min="14322" max="14322" width="11.42578125" style="51"/>
    <col min="14323" max="14323" width="13.42578125" style="51" bestFit="1" customWidth="1"/>
    <col min="14324" max="14324" width="12.42578125" style="51" bestFit="1" customWidth="1"/>
    <col min="14325" max="14325" width="14.7109375" style="51" bestFit="1" customWidth="1"/>
    <col min="14326" max="14575" width="11.42578125" style="51"/>
    <col min="14576" max="14576" width="7" style="51" customWidth="1"/>
    <col min="14577" max="14577" width="45.7109375" style="51" customWidth="1"/>
    <col min="14578" max="14578" width="11.42578125" style="51"/>
    <col min="14579" max="14579" width="13.42578125" style="51" bestFit="1" customWidth="1"/>
    <col min="14580" max="14580" width="12.42578125" style="51" bestFit="1" customWidth="1"/>
    <col min="14581" max="14581" width="14.7109375" style="51" bestFit="1" customWidth="1"/>
    <col min="14582" max="14831" width="11.42578125" style="51"/>
    <col min="14832" max="14832" width="7" style="51" customWidth="1"/>
    <col min="14833" max="14833" width="45.7109375" style="51" customWidth="1"/>
    <col min="14834" max="14834" width="11.42578125" style="51"/>
    <col min="14835" max="14835" width="13.42578125" style="51" bestFit="1" customWidth="1"/>
    <col min="14836" max="14836" width="12.42578125" style="51" bestFit="1" customWidth="1"/>
    <col min="14837" max="14837" width="14.7109375" style="51" bestFit="1" customWidth="1"/>
    <col min="14838" max="15087" width="11.42578125" style="51"/>
    <col min="15088" max="15088" width="7" style="51" customWidth="1"/>
    <col min="15089" max="15089" width="45.7109375" style="51" customWidth="1"/>
    <col min="15090" max="15090" width="11.42578125" style="51"/>
    <col min="15091" max="15091" width="13.42578125" style="51" bestFit="1" customWidth="1"/>
    <col min="15092" max="15092" width="12.42578125" style="51" bestFit="1" customWidth="1"/>
    <col min="15093" max="15093" width="14.7109375" style="51" bestFit="1" customWidth="1"/>
    <col min="15094" max="15343" width="11.42578125" style="51"/>
    <col min="15344" max="15344" width="7" style="51" customWidth="1"/>
    <col min="15345" max="15345" width="45.7109375" style="51" customWidth="1"/>
    <col min="15346" max="15346" width="11.42578125" style="51"/>
    <col min="15347" max="15347" width="13.42578125" style="51" bestFit="1" customWidth="1"/>
    <col min="15348" max="15348" width="12.42578125" style="51" bestFit="1" customWidth="1"/>
    <col min="15349" max="15349" width="14.7109375" style="51" bestFit="1" customWidth="1"/>
    <col min="15350" max="15599" width="11.42578125" style="51"/>
    <col min="15600" max="15600" width="7" style="51" customWidth="1"/>
    <col min="15601" max="15601" width="45.7109375" style="51" customWidth="1"/>
    <col min="15602" max="15602" width="11.42578125" style="51"/>
    <col min="15603" max="15603" width="13.42578125" style="51" bestFit="1" customWidth="1"/>
    <col min="15604" max="15604" width="12.42578125" style="51" bestFit="1" customWidth="1"/>
    <col min="15605" max="15605" width="14.7109375" style="51" bestFit="1" customWidth="1"/>
    <col min="15606" max="15855" width="11.42578125" style="51"/>
    <col min="15856" max="15856" width="7" style="51" customWidth="1"/>
    <col min="15857" max="15857" width="45.7109375" style="51" customWidth="1"/>
    <col min="15858" max="15858" width="11.42578125" style="51"/>
    <col min="15859" max="15859" width="13.42578125" style="51" bestFit="1" customWidth="1"/>
    <col min="15860" max="15860" width="12.42578125" style="51" bestFit="1" customWidth="1"/>
    <col min="15861" max="15861" width="14.7109375" style="51" bestFit="1" customWidth="1"/>
    <col min="15862" max="16111" width="11.42578125" style="51"/>
    <col min="16112" max="16112" width="7" style="51" customWidth="1"/>
    <col min="16113" max="16113" width="45.7109375" style="51" customWidth="1"/>
    <col min="16114" max="16114" width="11.42578125" style="51"/>
    <col min="16115" max="16115" width="13.42578125" style="51" bestFit="1" customWidth="1"/>
    <col min="16116" max="16116" width="12.42578125" style="51" bestFit="1" customWidth="1"/>
    <col min="16117" max="16117" width="14.7109375" style="51" bestFit="1" customWidth="1"/>
    <col min="16118" max="16368" width="11.42578125" style="51"/>
    <col min="16369" max="16384" width="11.5703125" style="51" customWidth="1"/>
  </cols>
  <sheetData>
    <row r="1" spans="1:13" ht="106.9" customHeight="1">
      <c r="A1" s="107" t="s">
        <v>89</v>
      </c>
      <c r="B1" s="108"/>
      <c r="C1" s="108"/>
      <c r="D1" s="108"/>
      <c r="E1" s="108"/>
      <c r="F1" s="109"/>
    </row>
    <row r="2" spans="1:13" ht="50.25" customHeight="1">
      <c r="A2" s="30" t="s">
        <v>4</v>
      </c>
      <c r="B2" s="31" t="s">
        <v>0</v>
      </c>
      <c r="C2" s="31" t="s">
        <v>5</v>
      </c>
      <c r="D2" s="4" t="s">
        <v>1</v>
      </c>
      <c r="E2" s="36" t="s">
        <v>6</v>
      </c>
      <c r="F2" s="37" t="s">
        <v>7</v>
      </c>
    </row>
    <row r="3" spans="1:13" ht="19.899999999999999" customHeight="1">
      <c r="A3" s="38" t="s">
        <v>30</v>
      </c>
      <c r="B3" s="39"/>
      <c r="C3" s="39"/>
      <c r="D3" s="40"/>
      <c r="E3" s="40"/>
      <c r="F3" s="41"/>
    </row>
    <row r="4" spans="1:13" ht="19.899999999999999" customHeight="1">
      <c r="A4" s="2">
        <v>1</v>
      </c>
      <c r="B4" s="32" t="s">
        <v>8</v>
      </c>
      <c r="C4" s="3" t="s">
        <v>9</v>
      </c>
      <c r="D4" s="110">
        <v>1</v>
      </c>
      <c r="E4" s="42"/>
      <c r="F4" s="43"/>
      <c r="H4" s="52"/>
      <c r="I4" s="53"/>
      <c r="M4" s="52"/>
    </row>
    <row r="5" spans="1:13" ht="30" customHeight="1">
      <c r="A5" s="2">
        <v>2</v>
      </c>
      <c r="B5" s="33" t="s">
        <v>3</v>
      </c>
      <c r="C5" s="3" t="s">
        <v>9</v>
      </c>
      <c r="D5" s="110">
        <v>1</v>
      </c>
      <c r="E5" s="42"/>
      <c r="F5" s="43"/>
      <c r="H5" s="52"/>
      <c r="I5" s="53"/>
      <c r="M5" s="52"/>
    </row>
    <row r="6" spans="1:13" ht="25.15" customHeight="1">
      <c r="A6" s="2">
        <v>3</v>
      </c>
      <c r="B6" s="33" t="s">
        <v>10</v>
      </c>
      <c r="C6" s="3" t="s">
        <v>11</v>
      </c>
      <c r="D6" s="110">
        <v>8</v>
      </c>
      <c r="E6" s="42"/>
      <c r="F6" s="43"/>
      <c r="H6" s="52"/>
      <c r="I6" s="53"/>
      <c r="M6" s="52"/>
    </row>
    <row r="7" spans="1:13" ht="19.5" customHeight="1">
      <c r="A7" s="44" t="s">
        <v>12</v>
      </c>
      <c r="B7" s="45"/>
      <c r="C7" s="45"/>
      <c r="D7" s="59"/>
      <c r="E7" s="46"/>
      <c r="F7" s="47"/>
      <c r="H7" s="52"/>
      <c r="I7" s="53"/>
      <c r="M7" s="52"/>
    </row>
    <row r="8" spans="1:13" ht="19.899999999999999" customHeight="1">
      <c r="A8" s="2">
        <v>4</v>
      </c>
      <c r="B8" s="34" t="s">
        <v>82</v>
      </c>
      <c r="C8" s="3" t="s">
        <v>13</v>
      </c>
      <c r="D8" s="111">
        <v>8297</v>
      </c>
      <c r="E8" s="42"/>
      <c r="F8" s="43"/>
      <c r="H8" s="52"/>
      <c r="I8" s="53"/>
      <c r="M8" s="52"/>
    </row>
    <row r="9" spans="1:13" ht="19.899999999999999" customHeight="1">
      <c r="A9" s="2">
        <v>5</v>
      </c>
      <c r="B9" s="34" t="s">
        <v>83</v>
      </c>
      <c r="C9" s="3" t="s">
        <v>13</v>
      </c>
      <c r="D9" s="111">
        <v>8452</v>
      </c>
      <c r="E9" s="42"/>
      <c r="F9" s="43"/>
      <c r="H9" s="52"/>
      <c r="I9" s="53"/>
      <c r="M9" s="52"/>
    </row>
    <row r="10" spans="1:13" ht="19.5" customHeight="1">
      <c r="A10" s="44" t="s">
        <v>14</v>
      </c>
      <c r="B10" s="45"/>
      <c r="C10" s="45"/>
      <c r="D10" s="59"/>
      <c r="E10" s="46"/>
      <c r="F10" s="47"/>
      <c r="H10" s="52"/>
      <c r="I10" s="53"/>
      <c r="M10" s="52"/>
    </row>
    <row r="11" spans="1:13" ht="19.899999999999999" customHeight="1">
      <c r="A11" s="2">
        <v>6</v>
      </c>
      <c r="B11" s="34" t="s">
        <v>73</v>
      </c>
      <c r="C11" s="3" t="s">
        <v>13</v>
      </c>
      <c r="D11" s="111">
        <v>11939.65</v>
      </c>
      <c r="E11" s="42"/>
      <c r="F11" s="43"/>
      <c r="H11" s="52"/>
      <c r="I11" s="53"/>
      <c r="M11" s="52"/>
    </row>
    <row r="12" spans="1:13" ht="19.899999999999999" customHeight="1">
      <c r="A12" s="2">
        <v>7</v>
      </c>
      <c r="B12" s="34" t="s">
        <v>74</v>
      </c>
      <c r="C12" s="3" t="s">
        <v>13</v>
      </c>
      <c r="D12" s="111">
        <v>5777.25</v>
      </c>
      <c r="E12" s="42"/>
      <c r="F12" s="43"/>
      <c r="H12" s="52"/>
      <c r="I12" s="53"/>
      <c r="M12" s="52"/>
    </row>
    <row r="13" spans="1:13" ht="19.899999999999999" customHeight="1">
      <c r="A13" s="2">
        <v>8</v>
      </c>
      <c r="B13" s="34" t="s">
        <v>71</v>
      </c>
      <c r="C13" s="3" t="s">
        <v>13</v>
      </c>
      <c r="D13" s="111">
        <v>2570.88</v>
      </c>
      <c r="E13" s="42"/>
      <c r="F13" s="43"/>
      <c r="H13" s="52"/>
      <c r="I13" s="53"/>
      <c r="M13" s="52"/>
    </row>
    <row r="14" spans="1:13" ht="19.899999999999999" customHeight="1">
      <c r="A14" s="2">
        <v>9</v>
      </c>
      <c r="B14" s="34" t="s">
        <v>15</v>
      </c>
      <c r="C14" s="35" t="s">
        <v>16</v>
      </c>
      <c r="D14" s="111">
        <v>57.78</v>
      </c>
      <c r="E14" s="42"/>
      <c r="F14" s="43"/>
      <c r="H14" s="52"/>
      <c r="I14" s="53"/>
      <c r="M14" s="52"/>
    </row>
    <row r="15" spans="1:13" ht="19.899999999999999" customHeight="1">
      <c r="A15" s="2">
        <v>10</v>
      </c>
      <c r="B15" s="34" t="s">
        <v>17</v>
      </c>
      <c r="C15" s="35" t="s">
        <v>18</v>
      </c>
      <c r="D15" s="111">
        <v>38515</v>
      </c>
      <c r="E15" s="42"/>
      <c r="F15" s="43"/>
      <c r="H15" s="52"/>
      <c r="I15" s="53"/>
      <c r="M15" s="52"/>
    </row>
    <row r="16" spans="1:13" ht="19.899999999999999" customHeight="1">
      <c r="A16" s="2">
        <v>11</v>
      </c>
      <c r="B16" s="34" t="s">
        <v>19</v>
      </c>
      <c r="C16" s="35" t="s">
        <v>16</v>
      </c>
      <c r="D16" s="111">
        <v>104</v>
      </c>
      <c r="E16" s="42"/>
      <c r="F16" s="43"/>
      <c r="H16" s="52"/>
      <c r="I16" s="53"/>
      <c r="M16" s="52"/>
    </row>
    <row r="17" spans="1:13" ht="19.899999999999999" customHeight="1">
      <c r="A17" s="2">
        <v>12</v>
      </c>
      <c r="B17" s="34" t="s">
        <v>20</v>
      </c>
      <c r="C17" s="35" t="s">
        <v>18</v>
      </c>
      <c r="D17" s="111">
        <v>38515</v>
      </c>
      <c r="E17" s="42"/>
      <c r="F17" s="43"/>
      <c r="H17" s="52"/>
      <c r="I17" s="53"/>
      <c r="M17" s="52"/>
    </row>
    <row r="18" spans="1:13" ht="19.5" customHeight="1">
      <c r="A18" s="44" t="s">
        <v>32</v>
      </c>
      <c r="B18" s="45"/>
      <c r="C18" s="45"/>
      <c r="D18" s="60"/>
      <c r="E18" s="46"/>
      <c r="F18" s="47"/>
      <c r="H18" s="52"/>
      <c r="I18" s="53"/>
      <c r="M18" s="52"/>
    </row>
    <row r="19" spans="1:13" ht="19.899999999999999" customHeight="1">
      <c r="A19" s="2">
        <v>13</v>
      </c>
      <c r="B19" s="34" t="s">
        <v>81</v>
      </c>
      <c r="C19" s="50" t="s">
        <v>13</v>
      </c>
      <c r="D19" s="112">
        <v>1234.05</v>
      </c>
      <c r="E19" s="48"/>
      <c r="F19" s="49"/>
      <c r="H19" s="52"/>
      <c r="I19" s="53"/>
      <c r="M19" s="52"/>
    </row>
    <row r="20" spans="1:13" ht="19.899999999999999" customHeight="1">
      <c r="A20" s="2">
        <v>14</v>
      </c>
      <c r="B20" s="34" t="s">
        <v>23</v>
      </c>
      <c r="C20" s="3" t="s">
        <v>22</v>
      </c>
      <c r="D20" s="111">
        <v>73.400000000000006</v>
      </c>
      <c r="E20" s="48"/>
      <c r="F20" s="49"/>
      <c r="H20" s="52"/>
      <c r="I20" s="53"/>
      <c r="M20" s="52"/>
    </row>
    <row r="21" spans="1:13" ht="19.899999999999999" customHeight="1">
      <c r="A21" s="2">
        <v>15</v>
      </c>
      <c r="B21" s="34" t="s">
        <v>72</v>
      </c>
      <c r="C21" s="3" t="s">
        <v>22</v>
      </c>
      <c r="D21" s="111">
        <v>87.3</v>
      </c>
      <c r="E21" s="48"/>
      <c r="F21" s="49"/>
      <c r="H21" s="52"/>
      <c r="I21" s="53"/>
      <c r="M21" s="52"/>
    </row>
    <row r="22" spans="1:13" ht="19.899999999999999" customHeight="1">
      <c r="A22" s="2">
        <v>16</v>
      </c>
      <c r="B22" s="34" t="s">
        <v>21</v>
      </c>
      <c r="C22" s="3" t="s">
        <v>22</v>
      </c>
      <c r="D22" s="111">
        <v>58.2</v>
      </c>
      <c r="E22" s="48"/>
      <c r="F22" s="49"/>
      <c r="H22" s="52"/>
      <c r="I22" s="53"/>
      <c r="M22" s="52"/>
    </row>
    <row r="23" spans="1:13" ht="19.899999999999999" customHeight="1">
      <c r="A23" s="2">
        <v>17</v>
      </c>
      <c r="B23" s="34" t="s">
        <v>33</v>
      </c>
      <c r="C23" s="3" t="s">
        <v>13</v>
      </c>
      <c r="D23" s="111">
        <v>943.44</v>
      </c>
      <c r="E23" s="48"/>
      <c r="F23" s="49"/>
      <c r="H23" s="52"/>
      <c r="I23" s="53"/>
      <c r="M23" s="52"/>
    </row>
    <row r="24" spans="1:13" ht="19.899999999999999" customHeight="1">
      <c r="A24" s="2">
        <v>18</v>
      </c>
      <c r="B24" s="34" t="s">
        <v>34</v>
      </c>
      <c r="C24" s="3" t="s">
        <v>13</v>
      </c>
      <c r="D24" s="111">
        <v>74.680000000000007</v>
      </c>
      <c r="E24" s="48"/>
      <c r="F24" s="49"/>
      <c r="H24" s="52"/>
      <c r="I24" s="53"/>
      <c r="M24" s="52"/>
    </row>
    <row r="25" spans="1:13" ht="19.899999999999999" customHeight="1">
      <c r="A25" s="2">
        <v>19</v>
      </c>
      <c r="B25" s="34" t="s">
        <v>77</v>
      </c>
      <c r="C25" s="3" t="s">
        <v>75</v>
      </c>
      <c r="D25" s="111">
        <v>5870.5300000000007</v>
      </c>
      <c r="E25" s="48"/>
      <c r="F25" s="49"/>
      <c r="H25" s="52"/>
      <c r="I25" s="53"/>
      <c r="M25" s="52"/>
    </row>
    <row r="26" spans="1:13" ht="19.899999999999999" customHeight="1">
      <c r="A26" s="2">
        <v>20</v>
      </c>
      <c r="B26" s="34" t="s">
        <v>36</v>
      </c>
      <c r="C26" s="3" t="s">
        <v>13</v>
      </c>
      <c r="D26" s="111">
        <v>404</v>
      </c>
      <c r="E26" s="48"/>
      <c r="F26" s="49"/>
      <c r="H26" s="52"/>
      <c r="I26" s="53"/>
      <c r="M26" s="52"/>
    </row>
    <row r="27" spans="1:13" ht="19.899999999999999" customHeight="1">
      <c r="A27" s="2">
        <v>21</v>
      </c>
      <c r="B27" s="34" t="s">
        <v>86</v>
      </c>
      <c r="C27" s="3" t="s">
        <v>13</v>
      </c>
      <c r="D27" s="111">
        <v>266</v>
      </c>
      <c r="E27" s="48"/>
      <c r="F27" s="49"/>
      <c r="H27" s="52"/>
      <c r="I27" s="53"/>
      <c r="M27" s="52"/>
    </row>
    <row r="28" spans="1:13" ht="19.899999999999999" customHeight="1">
      <c r="A28" s="2">
        <v>22</v>
      </c>
      <c r="B28" s="34" t="s">
        <v>78</v>
      </c>
      <c r="C28" s="3" t="s">
        <v>22</v>
      </c>
      <c r="D28" s="111">
        <v>646</v>
      </c>
      <c r="E28" s="48"/>
      <c r="F28" s="49"/>
      <c r="H28" s="52"/>
      <c r="I28" s="53"/>
      <c r="M28" s="52"/>
    </row>
    <row r="29" spans="1:13" ht="19.899999999999999" customHeight="1">
      <c r="A29" s="2">
        <v>23</v>
      </c>
      <c r="B29" s="34" t="s">
        <v>39</v>
      </c>
      <c r="C29" s="3" t="str">
        <f>C20</f>
        <v>ml</v>
      </c>
      <c r="D29" s="111">
        <v>339</v>
      </c>
      <c r="E29" s="48"/>
      <c r="F29" s="49"/>
      <c r="H29" s="52"/>
      <c r="I29" s="53"/>
      <c r="M29" s="52"/>
    </row>
    <row r="30" spans="1:13" ht="19.899999999999999" customHeight="1">
      <c r="A30" s="2">
        <v>24</v>
      </c>
      <c r="B30" s="34" t="s">
        <v>88</v>
      </c>
      <c r="C30" s="3" t="s">
        <v>13</v>
      </c>
      <c r="D30" s="111">
        <v>246</v>
      </c>
      <c r="E30" s="48"/>
      <c r="F30" s="49"/>
      <c r="H30" s="52"/>
      <c r="I30" s="53"/>
      <c r="M30" s="52"/>
    </row>
    <row r="31" spans="1:13" ht="19.899999999999999" customHeight="1">
      <c r="A31" s="2">
        <v>25</v>
      </c>
      <c r="B31" s="34" t="s">
        <v>79</v>
      </c>
      <c r="C31" s="3" t="s">
        <v>25</v>
      </c>
      <c r="D31" s="111">
        <v>101</v>
      </c>
      <c r="E31" s="48"/>
      <c r="F31" s="49"/>
      <c r="H31" s="52"/>
      <c r="I31" s="53"/>
      <c r="M31" s="52"/>
    </row>
    <row r="32" spans="1:13" ht="19.899999999999999" customHeight="1">
      <c r="A32" s="2">
        <v>26</v>
      </c>
      <c r="B32" s="34" t="s">
        <v>85</v>
      </c>
      <c r="C32" s="3" t="s">
        <v>22</v>
      </c>
      <c r="D32" s="111">
        <v>950</v>
      </c>
      <c r="E32" s="48"/>
      <c r="F32" s="49"/>
      <c r="H32" s="52"/>
      <c r="I32" s="53"/>
      <c r="K32" s="54"/>
      <c r="L32" s="54"/>
      <c r="M32" s="52"/>
    </row>
    <row r="33" spans="1:13" s="54" customFormat="1" ht="17.25" customHeight="1">
      <c r="A33" s="44" t="s">
        <v>80</v>
      </c>
      <c r="B33" s="45"/>
      <c r="C33" s="45"/>
      <c r="D33" s="59"/>
      <c r="E33" s="46"/>
      <c r="F33" s="47"/>
      <c r="H33" s="52"/>
      <c r="I33" s="53"/>
      <c r="K33" s="51"/>
      <c r="L33" s="51"/>
      <c r="M33" s="52"/>
    </row>
    <row r="34" spans="1:13" ht="19.899999999999999" customHeight="1">
      <c r="A34" s="2">
        <v>27</v>
      </c>
      <c r="B34" s="34" t="s">
        <v>76</v>
      </c>
      <c r="C34" s="35" t="s">
        <v>25</v>
      </c>
      <c r="D34" s="113">
        <v>15</v>
      </c>
      <c r="E34" s="42"/>
      <c r="F34" s="43"/>
      <c r="H34" s="52"/>
      <c r="I34" s="53"/>
      <c r="M34" s="52"/>
    </row>
    <row r="35" spans="1:13" ht="19.899999999999999" customHeight="1">
      <c r="A35" s="2">
        <v>28</v>
      </c>
      <c r="B35" s="34" t="s">
        <v>87</v>
      </c>
      <c r="C35" s="35" t="s">
        <v>25</v>
      </c>
      <c r="D35" s="113">
        <v>10</v>
      </c>
      <c r="E35" s="42"/>
      <c r="F35" s="43"/>
      <c r="H35" s="52"/>
      <c r="I35" s="53"/>
      <c r="M35" s="52"/>
    </row>
    <row r="36" spans="1:13" ht="19.899999999999999" customHeight="1">
      <c r="A36" s="2">
        <v>29</v>
      </c>
      <c r="B36" s="34" t="s">
        <v>84</v>
      </c>
      <c r="C36" s="35" t="s">
        <v>25</v>
      </c>
      <c r="D36" s="113">
        <v>1</v>
      </c>
      <c r="E36" s="42"/>
      <c r="F36" s="43"/>
      <c r="H36" s="52"/>
      <c r="I36" s="53"/>
      <c r="M36" s="52"/>
    </row>
    <row r="37" spans="1:13" ht="19.899999999999999" customHeight="1">
      <c r="A37" s="61" t="s">
        <v>26</v>
      </c>
      <c r="B37" s="62"/>
      <c r="C37" s="62"/>
      <c r="D37" s="62"/>
      <c r="E37" s="63"/>
      <c r="F37" s="5"/>
      <c r="M37" s="52"/>
    </row>
    <row r="38" spans="1:13" ht="19.899999999999999" customHeight="1">
      <c r="A38" s="61" t="s">
        <v>27</v>
      </c>
      <c r="B38" s="62"/>
      <c r="C38" s="62"/>
      <c r="D38" s="62"/>
      <c r="E38" s="63"/>
      <c r="F38" s="5"/>
    </row>
    <row r="39" spans="1:13" ht="19.899999999999999" customHeight="1">
      <c r="A39" s="61" t="s">
        <v>28</v>
      </c>
      <c r="B39" s="62"/>
      <c r="C39" s="62"/>
      <c r="D39" s="62"/>
      <c r="E39" s="63"/>
      <c r="F39" s="5"/>
    </row>
    <row r="41" spans="1:13" ht="15">
      <c r="A41" s="106" t="s">
        <v>29</v>
      </c>
      <c r="B41" s="106"/>
      <c r="C41" s="106"/>
      <c r="D41" s="106"/>
      <c r="E41" s="106"/>
      <c r="F41" s="106"/>
    </row>
    <row r="44" spans="1:13" customFormat="1" ht="15">
      <c r="D44" s="114"/>
    </row>
    <row r="46" spans="1:13" customFormat="1" ht="15">
      <c r="D46" s="114"/>
    </row>
  </sheetData>
  <mergeCells count="5">
    <mergeCell ref="A37:E37"/>
    <mergeCell ref="A38:E38"/>
    <mergeCell ref="A39:E39"/>
    <mergeCell ref="A41:F41"/>
    <mergeCell ref="A1:F1"/>
  </mergeCells>
  <pageMargins left="0.35433070866141736" right="0.27559055118110237" top="0.46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Radier Ordinaire</vt:lpstr>
      <vt:lpstr>BPDE </vt:lpstr>
      <vt:lpstr>'BPDE '!Zone_d_impression</vt:lpstr>
      <vt:lpstr>'Radier Ordinaire'!Zone_d_impression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Abdellatif AABOUDOU</cp:lastModifiedBy>
  <cp:lastPrinted>2026-08-19T11:57:58Z</cp:lastPrinted>
  <dcterms:created xsi:type="dcterms:W3CDTF">2015-06-05T18:19:34Z</dcterms:created>
  <dcterms:modified xsi:type="dcterms:W3CDTF">2026-08-19T11:59:17Z</dcterms:modified>
</cp:coreProperties>
</file>