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uceta\Desktop\praparation AO\AO 48 INDH 2026 en cours d'etude\AOOS 48 INDH 2026\"/>
    </mc:Choice>
  </mc:AlternateContent>
  <bookViews>
    <workbookView xWindow="0" yWindow="0" windowWidth="28800" windowHeight="12435"/>
  </bookViews>
  <sheets>
    <sheet name="Bordereau des prix" sheetId="15" r:id="rId1"/>
    <sheet name="ACIER ELEVATION" sheetId="9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DEC5" localSheetId="0">#REF!</definedName>
    <definedName name="________DEC5">#REF!</definedName>
    <definedName name="_____IV199999" localSheetId="0">#REF!</definedName>
    <definedName name="_____IV199999">#REF!</definedName>
    <definedName name="_____IV69999" localSheetId="0">#REF!</definedName>
    <definedName name="_____IV69999">#REF!</definedName>
    <definedName name="_____IV99999" localSheetId="0">#REF!</definedName>
    <definedName name="_____IV99999">#REF!</definedName>
    <definedName name="_____IV999999" localSheetId="0">#REF!</definedName>
    <definedName name="_____IV999999">#REF!</definedName>
    <definedName name="____IV199999" localSheetId="0">#REF!</definedName>
    <definedName name="____IV199999">#REF!</definedName>
    <definedName name="____IV69999" localSheetId="0">#REF!</definedName>
    <definedName name="____IV69999">#REF!</definedName>
    <definedName name="____IV99999" localSheetId="0">#REF!</definedName>
    <definedName name="____IV99999">#REF!</definedName>
    <definedName name="____IV999999" localSheetId="0">#REF!</definedName>
    <definedName name="____IV999999">#REF!</definedName>
    <definedName name="___IV199999" localSheetId="0">#REF!</definedName>
    <definedName name="___IV199999">#REF!</definedName>
    <definedName name="___IV69999" localSheetId="0">#REF!</definedName>
    <definedName name="___IV69999">#REF!</definedName>
    <definedName name="___IV99999" localSheetId="0">#REF!</definedName>
    <definedName name="___IV99999">#REF!</definedName>
    <definedName name="___IV999999" localSheetId="0">#REF!</definedName>
    <definedName name="___IV999999">#REF!</definedName>
    <definedName name="__IntlFixup" hidden="1">TRUE</definedName>
    <definedName name="__IntlFixupTable" localSheetId="0" hidden="1">#REF!</definedName>
    <definedName name="__IntlFixupTable" hidden="1">#REF!</definedName>
    <definedName name="__IV199999" localSheetId="0">#REF!</definedName>
    <definedName name="__IV199999">#REF!</definedName>
    <definedName name="__IV69999" localSheetId="0">#REF!</definedName>
    <definedName name="__IV69999">#REF!</definedName>
    <definedName name="__IV99999" localSheetId="0">#REF!</definedName>
    <definedName name="__IV99999">#REF!</definedName>
    <definedName name="__IV999999" localSheetId="0">#REF!</definedName>
    <definedName name="__IV999999">#REF!</definedName>
    <definedName name="_1__Excel_BuiltIn_Print_Area_1" localSheetId="0">#REF!</definedName>
    <definedName name="_1__Excel_BuiltIn_Print_Area_1">#REF!</definedName>
    <definedName name="_2_Excel_BuiltIn_Print_Area_1" localSheetId="0">#REF!</definedName>
    <definedName name="_2_Excel_BuiltIn_Print_Area_1">#REF!</definedName>
    <definedName name="_2001" localSheetId="0">[1]PERSONNALISER!#REF!</definedName>
    <definedName name="_2001">[1]PERSONNALISER!#REF!</definedName>
    <definedName name="_3Excel_BuiltIn_Print_Area_1" localSheetId="0">#REF!</definedName>
    <definedName name="_3Excel_BuiltIn_Print_Area_1">#REF!</definedName>
    <definedName name="_IV199999" localSheetId="0">#REF!</definedName>
    <definedName name="_IV199999">#REF!</definedName>
    <definedName name="_IV69999" localSheetId="0">#REF!</definedName>
    <definedName name="_IV69999">#REF!</definedName>
    <definedName name="_IV99999" localSheetId="0">#REF!</definedName>
    <definedName name="_IV99999">#REF!</definedName>
    <definedName name="_IV999999" localSheetId="0">#REF!</definedName>
    <definedName name="_IV999999">#REF!</definedName>
    <definedName name="a" localSheetId="0">#REF!</definedName>
    <definedName name="a">#REF!</definedName>
    <definedName name="á112" localSheetId="0">#REF!</definedName>
    <definedName name="á112">#REF!</definedName>
    <definedName name="aaa" localSheetId="0">#REF!</definedName>
    <definedName name="aaa">#REF!</definedName>
    <definedName name="aaaa" localSheetId="0">#REF!</definedName>
    <definedName name="aaaa">#REF!</definedName>
    <definedName name="Acompte">[2]RECAPITULATION!$D$21</definedName>
    <definedName name="AE" localSheetId="0">[3]PERSONNALISER!#REF!</definedName>
    <definedName name="AE">[3]PERSONNALISER!#REF!</definedName>
    <definedName name="akka" localSheetId="0">'[4]hydro&lt;25km2'!#REF!</definedName>
    <definedName name="akka">'[4]hydro&lt;25km2'!#REF!</definedName>
    <definedName name="akkab" localSheetId="0">'[4]hydro&lt;25km2'!#REF!</definedName>
    <definedName name="akkab">'[4]hydro&lt;25km2'!#REF!</definedName>
    <definedName name="attachement">'[5]Detail d''attachement'!$A$1:$J$550</definedName>
    <definedName name="AZ" localSheetId="0">[3]PERSONNALISER!#REF!</definedName>
    <definedName name="AZ">[3]PERSONNALISER!#REF!</definedName>
    <definedName name="b">'[6]hydro&lt;100'!$J$58</definedName>
    <definedName name="BBBB" localSheetId="0">#REF!</definedName>
    <definedName name="BBBB">#REF!</definedName>
    <definedName name="BOULALAM" localSheetId="0">#REF!</definedName>
    <definedName name="BOULALAM">#REF!</definedName>
    <definedName name="BOULALAME" localSheetId="0">'[4]hydro&lt;25km2'!#REF!</definedName>
    <definedName name="BOULALAME">'[4]hydro&lt;25km2'!#REF!</definedName>
    <definedName name="BRUT" localSheetId="0">#REF!</definedName>
    <definedName name="BRUT">#REF!</definedName>
    <definedName name="CADRE" localSheetId="0">#REF!</definedName>
    <definedName name="CADRE">#REF!</definedName>
    <definedName name="CCCCCC" localSheetId="0">#REF!</definedName>
    <definedName name="CCCCCC">#REF!</definedName>
    <definedName name="DALOT">#N/A</definedName>
    <definedName name="dddd" localSheetId="0">#REF!</definedName>
    <definedName name="dddd">#REF!</definedName>
    <definedName name="DEM" localSheetId="0">#REF!</definedName>
    <definedName name="DEM">#REF!</definedName>
    <definedName name="Distance" localSheetId="0">#REF!</definedName>
    <definedName name="Distance">#REF!</definedName>
    <definedName name="e" localSheetId="0">[3]PERSONNALISER!#REF!</definedName>
    <definedName name="e">[3]PERSONNALISER!#REF!</definedName>
    <definedName name="EDF" localSheetId="0">#REF!</definedName>
    <definedName name="EDF">#REF!</definedName>
    <definedName name="ELE" localSheetId="0">#REF!</definedName>
    <definedName name="ELE">#REF!</definedName>
    <definedName name="en" localSheetId="0">[3]PERSONNALISER!#REF!</definedName>
    <definedName name="en">[3]PERSONNALISER!#REF!</definedName>
    <definedName name="ETAN" localSheetId="0">#REF!</definedName>
    <definedName name="ETAN">#REF!</definedName>
    <definedName name="ETANCHE" localSheetId="0">#REF!</definedName>
    <definedName name="ETANCHE">#REF!</definedName>
    <definedName name="Excel_BuiltIn_Print_Area_2" localSheetId="0">#REF!</definedName>
    <definedName name="Excel_BuiltIn_Print_Area_2">#REF!</definedName>
    <definedName name="ffff" localSheetId="0">#REF!</definedName>
    <definedName name="ffff">#REF!</definedName>
    <definedName name="GDF" localSheetId="0">#REF!</definedName>
    <definedName name="GDF">#REF!</definedName>
    <definedName name="GDFGDF" localSheetId="0">#REF!</definedName>
    <definedName name="GDFGDF">#REF!</definedName>
    <definedName name="gg" localSheetId="0">#REF!</definedName>
    <definedName name="gg">#REF!</definedName>
    <definedName name="GRO" localSheetId="0">#REF!</definedName>
    <definedName name="GRO">#REF!</definedName>
    <definedName name="GT" localSheetId="0">[1]PERSONNALISER!#REF!</definedName>
    <definedName name="GT">[1]PERSONNALISER!#REF!</definedName>
    <definedName name="HH">[7]Feuil2!$G$13</definedName>
    <definedName name="hjhyukuyltkl" localSheetId="0">#REF!</definedName>
    <definedName name="hjhyukuyltkl">#REF!</definedName>
    <definedName name="HY" localSheetId="0" hidden="1">#REF!</definedName>
    <definedName name="HY" hidden="1">#REF!</definedName>
    <definedName name="iiiii" localSheetId="0">#REF!</definedName>
    <definedName name="iiiii">#REF!</definedName>
    <definedName name="_xlnm.Print_Titles" localSheetId="1">'ACIER ELEVATION'!$16:$22</definedName>
    <definedName name="_xlnm.Print_Titles" localSheetId="0">'Bordereau des prix'!$4:$5</definedName>
    <definedName name="jht" localSheetId="0" hidden="1">#REF!</definedName>
    <definedName name="jht" hidden="1">#REF!</definedName>
    <definedName name="jjjj" localSheetId="0">#REF!</definedName>
    <definedName name="jjjj">#REF!</definedName>
    <definedName name="K">#N/A</definedName>
    <definedName name="LL">[2]df!$F$357</definedName>
    <definedName name="llll" localSheetId="0">#REF!</definedName>
    <definedName name="llll">#REF!</definedName>
    <definedName name="MAX24H" localSheetId="0">#REF!</definedName>
    <definedName name="MAX24H">#REF!</definedName>
    <definedName name="MDP">[2]RECAPITULATION!$B$7</definedName>
    <definedName name="metre" localSheetId="0">#REF!</definedName>
    <definedName name="metre">#REF!</definedName>
    <definedName name="MLK" localSheetId="0">[1]PERSONNALISER!#REF!</definedName>
    <definedName name="MLK">[1]PERSONNALISER!#REF!</definedName>
    <definedName name="MM" localSheetId="0">#REF!</definedName>
    <definedName name="MM">#REF!</definedName>
    <definedName name="mo" localSheetId="0">[8]Personnaliser!#REF!</definedName>
    <definedName name="mo">[8]Personnaliser!#REF!</definedName>
    <definedName name="MOI" localSheetId="0">[8]Personnaliser!#REF!</definedName>
    <definedName name="MOI">[8]Personnaliser!#REF!</definedName>
    <definedName name="mois" localSheetId="0">[8]Personnaliser!#REF!</definedName>
    <definedName name="mois">[8]Personnaliser!#REF!</definedName>
    <definedName name="mp" localSheetId="0">#REF!</definedName>
    <definedName name="mp">#REF!</definedName>
    <definedName name="MtOrdo">[9]Personnaliser!$F$15</definedName>
    <definedName name="n_Ordo">[9]Personnaliser!$F$13</definedName>
    <definedName name="NN">[2]Feuil2!$G$15</definedName>
    <definedName name="oooo" localSheetId="0">#REF!</definedName>
    <definedName name="oooo">#REF!</definedName>
    <definedName name="opp" localSheetId="0">#REF!</definedName>
    <definedName name="opp">#REF!</definedName>
    <definedName name="PA" localSheetId="0">#REF!</definedName>
    <definedName name="PA">#REF!</definedName>
    <definedName name="PERIODE">#N/A</definedName>
    <definedName name="plafond">[10]TAUX!$K$3</definedName>
    <definedName name="PLO" localSheetId="0">#REF!</definedName>
    <definedName name="PLO">#REF!</definedName>
    <definedName name="PLUIE">#N/A</definedName>
    <definedName name="pm" localSheetId="0">#REF!</definedName>
    <definedName name="pm">#REF!</definedName>
    <definedName name="pmlo" localSheetId="0">#REF!</definedName>
    <definedName name="pmlo">#REF!</definedName>
    <definedName name="POUTRES1" localSheetId="0">[3]PERSONNALISER!#REF!</definedName>
    <definedName name="POUTRES1">[3]PERSONNALISER!#REF!</definedName>
    <definedName name="PP" localSheetId="0">#REF!</definedName>
    <definedName name="PP">#REF!</definedName>
    <definedName name="PPP" localSheetId="0">#REF!</definedName>
    <definedName name="PPP">#REF!</definedName>
    <definedName name="pppp" localSheetId="0">#REF!</definedName>
    <definedName name="pppp">#REF!</definedName>
    <definedName name="Prix" localSheetId="0">#REF!</definedName>
    <definedName name="Prix">#REF!</definedName>
    <definedName name="prix1" localSheetId="0">#REF!</definedName>
    <definedName name="prix1">#REF!</definedName>
    <definedName name="Qté" localSheetId="0">#REF!</definedName>
    <definedName name="Qté">#REF!</definedName>
    <definedName name="recap" localSheetId="0">#REF!</definedName>
    <definedName name="recap">#REF!</definedName>
    <definedName name="rest">[2]Feuil1!$G$13</definedName>
    <definedName name="resultat1">[11]Feuil2!$G$15</definedName>
    <definedName name="RGM">[2]RECAPITULATION!$G$2</definedName>
    <definedName name="sol_f" localSheetId="0">'[4]hydro&lt;25km2'!#REF!</definedName>
    <definedName name="sol_f">'[4]hydro&lt;25km2'!#REF!</definedName>
    <definedName name="sol_g" localSheetId="0">'[4]hydro&lt;25km2'!#REF!</definedName>
    <definedName name="sol_g">'[4]hydro&lt;25km2'!#REF!</definedName>
    <definedName name="sol_gr" localSheetId="0">'[4]hydro&lt;25km2'!#REF!</definedName>
    <definedName name="sol_gr">'[4]hydro&lt;25km2'!#REF!</definedName>
    <definedName name="sol_gr5" localSheetId="0">'[4]hydro&lt;25km2'!#REF!</definedName>
    <definedName name="sol_gr5">'[4]hydro&lt;25km2'!#REF!</definedName>
    <definedName name="sol_ij" localSheetId="0">'[4]hydro&lt;25km2'!#REF!</definedName>
    <definedName name="sol_ij">'[4]hydro&lt;25km2'!#REF!</definedName>
    <definedName name="SQSQQ" localSheetId="0">[3]PERSONNALISER!#REF!</definedName>
    <definedName name="SQSQQ">[3]PERSONNALISER!#REF!</definedName>
    <definedName name="SSS" localSheetId="0">[3]PERSONNALISER!#REF!</definedName>
    <definedName name="SSS">[3]PERSONNALISER!#REF!</definedName>
    <definedName name="TOT">'[12]ESTIM-UNI '!$G$816</definedName>
    <definedName name="TOTAL">[2]RECAPITULATION!$D$46</definedName>
    <definedName name="tttt" localSheetId="0">#REF!</definedName>
    <definedName name="tttt">#REF!</definedName>
    <definedName name="uuu" localSheetId="0">#REF!</definedName>
    <definedName name="uuu">#REF!</definedName>
    <definedName name="VISA" localSheetId="0">[1]PERSONNALISER!#REF!</definedName>
    <definedName name="VISA">[1]PERSONNALISER!#REF!</definedName>
    <definedName name="VISA1" localSheetId="0">[3]PERSONNALISER!#REF!</definedName>
    <definedName name="VISA1">[3]PERSONNALISER!#REF!</definedName>
    <definedName name="XWWC" localSheetId="0">#REF!</definedName>
    <definedName name="XWWC">#REF!</definedName>
    <definedName name="Z_D912E71E_B8DA_4DDA_B286_687F678A40C4_.wvu.PrintTitles" localSheetId="0">#REF!</definedName>
    <definedName name="Z_D912E71E_B8DA_4DDA_B286_687F678A40C4_.wvu.PrintTitles">#REF!</definedName>
    <definedName name="_xlnm.Print_Area" localSheetId="1">'ACIER ELEVATION'!$A$1:$R$178</definedName>
    <definedName name="_xlnm.Print_Area" localSheetId="0">'Bordereau des prix'!$A$1:$G$20</definedName>
    <definedName name="zzz" localSheetId="0">#REF!</definedName>
    <definedName name="zzz">#REF!</definedName>
    <definedName name="ZZZZZZ" localSheetId="0">#REF!</definedName>
    <definedName name="ZZZZZZ">#REF!</definedName>
  </definedNames>
  <calcPr calcId="152511"/>
</workbook>
</file>

<file path=xl/calcChain.xml><?xml version="1.0" encoding="utf-8"?>
<calcChain xmlns="http://schemas.openxmlformats.org/spreadsheetml/2006/main">
  <c r="B167" i="9" l="1"/>
  <c r="B168" i="9" s="1"/>
  <c r="G166" i="9"/>
  <c r="I168" i="9" s="1"/>
  <c r="F166" i="9"/>
  <c r="C168" i="9" s="1"/>
  <c r="E168" i="9" s="1"/>
  <c r="F168" i="9" s="1"/>
  <c r="G168" i="9" s="1"/>
  <c r="A166" i="9"/>
  <c r="R168" i="9"/>
  <c r="Q168" i="9"/>
  <c r="P168" i="9"/>
  <c r="O168" i="9"/>
  <c r="K168" i="9"/>
  <c r="R167" i="9"/>
  <c r="Q167" i="9"/>
  <c r="P167" i="9"/>
  <c r="N167" i="9"/>
  <c r="K167" i="9"/>
  <c r="F167" i="9"/>
  <c r="F140" i="9"/>
  <c r="I142" i="9" s="1"/>
  <c r="F136" i="9"/>
  <c r="I138" i="9" s="1"/>
  <c r="L168" i="9" l="1"/>
  <c r="M168" i="9" s="1"/>
  <c r="N168" i="9" s="1"/>
  <c r="I167" i="9"/>
  <c r="L167" i="9" s="1"/>
  <c r="M167" i="9" s="1"/>
  <c r="O167" i="9" s="1"/>
  <c r="C167" i="9"/>
  <c r="R125" i="9"/>
  <c r="Q125" i="9"/>
  <c r="P125" i="9"/>
  <c r="O125" i="9"/>
  <c r="K125" i="9"/>
  <c r="I125" i="9"/>
  <c r="R124" i="9"/>
  <c r="Q124" i="9"/>
  <c r="O124" i="9"/>
  <c r="N124" i="9"/>
  <c r="K124" i="9"/>
  <c r="G120" i="9"/>
  <c r="C124" i="9" s="1"/>
  <c r="E124" i="9" s="1"/>
  <c r="F124" i="9" s="1"/>
  <c r="G124" i="9" s="1"/>
  <c r="R123" i="9"/>
  <c r="Q123" i="9"/>
  <c r="O123" i="9"/>
  <c r="N123" i="9"/>
  <c r="K123" i="9"/>
  <c r="R122" i="9"/>
  <c r="Q122" i="9"/>
  <c r="O122" i="9"/>
  <c r="N122" i="9"/>
  <c r="K122" i="9"/>
  <c r="G122" i="9"/>
  <c r="R121" i="9"/>
  <c r="P121" i="9"/>
  <c r="O121" i="9"/>
  <c r="N121" i="9"/>
  <c r="K121" i="9"/>
  <c r="G121" i="9"/>
  <c r="G127" i="9"/>
  <c r="C131" i="9" s="1"/>
  <c r="E131" i="9" s="1"/>
  <c r="F131" i="9" s="1"/>
  <c r="G131" i="9" s="1"/>
  <c r="F127" i="9"/>
  <c r="A127" i="9"/>
  <c r="R132" i="9"/>
  <c r="Q132" i="9"/>
  <c r="P132" i="9"/>
  <c r="O132" i="9"/>
  <c r="K132" i="9"/>
  <c r="I132" i="9"/>
  <c r="R131" i="9"/>
  <c r="O131" i="9"/>
  <c r="N131" i="9"/>
  <c r="K131" i="9"/>
  <c r="R130" i="9"/>
  <c r="O130" i="9"/>
  <c r="N130" i="9"/>
  <c r="K130" i="9"/>
  <c r="R129" i="9"/>
  <c r="O129" i="9"/>
  <c r="N129" i="9"/>
  <c r="K129" i="9"/>
  <c r="R128" i="9"/>
  <c r="O128" i="9"/>
  <c r="N128" i="9"/>
  <c r="K128" i="9"/>
  <c r="A120" i="9"/>
  <c r="G140" i="9"/>
  <c r="I141" i="9" s="1"/>
  <c r="K141" i="9"/>
  <c r="C141" i="9"/>
  <c r="E141" i="9" s="1"/>
  <c r="F141" i="9" s="1"/>
  <c r="G141" i="9" s="1"/>
  <c r="R142" i="9"/>
  <c r="Q142" i="9"/>
  <c r="P142" i="9"/>
  <c r="N142" i="9"/>
  <c r="K142" i="9"/>
  <c r="F142" i="9"/>
  <c r="G142" i="9" s="1"/>
  <c r="R141" i="9"/>
  <c r="Q141" i="9"/>
  <c r="P141" i="9"/>
  <c r="N141" i="9"/>
  <c r="B171" i="9"/>
  <c r="B172" i="9" s="1"/>
  <c r="G170" i="9"/>
  <c r="I172" i="9" s="1"/>
  <c r="G162" i="9"/>
  <c r="I164" i="9" s="1"/>
  <c r="K164" i="9"/>
  <c r="B159" i="9"/>
  <c r="B160" i="9" s="1"/>
  <c r="B155" i="9"/>
  <c r="B156" i="9" s="1"/>
  <c r="G158" i="9"/>
  <c r="I160" i="9" s="1"/>
  <c r="K160" i="9"/>
  <c r="F158" i="9"/>
  <c r="C160" i="9" s="1"/>
  <c r="E160" i="9" s="1"/>
  <c r="F160" i="9" s="1"/>
  <c r="G160" i="9" s="1"/>
  <c r="G154" i="9"/>
  <c r="I156" i="9" s="1"/>
  <c r="K156" i="9"/>
  <c r="F154" i="9"/>
  <c r="C155" i="9" s="1"/>
  <c r="B147" i="9"/>
  <c r="B148" i="9" s="1"/>
  <c r="B151" i="9"/>
  <c r="B152" i="9" s="1"/>
  <c r="G150" i="9"/>
  <c r="I152" i="9" s="1"/>
  <c r="K152" i="9"/>
  <c r="F150" i="9"/>
  <c r="C152" i="9" s="1"/>
  <c r="E152" i="9" s="1"/>
  <c r="F152" i="9" s="1"/>
  <c r="G152" i="9" s="1"/>
  <c r="R152" i="9"/>
  <c r="Q152" i="9"/>
  <c r="P152" i="9"/>
  <c r="O152" i="9"/>
  <c r="R151" i="9"/>
  <c r="Q151" i="9"/>
  <c r="P151" i="9"/>
  <c r="N151" i="9"/>
  <c r="K151" i="9"/>
  <c r="F151" i="9"/>
  <c r="A154" i="9"/>
  <c r="G146" i="9"/>
  <c r="I148" i="9" s="1"/>
  <c r="F146" i="9"/>
  <c r="I147" i="9" s="1"/>
  <c r="A146" i="9"/>
  <c r="R160" i="9"/>
  <c r="Q160" i="9"/>
  <c r="P160" i="9"/>
  <c r="O160" i="9"/>
  <c r="R159" i="9"/>
  <c r="Q159" i="9"/>
  <c r="P159" i="9"/>
  <c r="N159" i="9"/>
  <c r="K159" i="9"/>
  <c r="F159" i="9"/>
  <c r="R156" i="9"/>
  <c r="Q156" i="9"/>
  <c r="P156" i="9"/>
  <c r="O156" i="9"/>
  <c r="R155" i="9"/>
  <c r="Q155" i="9"/>
  <c r="P155" i="9"/>
  <c r="N155" i="9"/>
  <c r="K155" i="9"/>
  <c r="F155" i="9"/>
  <c r="R148" i="9"/>
  <c r="Q148" i="9"/>
  <c r="P148" i="9"/>
  <c r="O148" i="9"/>
  <c r="K148" i="9"/>
  <c r="R147" i="9"/>
  <c r="Q147" i="9"/>
  <c r="P147" i="9"/>
  <c r="N147" i="9"/>
  <c r="K147" i="9"/>
  <c r="F147" i="9"/>
  <c r="F170" i="9"/>
  <c r="F162" i="9"/>
  <c r="G28" i="9"/>
  <c r="I32" i="9" s="1"/>
  <c r="H28" i="9"/>
  <c r="I29" i="9" s="1"/>
  <c r="K29" i="9"/>
  <c r="F29" i="9"/>
  <c r="G29" i="9" s="1"/>
  <c r="B29" i="9"/>
  <c r="B30" i="9" s="1"/>
  <c r="F28" i="9"/>
  <c r="G128" i="9"/>
  <c r="G129" i="9"/>
  <c r="A3" i="9"/>
  <c r="A2" i="9"/>
  <c r="A1" i="9"/>
  <c r="A24" i="9"/>
  <c r="A12" i="9"/>
  <c r="A9" i="9"/>
  <c r="A6" i="9"/>
  <c r="A5" i="9"/>
  <c r="A4" i="9"/>
  <c r="K171" i="9"/>
  <c r="A170" i="9"/>
  <c r="R172" i="9"/>
  <c r="Q172" i="9"/>
  <c r="P172" i="9"/>
  <c r="O172" i="9"/>
  <c r="K172" i="9"/>
  <c r="R171" i="9"/>
  <c r="Q171" i="9"/>
  <c r="P171" i="9"/>
  <c r="N171" i="9"/>
  <c r="F171" i="9"/>
  <c r="B163" i="9"/>
  <c r="B164" i="9" s="1"/>
  <c r="A162" i="9"/>
  <c r="K163" i="9"/>
  <c r="R164" i="9"/>
  <c r="Q164" i="9"/>
  <c r="O164" i="9"/>
  <c r="R163" i="9"/>
  <c r="P163" i="9"/>
  <c r="N163" i="9"/>
  <c r="P115" i="9"/>
  <c r="P116" i="9"/>
  <c r="R81" i="9"/>
  <c r="R82" i="9"/>
  <c r="R83" i="9"/>
  <c r="R84" i="9"/>
  <c r="R85" i="9"/>
  <c r="R86" i="9"/>
  <c r="O81" i="9"/>
  <c r="O82" i="9"/>
  <c r="O83" i="9"/>
  <c r="O84" i="9"/>
  <c r="P78" i="9"/>
  <c r="P80" i="9"/>
  <c r="P81" i="9"/>
  <c r="P85" i="9"/>
  <c r="P86" i="9"/>
  <c r="Q75" i="9"/>
  <c r="Q76" i="9"/>
  <c r="Q77" i="9"/>
  <c r="Q79" i="9"/>
  <c r="Q80" i="9"/>
  <c r="Q82" i="9"/>
  <c r="Q83" i="9"/>
  <c r="Q84" i="9"/>
  <c r="Q85" i="9"/>
  <c r="Q86" i="9"/>
  <c r="R71" i="9"/>
  <c r="R66" i="9"/>
  <c r="R68" i="9"/>
  <c r="R70" i="9"/>
  <c r="Q65" i="9"/>
  <c r="Q67" i="9"/>
  <c r="Q68" i="9"/>
  <c r="Q69" i="9"/>
  <c r="Q70" i="9"/>
  <c r="Q71" i="9"/>
  <c r="P65" i="9"/>
  <c r="P66" i="9"/>
  <c r="P70" i="9"/>
  <c r="P71" i="9"/>
  <c r="O66" i="9"/>
  <c r="O67" i="9"/>
  <c r="O68" i="9"/>
  <c r="O69" i="9"/>
  <c r="N68" i="9"/>
  <c r="N69" i="9"/>
  <c r="N70" i="9"/>
  <c r="N71" i="9"/>
  <c r="O49" i="9"/>
  <c r="O50" i="9"/>
  <c r="O51" i="9"/>
  <c r="O52" i="9"/>
  <c r="N49" i="9"/>
  <c r="N50" i="9"/>
  <c r="N51" i="9"/>
  <c r="N52" i="9"/>
  <c r="N53" i="9"/>
  <c r="N54" i="9"/>
  <c r="N55" i="9"/>
  <c r="N56" i="9"/>
  <c r="N75" i="9"/>
  <c r="N76" i="9"/>
  <c r="N77" i="9"/>
  <c r="N78" i="9"/>
  <c r="N79" i="9"/>
  <c r="N80" i="9"/>
  <c r="N81" i="9"/>
  <c r="N82" i="9"/>
  <c r="N83" i="9"/>
  <c r="N84" i="9"/>
  <c r="N85" i="9"/>
  <c r="N86" i="9"/>
  <c r="R90" i="9"/>
  <c r="R91" i="9"/>
  <c r="R92" i="9"/>
  <c r="R93" i="9"/>
  <c r="R94" i="9"/>
  <c r="R95" i="9"/>
  <c r="R96" i="9"/>
  <c r="R97" i="9"/>
  <c r="R98" i="9"/>
  <c r="R99" i="9"/>
  <c r="R100" i="9"/>
  <c r="R101" i="9"/>
  <c r="Q91" i="9"/>
  <c r="Q93" i="9"/>
  <c r="Q94" i="9"/>
  <c r="Q95" i="9"/>
  <c r="Q98" i="9"/>
  <c r="Q99" i="9"/>
  <c r="Q100" i="9"/>
  <c r="Q101" i="9"/>
  <c r="P90" i="9"/>
  <c r="P92" i="9"/>
  <c r="P94" i="9"/>
  <c r="P95" i="9"/>
  <c r="P96" i="9"/>
  <c r="P97" i="9"/>
  <c r="P100" i="9"/>
  <c r="P101" i="9"/>
  <c r="O90" i="9"/>
  <c r="O91" i="9"/>
  <c r="O92" i="9"/>
  <c r="O93" i="9"/>
  <c r="O96" i="9"/>
  <c r="O97" i="9"/>
  <c r="O98" i="9"/>
  <c r="O99" i="9"/>
  <c r="N90" i="9"/>
  <c r="N91" i="9"/>
  <c r="N92" i="9"/>
  <c r="N93" i="9"/>
  <c r="N94" i="9"/>
  <c r="N95" i="9"/>
  <c r="N96" i="9"/>
  <c r="N97" i="9"/>
  <c r="N98" i="9"/>
  <c r="N99" i="9"/>
  <c r="N100" i="9"/>
  <c r="N101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Q106" i="9"/>
  <c r="Q108" i="9"/>
  <c r="Q109" i="9"/>
  <c r="Q110" i="9"/>
  <c r="Q113" i="9"/>
  <c r="Q114" i="9"/>
  <c r="Q115" i="9"/>
  <c r="Q116" i="9"/>
  <c r="O105" i="9"/>
  <c r="O106" i="9"/>
  <c r="O107" i="9"/>
  <c r="O108" i="9"/>
  <c r="O111" i="9"/>
  <c r="O112" i="9"/>
  <c r="O113" i="9"/>
  <c r="O11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K138" i="9"/>
  <c r="L138" i="9" s="1"/>
  <c r="K137" i="9"/>
  <c r="G136" i="9"/>
  <c r="I137" i="9" s="1"/>
  <c r="F138" i="9"/>
  <c r="G138" i="9" s="1"/>
  <c r="F120" i="9"/>
  <c r="A103" i="9"/>
  <c r="K116" i="9"/>
  <c r="L116" i="9" s="1"/>
  <c r="F116" i="9"/>
  <c r="G116" i="9" s="1"/>
  <c r="K115" i="9"/>
  <c r="L115" i="9" s="1"/>
  <c r="F115" i="9"/>
  <c r="G115" i="9" s="1"/>
  <c r="K114" i="9"/>
  <c r="L114" i="9" s="1"/>
  <c r="F114" i="9"/>
  <c r="G114" i="9" s="1"/>
  <c r="K113" i="9"/>
  <c r="L113" i="9" s="1"/>
  <c r="F113" i="9"/>
  <c r="G113" i="9" s="1"/>
  <c r="P112" i="9"/>
  <c r="K112" i="9"/>
  <c r="L112" i="9" s="1"/>
  <c r="F112" i="9"/>
  <c r="G112" i="9" s="1"/>
  <c r="P111" i="9"/>
  <c r="K111" i="9"/>
  <c r="L111" i="9" s="1"/>
  <c r="F111" i="9"/>
  <c r="G111" i="9" s="1"/>
  <c r="P110" i="9"/>
  <c r="K110" i="9"/>
  <c r="L110" i="9" s="1"/>
  <c r="F110" i="9"/>
  <c r="G110" i="9" s="1"/>
  <c r="P109" i="9"/>
  <c r="K109" i="9"/>
  <c r="L109" i="9" s="1"/>
  <c r="F109" i="9"/>
  <c r="G109" i="9" s="1"/>
  <c r="K108" i="9"/>
  <c r="L108" i="9" s="1"/>
  <c r="F108" i="9"/>
  <c r="G108" i="9" s="1"/>
  <c r="P107" i="9"/>
  <c r="K107" i="9"/>
  <c r="L107" i="9" s="1"/>
  <c r="F107" i="9"/>
  <c r="G107" i="9" s="1"/>
  <c r="K106" i="9"/>
  <c r="L106" i="9" s="1"/>
  <c r="F106" i="9"/>
  <c r="G106" i="9" s="1"/>
  <c r="P105" i="9"/>
  <c r="K105" i="9"/>
  <c r="L105" i="9" s="1"/>
  <c r="F105" i="9"/>
  <c r="G105" i="9" s="1"/>
  <c r="R104" i="9"/>
  <c r="P104" i="9"/>
  <c r="O104" i="9"/>
  <c r="N104" i="9"/>
  <c r="K104" i="9"/>
  <c r="L104" i="9" s="1"/>
  <c r="F104" i="9"/>
  <c r="G104" i="9" s="1"/>
  <c r="A88" i="9"/>
  <c r="K101" i="9"/>
  <c r="L101" i="9" s="1"/>
  <c r="F101" i="9"/>
  <c r="G101" i="9" s="1"/>
  <c r="K100" i="9"/>
  <c r="L100" i="9" s="1"/>
  <c r="F100" i="9"/>
  <c r="G100" i="9" s="1"/>
  <c r="K99" i="9"/>
  <c r="L99" i="9" s="1"/>
  <c r="F99" i="9"/>
  <c r="G99" i="9" s="1"/>
  <c r="K98" i="9"/>
  <c r="L98" i="9" s="1"/>
  <c r="F98" i="9"/>
  <c r="G98" i="9" s="1"/>
  <c r="K97" i="9"/>
  <c r="L97" i="9" s="1"/>
  <c r="F97" i="9"/>
  <c r="G97" i="9" s="1"/>
  <c r="K96" i="9"/>
  <c r="L96" i="9" s="1"/>
  <c r="F96" i="9"/>
  <c r="G96" i="9" s="1"/>
  <c r="K95" i="9"/>
  <c r="L95" i="9" s="1"/>
  <c r="F95" i="9"/>
  <c r="G95" i="9" s="1"/>
  <c r="K94" i="9"/>
  <c r="L94" i="9" s="1"/>
  <c r="F94" i="9"/>
  <c r="G94" i="9" s="1"/>
  <c r="K93" i="9"/>
  <c r="L93" i="9" s="1"/>
  <c r="F93" i="9"/>
  <c r="G93" i="9" s="1"/>
  <c r="K92" i="9"/>
  <c r="L92" i="9" s="1"/>
  <c r="F92" i="9"/>
  <c r="G92" i="9" s="1"/>
  <c r="K91" i="9"/>
  <c r="L91" i="9" s="1"/>
  <c r="F91" i="9"/>
  <c r="G91" i="9" s="1"/>
  <c r="K90" i="9"/>
  <c r="L90" i="9" s="1"/>
  <c r="F90" i="9"/>
  <c r="G90" i="9" s="1"/>
  <c r="R89" i="9"/>
  <c r="P89" i="9"/>
  <c r="O89" i="9"/>
  <c r="N89" i="9"/>
  <c r="K89" i="9"/>
  <c r="L89" i="9" s="1"/>
  <c r="F89" i="9"/>
  <c r="G89" i="9" s="1"/>
  <c r="A73" i="9"/>
  <c r="K86" i="9"/>
  <c r="L86" i="9" s="1"/>
  <c r="F86" i="9"/>
  <c r="G86" i="9" s="1"/>
  <c r="K85" i="9"/>
  <c r="L85" i="9" s="1"/>
  <c r="F85" i="9"/>
  <c r="G85" i="9" s="1"/>
  <c r="K84" i="9"/>
  <c r="L84" i="9" s="1"/>
  <c r="F84" i="9"/>
  <c r="G84" i="9" s="1"/>
  <c r="K83" i="9"/>
  <c r="L83" i="9" s="1"/>
  <c r="F83" i="9"/>
  <c r="G83" i="9" s="1"/>
  <c r="K82" i="9"/>
  <c r="L82" i="9" s="1"/>
  <c r="F82" i="9"/>
  <c r="G82" i="9" s="1"/>
  <c r="K81" i="9"/>
  <c r="L81" i="9" s="1"/>
  <c r="F81" i="9"/>
  <c r="G81" i="9" s="1"/>
  <c r="R80" i="9"/>
  <c r="K80" i="9"/>
  <c r="L80" i="9" s="1"/>
  <c r="F80" i="9"/>
  <c r="G80" i="9" s="1"/>
  <c r="R79" i="9"/>
  <c r="O79" i="9"/>
  <c r="K79" i="9"/>
  <c r="L79" i="9" s="1"/>
  <c r="F79" i="9"/>
  <c r="G79" i="9" s="1"/>
  <c r="K78" i="9"/>
  <c r="L78" i="9" s="1"/>
  <c r="F78" i="9"/>
  <c r="G78" i="9" s="1"/>
  <c r="R77" i="9"/>
  <c r="O77" i="9"/>
  <c r="K77" i="9"/>
  <c r="L77" i="9" s="1"/>
  <c r="F77" i="9"/>
  <c r="G77" i="9" s="1"/>
  <c r="R76" i="9"/>
  <c r="K76" i="9"/>
  <c r="L76" i="9" s="1"/>
  <c r="F76" i="9"/>
  <c r="G76" i="9" s="1"/>
  <c r="R75" i="9"/>
  <c r="O75" i="9"/>
  <c r="K75" i="9"/>
  <c r="L75" i="9" s="1"/>
  <c r="F75" i="9"/>
  <c r="G75" i="9" s="1"/>
  <c r="R74" i="9"/>
  <c r="P74" i="9"/>
  <c r="O74" i="9"/>
  <c r="N74" i="9"/>
  <c r="K74" i="9"/>
  <c r="L74" i="9" s="1"/>
  <c r="F74" i="9"/>
  <c r="G74" i="9" s="1"/>
  <c r="O38" i="9"/>
  <c r="O39" i="9"/>
  <c r="O40" i="9"/>
  <c r="O41" i="9"/>
  <c r="O48" i="9"/>
  <c r="O59" i="9"/>
  <c r="P38" i="9"/>
  <c r="P39" i="9"/>
  <c r="P40" i="9"/>
  <c r="P42" i="9"/>
  <c r="P43" i="9"/>
  <c r="P44" i="9"/>
  <c r="P45" i="9"/>
  <c r="P48" i="9"/>
  <c r="P49" i="9"/>
  <c r="P50" i="9"/>
  <c r="P51" i="9"/>
  <c r="P53" i="9"/>
  <c r="P54" i="9"/>
  <c r="P55" i="9"/>
  <c r="P56" i="9"/>
  <c r="P59" i="9"/>
  <c r="Q41" i="9"/>
  <c r="Q42" i="9"/>
  <c r="Q43" i="9"/>
  <c r="Q44" i="9"/>
  <c r="Q45" i="9"/>
  <c r="Q48" i="9"/>
  <c r="Q49" i="9"/>
  <c r="Q52" i="9"/>
  <c r="Q53" i="9"/>
  <c r="Q54" i="9"/>
  <c r="Q55" i="9"/>
  <c r="Q56" i="9"/>
  <c r="R38" i="9"/>
  <c r="R39" i="9"/>
  <c r="R40" i="9"/>
  <c r="R41" i="9"/>
  <c r="R42" i="9"/>
  <c r="R43" i="9"/>
  <c r="R44" i="9"/>
  <c r="R45" i="9"/>
  <c r="R50" i="9"/>
  <c r="R51" i="9"/>
  <c r="R52" i="9"/>
  <c r="R53" i="9"/>
  <c r="R54" i="9"/>
  <c r="R55" i="9"/>
  <c r="R56" i="9"/>
  <c r="R59" i="9"/>
  <c r="R60" i="9"/>
  <c r="R61" i="9"/>
  <c r="K38" i="9"/>
  <c r="L38" i="9" s="1"/>
  <c r="K39" i="9"/>
  <c r="L39" i="9" s="1"/>
  <c r="K40" i="9"/>
  <c r="L40" i="9" s="1"/>
  <c r="K41" i="9"/>
  <c r="L41" i="9" s="1"/>
  <c r="M41" i="9" s="1"/>
  <c r="P41" i="9" s="1"/>
  <c r="K42" i="9"/>
  <c r="L42" i="9" s="1"/>
  <c r="K43" i="9"/>
  <c r="L43" i="9" s="1"/>
  <c r="K44" i="9"/>
  <c r="L44" i="9" s="1"/>
  <c r="K45" i="9"/>
  <c r="L45" i="9" s="1"/>
  <c r="K49" i="9"/>
  <c r="L49" i="9" s="1"/>
  <c r="K50" i="9"/>
  <c r="L50" i="9" s="1"/>
  <c r="K51" i="9"/>
  <c r="L51" i="9" s="1"/>
  <c r="K52" i="9"/>
  <c r="L52" i="9" s="1"/>
  <c r="M52" i="9" s="1"/>
  <c r="P52" i="9" s="1"/>
  <c r="K53" i="9"/>
  <c r="L53" i="9" s="1"/>
  <c r="K54" i="9"/>
  <c r="L54" i="9" s="1"/>
  <c r="K55" i="9"/>
  <c r="L55" i="9" s="1"/>
  <c r="K56" i="9"/>
  <c r="L56" i="9" s="1"/>
  <c r="K60" i="9"/>
  <c r="L60" i="9" s="1"/>
  <c r="K61" i="9"/>
  <c r="L61" i="9" s="1"/>
  <c r="K62" i="9"/>
  <c r="L62" i="9" s="1"/>
  <c r="K63" i="9"/>
  <c r="L63" i="9" s="1"/>
  <c r="K64" i="9"/>
  <c r="L64" i="9" s="1"/>
  <c r="K65" i="9"/>
  <c r="L65" i="9" s="1"/>
  <c r="K66" i="9"/>
  <c r="L66" i="9" s="1"/>
  <c r="K67" i="9"/>
  <c r="L67" i="9" s="1"/>
  <c r="K68" i="9"/>
  <c r="L68" i="9" s="1"/>
  <c r="K69" i="9"/>
  <c r="L69" i="9" s="1"/>
  <c r="K70" i="9"/>
  <c r="L70" i="9" s="1"/>
  <c r="K71" i="9"/>
  <c r="L71" i="9" s="1"/>
  <c r="F60" i="9"/>
  <c r="G60" i="9" s="1"/>
  <c r="F61" i="9"/>
  <c r="G61" i="9" s="1"/>
  <c r="F62" i="9"/>
  <c r="G62" i="9" s="1"/>
  <c r="F63" i="9"/>
  <c r="G63" i="9" s="1"/>
  <c r="F64" i="9"/>
  <c r="G64" i="9" s="1"/>
  <c r="F65" i="9"/>
  <c r="G65" i="9" s="1"/>
  <c r="F66" i="9"/>
  <c r="G66" i="9" s="1"/>
  <c r="F67" i="9"/>
  <c r="G67" i="9" s="1"/>
  <c r="F68" i="9"/>
  <c r="G68" i="9" s="1"/>
  <c r="F69" i="9"/>
  <c r="G69" i="9" s="1"/>
  <c r="F70" i="9"/>
  <c r="G70" i="9" s="1"/>
  <c r="F71" i="9"/>
  <c r="G71" i="9" s="1"/>
  <c r="A58" i="9"/>
  <c r="N67" i="9"/>
  <c r="N66" i="9"/>
  <c r="N65" i="9"/>
  <c r="R64" i="9"/>
  <c r="Q64" i="9"/>
  <c r="N64" i="9"/>
  <c r="R62" i="9"/>
  <c r="O62" i="9"/>
  <c r="N62" i="9"/>
  <c r="Q60" i="9"/>
  <c r="O60" i="9"/>
  <c r="N60" i="9"/>
  <c r="N59" i="9"/>
  <c r="K59" i="9"/>
  <c r="L59" i="9" s="1"/>
  <c r="F59" i="9"/>
  <c r="G59" i="9" s="1"/>
  <c r="A47" i="9"/>
  <c r="G56" i="9"/>
  <c r="G55" i="9"/>
  <c r="G54" i="9"/>
  <c r="F53" i="9"/>
  <c r="G53" i="9" s="1"/>
  <c r="G51" i="9"/>
  <c r="F50" i="9"/>
  <c r="G50" i="9" s="1"/>
  <c r="F49" i="9"/>
  <c r="G49" i="9" s="1"/>
  <c r="N48" i="9"/>
  <c r="K48" i="9"/>
  <c r="L48" i="9" s="1"/>
  <c r="F48" i="9"/>
  <c r="G48" i="9" s="1"/>
  <c r="B37" i="9"/>
  <c r="A36" i="9"/>
  <c r="F39" i="9"/>
  <c r="G39" i="9" s="1"/>
  <c r="Q131" i="9"/>
  <c r="P128" i="9"/>
  <c r="Q130" i="9"/>
  <c r="Q129" i="9"/>
  <c r="F163" i="9"/>
  <c r="P164" i="9"/>
  <c r="O64" i="9"/>
  <c r="Q163" i="9"/>
  <c r="Q62" i="9"/>
  <c r="A7" i="9"/>
  <c r="N29" i="9"/>
  <c r="O29" i="9"/>
  <c r="P29" i="9"/>
  <c r="R29" i="9"/>
  <c r="K30" i="9"/>
  <c r="P30" i="9"/>
  <c r="Q30" i="9"/>
  <c r="R30" i="9"/>
  <c r="K31" i="9"/>
  <c r="P31" i="9"/>
  <c r="Q31" i="9"/>
  <c r="R31" i="9"/>
  <c r="K32" i="9"/>
  <c r="P32" i="9"/>
  <c r="Q32" i="9"/>
  <c r="R32" i="9"/>
  <c r="F37" i="9"/>
  <c r="G37" i="9" s="1"/>
  <c r="K37" i="9"/>
  <c r="L37" i="9" s="1"/>
  <c r="N37" i="9"/>
  <c r="O37" i="9"/>
  <c r="Q37" i="9"/>
  <c r="F38" i="9"/>
  <c r="G38" i="9" s="1"/>
  <c r="N38" i="9"/>
  <c r="G40" i="9"/>
  <c r="N40" i="9"/>
  <c r="F42" i="9"/>
  <c r="G42" i="9" s="1"/>
  <c r="N42" i="9"/>
  <c r="G43" i="9"/>
  <c r="G44" i="9"/>
  <c r="G45" i="9"/>
  <c r="N137" i="9"/>
  <c r="P137" i="9"/>
  <c r="Q137" i="9"/>
  <c r="R137" i="9"/>
  <c r="P138" i="9"/>
  <c r="Q138" i="9"/>
  <c r="R138" i="9"/>
  <c r="N31" i="9"/>
  <c r="N32" i="9"/>
  <c r="N30" i="9"/>
  <c r="N138" i="9"/>
  <c r="N44" i="9"/>
  <c r="N45" i="9"/>
  <c r="N43" i="9"/>
  <c r="P37" i="9"/>
  <c r="C130" i="9" l="1"/>
  <c r="E130" i="9" s="1"/>
  <c r="F130" i="9" s="1"/>
  <c r="G130" i="9" s="1"/>
  <c r="L125" i="9"/>
  <c r="M125" i="9" s="1"/>
  <c r="N125" i="9" s="1"/>
  <c r="M59" i="9"/>
  <c r="Q59" i="9" s="1"/>
  <c r="L132" i="9"/>
  <c r="M132" i="9" s="1"/>
  <c r="N132" i="9" s="1"/>
  <c r="M39" i="9"/>
  <c r="Q39" i="9" s="1"/>
  <c r="M45" i="9"/>
  <c r="O45" i="9" s="1"/>
  <c r="L152" i="9"/>
  <c r="M152" i="9" s="1"/>
  <c r="N152" i="9" s="1"/>
  <c r="L160" i="9"/>
  <c r="M160" i="9" s="1"/>
  <c r="N160" i="9" s="1"/>
  <c r="M90" i="9"/>
  <c r="Q90" i="9" s="1"/>
  <c r="L147" i="9"/>
  <c r="M147" i="9" s="1"/>
  <c r="O147" i="9" s="1"/>
  <c r="M54" i="9"/>
  <c r="O54" i="9" s="1"/>
  <c r="M91" i="9"/>
  <c r="P91" i="9" s="1"/>
  <c r="L148" i="9"/>
  <c r="M48" i="9"/>
  <c r="R48" i="9" s="1"/>
  <c r="L164" i="9"/>
  <c r="M85" i="9"/>
  <c r="O85" i="9" s="1"/>
  <c r="M110" i="9"/>
  <c r="O110" i="9" s="1"/>
  <c r="M69" i="9"/>
  <c r="P69" i="9" s="1"/>
  <c r="M43" i="9"/>
  <c r="O43" i="9" s="1"/>
  <c r="M80" i="9"/>
  <c r="O80" i="9" s="1"/>
  <c r="M96" i="9"/>
  <c r="Q96" i="9" s="1"/>
  <c r="M98" i="9"/>
  <c r="P98" i="9" s="1"/>
  <c r="M112" i="9"/>
  <c r="Q112" i="9" s="1"/>
  <c r="M113" i="9"/>
  <c r="P113" i="9" s="1"/>
  <c r="M61" i="9"/>
  <c r="M76" i="9"/>
  <c r="P76" i="9" s="1"/>
  <c r="M107" i="9"/>
  <c r="Q107" i="9" s="1"/>
  <c r="M40" i="9"/>
  <c r="Q40" i="9" s="1"/>
  <c r="M109" i="9"/>
  <c r="O109" i="9" s="1"/>
  <c r="M50" i="9"/>
  <c r="Q50" i="9" s="1"/>
  <c r="M53" i="9"/>
  <c r="O53" i="9" s="1"/>
  <c r="M44" i="9"/>
  <c r="O44" i="9" s="1"/>
  <c r="M74" i="9"/>
  <c r="Q74" i="9" s="1"/>
  <c r="M101" i="9"/>
  <c r="O101" i="9" s="1"/>
  <c r="M75" i="9"/>
  <c r="P75" i="9" s="1"/>
  <c r="M84" i="9"/>
  <c r="P84" i="9" s="1"/>
  <c r="M108" i="9"/>
  <c r="L156" i="9"/>
  <c r="L172" i="9"/>
  <c r="M63" i="9"/>
  <c r="M81" i="9"/>
  <c r="Q81" i="9" s="1"/>
  <c r="M97" i="9"/>
  <c r="Q97" i="9" s="1"/>
  <c r="M116" i="9"/>
  <c r="O116" i="9" s="1"/>
  <c r="I128" i="9"/>
  <c r="L128" i="9" s="1"/>
  <c r="M128" i="9" s="1"/>
  <c r="Q128" i="9" s="1"/>
  <c r="I131" i="9"/>
  <c r="L131" i="9" s="1"/>
  <c r="M131" i="9" s="1"/>
  <c r="P131" i="9" s="1"/>
  <c r="M86" i="9"/>
  <c r="O86" i="9" s="1"/>
  <c r="M55" i="9"/>
  <c r="O55" i="9" s="1"/>
  <c r="M79" i="9"/>
  <c r="P79" i="9" s="1"/>
  <c r="M83" i="9"/>
  <c r="P83" i="9" s="1"/>
  <c r="M93" i="9"/>
  <c r="P93" i="9" s="1"/>
  <c r="M104" i="9"/>
  <c r="Q104" i="9" s="1"/>
  <c r="M65" i="9"/>
  <c r="O65" i="9" s="1"/>
  <c r="M56" i="9"/>
  <c r="O56" i="9" s="1"/>
  <c r="M42" i="9"/>
  <c r="O42" i="9" s="1"/>
  <c r="M78" i="9"/>
  <c r="Q78" i="9" s="1"/>
  <c r="M92" i="9"/>
  <c r="Q92" i="9" s="1"/>
  <c r="M99" i="9"/>
  <c r="P99" i="9" s="1"/>
  <c r="M105" i="9"/>
  <c r="Q105" i="9" s="1"/>
  <c r="M115" i="9"/>
  <c r="O115" i="9" s="1"/>
  <c r="M51" i="9"/>
  <c r="Q51" i="9" s="1"/>
  <c r="I121" i="9"/>
  <c r="L121" i="9" s="1"/>
  <c r="M121" i="9" s="1"/>
  <c r="Q121" i="9" s="1"/>
  <c r="I124" i="9"/>
  <c r="L124" i="9" s="1"/>
  <c r="M124" i="9" s="1"/>
  <c r="P124" i="9" s="1"/>
  <c r="M38" i="9"/>
  <c r="Q38" i="9" s="1"/>
  <c r="M82" i="9"/>
  <c r="P82" i="9" s="1"/>
  <c r="M95" i="9"/>
  <c r="O95" i="9" s="1"/>
  <c r="M106" i="9"/>
  <c r="M114" i="9"/>
  <c r="P114" i="9" s="1"/>
  <c r="I159" i="9"/>
  <c r="L159" i="9" s="1"/>
  <c r="M159" i="9" s="1"/>
  <c r="O159" i="9" s="1"/>
  <c r="I122" i="9"/>
  <c r="L122" i="9" s="1"/>
  <c r="M122" i="9" s="1"/>
  <c r="P122" i="9" s="1"/>
  <c r="I123" i="9"/>
  <c r="L123" i="9" s="1"/>
  <c r="I129" i="9"/>
  <c r="L129" i="9" s="1"/>
  <c r="M129" i="9" s="1"/>
  <c r="P129" i="9" s="1"/>
  <c r="I130" i="9"/>
  <c r="L130" i="9" s="1"/>
  <c r="M67" i="9"/>
  <c r="P67" i="9" s="1"/>
  <c r="M68" i="9"/>
  <c r="P68" i="9" s="1"/>
  <c r="M89" i="9"/>
  <c r="Q89" i="9" s="1"/>
  <c r="M94" i="9"/>
  <c r="O94" i="9" s="1"/>
  <c r="M111" i="9"/>
  <c r="Q111" i="9" s="1"/>
  <c r="M66" i="9"/>
  <c r="Q66" i="9" s="1"/>
  <c r="M60" i="9"/>
  <c r="P60" i="9" s="1"/>
  <c r="M62" i="9"/>
  <c r="P62" i="9" s="1"/>
  <c r="M77" i="9"/>
  <c r="P77" i="9" s="1"/>
  <c r="M100" i="9"/>
  <c r="O100" i="9" s="1"/>
  <c r="M70" i="9"/>
  <c r="O70" i="9" s="1"/>
  <c r="M64" i="9"/>
  <c r="P64" i="9" s="1"/>
  <c r="M49" i="9"/>
  <c r="R49" i="9" s="1"/>
  <c r="M71" i="9"/>
  <c r="O71" i="9" s="1"/>
  <c r="L141" i="9"/>
  <c r="M141" i="9" s="1"/>
  <c r="O141" i="9" s="1"/>
  <c r="C123" i="9"/>
  <c r="E123" i="9" s="1"/>
  <c r="F123" i="9" s="1"/>
  <c r="G123" i="9" s="1"/>
  <c r="M37" i="9"/>
  <c r="R37" i="9" s="1"/>
  <c r="L32" i="9"/>
  <c r="L29" i="9"/>
  <c r="M29" i="9" s="1"/>
  <c r="Q29" i="9" s="1"/>
  <c r="L137" i="9"/>
  <c r="M138" i="9"/>
  <c r="O138" i="9" s="1"/>
  <c r="C30" i="9"/>
  <c r="E30" i="9" s="1"/>
  <c r="F30" i="9" s="1"/>
  <c r="G30" i="9" s="1"/>
  <c r="C156" i="9"/>
  <c r="E156" i="9" s="1"/>
  <c r="F156" i="9" s="1"/>
  <c r="G156" i="9" s="1"/>
  <c r="I155" i="9"/>
  <c r="L155" i="9" s="1"/>
  <c r="M155" i="9" s="1"/>
  <c r="O155" i="9" s="1"/>
  <c r="C159" i="9"/>
  <c r="C32" i="9"/>
  <c r="E32" i="9" s="1"/>
  <c r="F32" i="9" s="1"/>
  <c r="G32" i="9" s="1"/>
  <c r="C31" i="9"/>
  <c r="E31" i="9" s="1"/>
  <c r="F31" i="9" s="1"/>
  <c r="G31" i="9" s="1"/>
  <c r="I30" i="9"/>
  <c r="L30" i="9" s="1"/>
  <c r="C129" i="9"/>
  <c r="E129" i="9" s="1"/>
  <c r="I31" i="9"/>
  <c r="L31" i="9" s="1"/>
  <c r="B31" i="9"/>
  <c r="B32" i="9"/>
  <c r="C137" i="9"/>
  <c r="E137" i="9" s="1"/>
  <c r="F137" i="9" s="1"/>
  <c r="G137" i="9" s="1"/>
  <c r="I151" i="9"/>
  <c r="L151" i="9" s="1"/>
  <c r="M151" i="9" s="1"/>
  <c r="O151" i="9" s="1"/>
  <c r="C128" i="9"/>
  <c r="E128" i="9" s="1"/>
  <c r="L142" i="9"/>
  <c r="M142" i="9" s="1"/>
  <c r="O142" i="9" s="1"/>
  <c r="C122" i="9"/>
  <c r="E122" i="9" s="1"/>
  <c r="C148" i="9"/>
  <c r="E148" i="9" s="1"/>
  <c r="F148" i="9" s="1"/>
  <c r="G148" i="9" s="1"/>
  <c r="C147" i="9"/>
  <c r="C172" i="9"/>
  <c r="E172" i="9" s="1"/>
  <c r="F172" i="9" s="1"/>
  <c r="G172" i="9" s="1"/>
  <c r="I171" i="9"/>
  <c r="L171" i="9" s="1"/>
  <c r="M171" i="9" s="1"/>
  <c r="O171" i="9" s="1"/>
  <c r="C171" i="9"/>
  <c r="C164" i="9"/>
  <c r="E164" i="9" s="1"/>
  <c r="F164" i="9" s="1"/>
  <c r="G164" i="9" s="1"/>
  <c r="I163" i="9"/>
  <c r="L163" i="9" s="1"/>
  <c r="M163" i="9" s="1"/>
  <c r="O163" i="9" s="1"/>
  <c r="C163" i="9"/>
  <c r="C121" i="9"/>
  <c r="E121" i="9" s="1"/>
  <c r="C151" i="9"/>
  <c r="M130" i="9" l="1"/>
  <c r="P130" i="9" s="1"/>
  <c r="M148" i="9"/>
  <c r="N148" i="9" s="1"/>
  <c r="M164" i="9"/>
  <c r="N164" i="9" s="1"/>
  <c r="M172" i="9"/>
  <c r="N172" i="9" s="1"/>
  <c r="M156" i="9"/>
  <c r="N156" i="9" s="1"/>
  <c r="M123" i="9"/>
  <c r="P123" i="9" s="1"/>
  <c r="P175" i="9" s="1"/>
  <c r="P177" i="9" s="1"/>
  <c r="R175" i="9"/>
  <c r="R177" i="9" s="1"/>
  <c r="Q175" i="9"/>
  <c r="Q177" i="9" s="1"/>
  <c r="M137" i="9"/>
  <c r="O137" i="9" s="1"/>
  <c r="M30" i="9"/>
  <c r="O30" i="9" s="1"/>
  <c r="M32" i="9"/>
  <c r="O32" i="9" s="1"/>
  <c r="M31" i="9"/>
  <c r="O31" i="9" s="1"/>
  <c r="N175" i="9" l="1"/>
  <c r="N177" i="9" s="1"/>
  <c r="O175" i="9"/>
  <c r="O177" i="9" s="1"/>
  <c r="N178" i="9" l="1"/>
</calcChain>
</file>

<file path=xl/sharedStrings.xml><?xml version="1.0" encoding="utf-8"?>
<sst xmlns="http://schemas.openxmlformats.org/spreadsheetml/2006/main" count="97" uniqueCount="59">
  <si>
    <t>POTEAUX</t>
  </si>
  <si>
    <t>POUTRES</t>
  </si>
  <si>
    <t>M2</t>
  </si>
  <si>
    <t>DESIGNATION</t>
  </si>
  <si>
    <t>Nombre</t>
  </si>
  <si>
    <t>Cote Transvale</t>
  </si>
  <si>
    <t>Espacement</t>
  </si>
  <si>
    <t>Elèments</t>
  </si>
  <si>
    <t>Elèment Arrondi</t>
  </si>
  <si>
    <t>TOTAL ELEMENTS</t>
  </si>
  <si>
    <t>HA</t>
  </si>
  <si>
    <t>LONG ELEMENT</t>
  </si>
  <si>
    <t>Nb Recouvrement</t>
  </si>
  <si>
    <t>Long Recouvrement</t>
  </si>
  <si>
    <t>LONG DEVELOPPEE</t>
  </si>
  <si>
    <t>LONG TOTALE</t>
  </si>
  <si>
    <t>HA 6</t>
  </si>
  <si>
    <t>HA 8</t>
  </si>
  <si>
    <t>HA 10</t>
  </si>
  <si>
    <t>HA 12</t>
  </si>
  <si>
    <t>HA 14</t>
  </si>
  <si>
    <t>L x b =</t>
  </si>
  <si>
    <t xml:space="preserve">P1 </t>
  </si>
  <si>
    <t>a x b x H =</t>
  </si>
  <si>
    <t>BARRE VERTICALE</t>
  </si>
  <si>
    <t>CADRES</t>
  </si>
  <si>
    <t>EPINGLES</t>
  </si>
  <si>
    <t>L x a x b =</t>
  </si>
  <si>
    <t>LONGUEUR TOTAL</t>
  </si>
  <si>
    <t>POIDS/ML</t>
  </si>
  <si>
    <t>POIDS/DIAMETRE</t>
  </si>
  <si>
    <t>POIDS TOTAL (KG)</t>
  </si>
  <si>
    <t>BARRE INF. PORT.</t>
  </si>
  <si>
    <t>BARRE SUP. PORT.</t>
  </si>
  <si>
    <t>BARRE INF. REPART.</t>
  </si>
  <si>
    <t>BARRE SUP. REPART.</t>
  </si>
  <si>
    <t>ACROTERE</t>
  </si>
  <si>
    <t>L x h =</t>
  </si>
  <si>
    <t>BARRE VERT.</t>
  </si>
  <si>
    <t>BARRE HORZNT.</t>
  </si>
  <si>
    <t>DALLE PLEINE</t>
  </si>
  <si>
    <t>LINTEAUX</t>
  </si>
  <si>
    <t>CHEV</t>
  </si>
  <si>
    <t>BORDEREAU D'ACIERS D'ELEVATION PROVISOIRE N°1</t>
  </si>
  <si>
    <t>Quantité</t>
  </si>
  <si>
    <t>T.V.A 20%</t>
  </si>
  <si>
    <t>TOTAL GENERAL T.T.C</t>
  </si>
  <si>
    <t>Peinture Glycérophtalique pour métal</t>
  </si>
  <si>
    <t>Couche de souplesse et remplissage en sable et SBR y compris la dépose et la pose du gazon synthétique existant</t>
  </si>
  <si>
    <t>BORDEREAU DES PRIX-DETAIL ESTIMATIF</t>
  </si>
  <si>
    <t xml:space="preserve">AMENAGEMENT D'UN CENTRE DE PROTECTION DE L'ENFANCE </t>
  </si>
  <si>
    <t>N° du prix</t>
  </si>
  <si>
    <t>Désignation des prestations</t>
  </si>
  <si>
    <t>Unité de mesure</t>
  </si>
  <si>
    <t>Prix unitaire en dirhams (hors TVA) en chiffres</t>
  </si>
  <si>
    <t>Total
(en chiffres)</t>
  </si>
  <si>
    <t>TOTAL GENERAL hors TVA</t>
  </si>
  <si>
    <t>CACHET ET SIGNATURE DU CONCCURENT :</t>
  </si>
  <si>
    <r>
      <rPr>
        <b/>
        <u/>
        <sz val="12"/>
        <rFont val="Century Gothic"/>
        <family val="2"/>
      </rPr>
      <t>OBJET DE MARCHE</t>
    </r>
    <r>
      <rPr>
        <b/>
        <sz val="12"/>
        <rFont val="Century Gothic"/>
        <family val="2"/>
      </rPr>
      <t>: Travaux d'aménagement d’un terrain de proximité situé au centre de protection de l'enfance d’Ait Kamra (Province d’Al Hoceima).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</si>
</sst>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0.00&quot;    x&quot;"/>
    <numFmt numFmtId="165" formatCode="0&quot;   =&quot;"/>
    <numFmt numFmtId="166" formatCode="_-* #,##0.00\ _F_-;\-* #,##0.00\ _F_-;_-* &quot;-&quot;??\ _F_-;_-@_-"/>
    <numFmt numFmtId="167" formatCode="0.000"/>
    <numFmt numFmtId="168" formatCode="_-[$€]\ * #,##0.00_-;_-[$€]\ * #,##0.00\-;_-[$€]\ * &quot;-&quot;??_-;_-@_-"/>
    <numFmt numFmtId="169" formatCode="&quot; &quot;[$€-40C]&quot; &quot;#,##0.00&quot; &quot;;&quot; &quot;[$€-40C]&quot; &quot;#,##0.00&quot;-&quot;;&quot; &quot;[$€-40C]&quot; -&quot;00&quot; &quot;;&quot; &quot;@&quot; &quot;"/>
    <numFmt numFmtId="170" formatCode="_-* #,##0.00_-;_-* #,##0.00\-;_-* &quot;-&quot;??_-;_-@_-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_(* #,##0.00_);_(* \(#,##0.00\);_(* &quot;-&quot;??_);_(@_)"/>
    <numFmt numFmtId="174" formatCode="_-* #,##0.00\ [$€-1]_-;\-* #,##0.00\ [$€-1]_-;_-* &quot;-&quot;??\ [$€-1]_-"/>
    <numFmt numFmtId="175" formatCode="_-* #.##0.00\ _F_-;\-* #.##0.00\ _F_-;_-* &quot;-&quot;??\ _F_-;_-@_-"/>
    <numFmt numFmtId="176" formatCode="#,##0.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4"/>
      <name val="Arial Narrow"/>
      <family val="2"/>
    </font>
    <font>
      <b/>
      <sz val="11"/>
      <color rgb="FFFA7D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6"/>
      <name val="Arial Narrow"/>
      <family val="2"/>
    </font>
    <font>
      <b/>
      <sz val="18"/>
      <name val="Agency FB"/>
      <family val="2"/>
    </font>
    <font>
      <sz val="18"/>
      <name val="Agency FB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 Black"/>
      <family val="2"/>
    </font>
    <font>
      <b/>
      <sz val="1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i/>
      <u/>
      <sz val="11"/>
      <name val="Arial Black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22"/>
      <name val="Calibri"/>
      <family val="2"/>
      <scheme val="minor"/>
    </font>
    <font>
      <b/>
      <sz val="12"/>
      <name val="Century Gothic"/>
      <family val="2"/>
    </font>
    <font>
      <sz val="11"/>
      <color theme="1"/>
      <name val="Century Gothic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8"/>
      <name val="Agency FB"/>
      <family val="2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2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.5"/>
      <color theme="1"/>
      <name val="Arial"/>
      <family val="2"/>
    </font>
    <font>
      <b/>
      <u/>
      <sz val="14"/>
      <name val="Century Gothic"/>
      <family val="2"/>
    </font>
    <font>
      <b/>
      <u/>
      <sz val="14"/>
      <color theme="1"/>
      <name val="Calibri"/>
      <family val="2"/>
      <scheme val="minor"/>
    </font>
    <font>
      <b/>
      <u/>
      <sz val="14"/>
      <color rgb="FFFF0000"/>
      <name val="Century Gothic"/>
      <family val="2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8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/>
    <xf numFmtId="165" fontId="3" fillId="0" borderId="0"/>
    <xf numFmtId="0" fontId="2" fillId="0" borderId="0"/>
    <xf numFmtId="0" fontId="4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2" borderId="6" applyNumberFormat="0" applyAlignment="0" applyProtection="0"/>
    <xf numFmtId="0" fontId="8" fillId="0" borderId="0"/>
    <xf numFmtId="9" fontId="8" fillId="0" borderId="0" applyFont="0" applyFill="0" applyBorder="0" applyAlignment="0" applyProtection="0"/>
    <xf numFmtId="0" fontId="9" fillId="0" borderId="0"/>
    <xf numFmtId="0" fontId="28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0" fontId="30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" fillId="0" borderId="0" applyNumberFormat="0" applyFont="0" applyBorder="0" applyProtection="0"/>
    <xf numFmtId="0" fontId="29" fillId="0" borderId="0">
      <alignment vertical="center"/>
    </xf>
    <xf numFmtId="0" fontId="2" fillId="0" borderId="0"/>
    <xf numFmtId="0" fontId="3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9" fillId="0" borderId="0">
      <alignment vertical="center"/>
    </xf>
    <xf numFmtId="9" fontId="2" fillId="0" borderId="0" applyFont="0" applyFill="0" applyBorder="0" applyAlignment="0" applyProtection="0"/>
    <xf numFmtId="0" fontId="2" fillId="4" borderId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0" fontId="34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6" fillId="23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6" fillId="22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6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6" borderId="0" applyNumberFormat="0" applyBorder="0" applyAlignment="0" applyProtection="0"/>
    <xf numFmtId="0" fontId="36" fillId="26" borderId="0" applyNumberFormat="0" applyBorder="0" applyAlignment="0" applyProtection="0"/>
    <xf numFmtId="0" fontId="37" fillId="6" borderId="0" applyNumberFormat="0" applyBorder="0" applyAlignment="0" applyProtection="0"/>
    <xf numFmtId="0" fontId="38" fillId="27" borderId="27" applyNumberFormat="0" applyAlignment="0" applyProtection="0"/>
    <xf numFmtId="0" fontId="39" fillId="28" borderId="28" applyNumberFormat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10" borderId="27" applyNumberFormat="0" applyAlignment="0" applyProtection="0"/>
    <xf numFmtId="0" fontId="47" fillId="0" borderId="32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5" fillId="0" borderId="0" applyFont="0" applyFill="0" applyBorder="0" applyAlignment="0" applyProtection="0"/>
    <xf numFmtId="176" fontId="2" fillId="0" borderId="0" applyFill="0" applyBorder="0" applyAlignment="0" applyProtection="0"/>
    <xf numFmtId="0" fontId="2" fillId="0" borderId="0" applyFont="0" applyFill="0" applyBorder="0" applyAlignment="0" applyProtection="0"/>
    <xf numFmtId="0" fontId="48" fillId="32" borderId="0" applyNumberFormat="0" applyBorder="0" applyAlignment="0" applyProtection="0"/>
    <xf numFmtId="0" fontId="2" fillId="0" borderId="0"/>
    <xf numFmtId="0" fontId="35" fillId="0" borderId="0"/>
    <xf numFmtId="0" fontId="2" fillId="0" borderId="0"/>
    <xf numFmtId="0" fontId="35" fillId="0" borderId="0"/>
    <xf numFmtId="0" fontId="49" fillId="27" borderId="33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53" fillId="0" borderId="0"/>
    <xf numFmtId="0" fontId="54" fillId="0" borderId="0"/>
    <xf numFmtId="9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</cellStyleXfs>
  <cellXfs count="108">
    <xf numFmtId="0" fontId="0" fillId="0" borderId="0" xfId="0"/>
    <xf numFmtId="0" fontId="9" fillId="0" borderId="0" xfId="17"/>
    <xf numFmtId="0" fontId="12" fillId="0" borderId="0" xfId="17" applyFont="1"/>
    <xf numFmtId="0" fontId="10" fillId="0" borderId="0" xfId="17" applyFont="1" applyAlignment="1">
      <alignment horizontal="center" vertical="center"/>
    </xf>
    <xf numFmtId="0" fontId="13" fillId="3" borderId="20" xfId="17" applyFont="1" applyFill="1" applyBorder="1" applyAlignment="1">
      <alignment horizontal="center" vertical="center"/>
    </xf>
    <xf numFmtId="0" fontId="13" fillId="3" borderId="5" xfId="17" applyFont="1" applyFill="1" applyBorder="1" applyAlignment="1">
      <alignment horizontal="center" vertical="center" textRotation="90"/>
    </xf>
    <xf numFmtId="2" fontId="13" fillId="3" borderId="5" xfId="17" applyNumberFormat="1" applyFont="1" applyFill="1" applyBorder="1" applyAlignment="1">
      <alignment horizontal="center" vertical="center" textRotation="90"/>
    </xf>
    <xf numFmtId="0" fontId="16" fillId="0" borderId="4" xfId="17" applyFont="1" applyBorder="1" applyAlignment="1">
      <alignment horizontal="left"/>
    </xf>
    <xf numFmtId="0" fontId="17" fillId="0" borderId="1" xfId="17" applyFont="1" applyBorder="1" applyAlignment="1">
      <alignment horizontal="center" vertical="center"/>
    </xf>
    <xf numFmtId="0" fontId="18" fillId="0" borderId="2" xfId="17" applyFont="1" applyBorder="1"/>
    <xf numFmtId="0" fontId="18" fillId="0" borderId="3" xfId="17" applyFont="1" applyBorder="1"/>
    <xf numFmtId="0" fontId="18" fillId="0" borderId="0" xfId="17" applyFont="1"/>
    <xf numFmtId="2" fontId="18" fillId="0" borderId="2" xfId="17" applyNumberFormat="1" applyFont="1" applyBorder="1" applyAlignment="1">
      <alignment horizontal="center" vertical="center"/>
    </xf>
    <xf numFmtId="2" fontId="18" fillId="0" borderId="3" xfId="17" applyNumberFormat="1" applyFont="1" applyBorder="1" applyAlignment="1">
      <alignment horizontal="center" vertical="center"/>
    </xf>
    <xf numFmtId="0" fontId="13" fillId="0" borderId="13" xfId="17" applyFont="1" applyBorder="1" applyAlignment="1">
      <alignment horizontal="left"/>
    </xf>
    <xf numFmtId="0" fontId="13" fillId="0" borderId="7" xfId="17" applyFont="1" applyBorder="1" applyAlignment="1">
      <alignment horizontal="center" vertical="center"/>
    </xf>
    <xf numFmtId="2" fontId="13" fillId="0" borderId="0" xfId="17" applyNumberFormat="1" applyFont="1" applyAlignment="1">
      <alignment horizontal="center" vertical="center"/>
    </xf>
    <xf numFmtId="0" fontId="13" fillId="0" borderId="0" xfId="17" applyFont="1" applyAlignment="1">
      <alignment horizontal="center" vertical="center"/>
    </xf>
    <xf numFmtId="2" fontId="13" fillId="0" borderId="13" xfId="17" applyNumberFormat="1" applyFont="1" applyBorder="1" applyAlignment="1">
      <alignment horizontal="center" vertical="center"/>
    </xf>
    <xf numFmtId="0" fontId="20" fillId="0" borderId="0" xfId="17" applyFont="1" applyAlignment="1">
      <alignment horizontal="left" vertical="center"/>
    </xf>
    <xf numFmtId="0" fontId="20" fillId="0" borderId="1" xfId="17" applyFont="1" applyBorder="1" applyAlignment="1">
      <alignment horizontal="left" vertical="center"/>
    </xf>
    <xf numFmtId="0" fontId="18" fillId="0" borderId="2" xfId="17" applyFont="1" applyBorder="1" applyAlignment="1">
      <alignment horizontal="right" vertical="center"/>
    </xf>
    <xf numFmtId="0" fontId="13" fillId="0" borderId="13" xfId="17" applyFont="1" applyBorder="1" applyAlignment="1">
      <alignment horizontal="left" vertical="center"/>
    </xf>
    <xf numFmtId="2" fontId="21" fillId="0" borderId="4" xfId="17" applyNumberFormat="1" applyFont="1" applyBorder="1" applyAlignment="1">
      <alignment horizontal="center" vertical="center"/>
    </xf>
    <xf numFmtId="167" fontId="5" fillId="0" borderId="4" xfId="17" applyNumberFormat="1" applyFont="1" applyBorder="1" applyAlignment="1">
      <alignment horizontal="center" vertical="center"/>
    </xf>
    <xf numFmtId="2" fontId="20" fillId="0" borderId="4" xfId="17" applyNumberFormat="1" applyFont="1" applyBorder="1" applyAlignment="1">
      <alignment horizontal="center" vertical="center"/>
    </xf>
    <xf numFmtId="2" fontId="13" fillId="0" borderId="9" xfId="17" applyNumberFormat="1" applyFont="1" applyBorder="1" applyAlignment="1">
      <alignment horizontal="center" vertical="center"/>
    </xf>
    <xf numFmtId="0" fontId="16" fillId="0" borderId="9" xfId="17" applyFont="1" applyBorder="1" applyAlignment="1">
      <alignment horizontal="left"/>
    </xf>
    <xf numFmtId="0" fontId="17" fillId="0" borderId="0" xfId="17" applyFont="1" applyAlignment="1">
      <alignment horizontal="center" vertical="center"/>
    </xf>
    <xf numFmtId="16" fontId="19" fillId="0" borderId="0" xfId="17" applyNumberFormat="1" applyFont="1" applyAlignment="1">
      <alignment horizontal="left" vertical="center"/>
    </xf>
    <xf numFmtId="0" fontId="17" fillId="0" borderId="2" xfId="17" applyFont="1" applyBorder="1" applyAlignment="1">
      <alignment horizontal="center" vertical="center"/>
    </xf>
    <xf numFmtId="0" fontId="16" fillId="0" borderId="13" xfId="17" applyFont="1" applyBorder="1" applyAlignment="1">
      <alignment horizontal="left"/>
    </xf>
    <xf numFmtId="0" fontId="19" fillId="0" borderId="0" xfId="17" applyFont="1" applyAlignment="1">
      <alignment horizontal="left" vertical="center"/>
    </xf>
    <xf numFmtId="0" fontId="9" fillId="0" borderId="13" xfId="17" applyBorder="1"/>
    <xf numFmtId="0" fontId="9" fillId="0" borderId="7" xfId="17" applyBorder="1"/>
    <xf numFmtId="0" fontId="17" fillId="0" borderId="7" xfId="17" applyFont="1" applyBorder="1" applyAlignment="1">
      <alignment horizontal="center" vertical="center"/>
    </xf>
    <xf numFmtId="0" fontId="19" fillId="0" borderId="7" xfId="17" applyFont="1" applyBorder="1" applyAlignment="1">
      <alignment horizontal="left" vertical="center"/>
    </xf>
    <xf numFmtId="0" fontId="15" fillId="0" borderId="0" xfId="17" applyFont="1" applyAlignment="1">
      <alignment horizontal="left" vertical="center"/>
    </xf>
    <xf numFmtId="0" fontId="15" fillId="0" borderId="24" xfId="17" applyFont="1" applyBorder="1" applyAlignment="1">
      <alignment horizontal="left" vertical="center"/>
    </xf>
    <xf numFmtId="0" fontId="18" fillId="0" borderId="1" xfId="17" applyFont="1" applyBorder="1" applyAlignment="1">
      <alignment horizontal="right" vertical="center"/>
    </xf>
    <xf numFmtId="0" fontId="9" fillId="0" borderId="0" xfId="17" applyAlignment="1">
      <alignment horizontal="center"/>
    </xf>
    <xf numFmtId="0" fontId="2" fillId="0" borderId="0" xfId="17" applyFont="1"/>
    <xf numFmtId="0" fontId="6" fillId="0" borderId="0" xfId="13" applyFont="1" applyAlignment="1">
      <alignment horizontal="left" vertical="center"/>
    </xf>
    <xf numFmtId="4" fontId="13" fillId="0" borderId="0" xfId="17" applyNumberFormat="1" applyFont="1" applyAlignment="1">
      <alignment horizontal="center" vertical="center"/>
    </xf>
    <xf numFmtId="4" fontId="17" fillId="0" borderId="13" xfId="17" applyNumberFormat="1" applyFont="1" applyBorder="1" applyAlignment="1">
      <alignment horizontal="left"/>
    </xf>
    <xf numFmtId="3" fontId="13" fillId="0" borderId="0" xfId="17" applyNumberFormat="1" applyFont="1" applyAlignment="1">
      <alignment horizontal="center" vertical="center"/>
    </xf>
    <xf numFmtId="3" fontId="13" fillId="0" borderId="7" xfId="17" applyNumberFormat="1" applyFont="1" applyBorder="1" applyAlignment="1">
      <alignment horizontal="center" vertical="center"/>
    </xf>
    <xf numFmtId="0" fontId="6" fillId="0" borderId="0" xfId="17" applyFont="1" applyAlignment="1">
      <alignment horizontal="left" vertical="center"/>
    </xf>
    <xf numFmtId="0" fontId="5" fillId="0" borderId="0" xfId="17" applyFont="1"/>
    <xf numFmtId="0" fontId="25" fillId="0" borderId="0" xfId="17" applyFont="1"/>
    <xf numFmtId="0" fontId="26" fillId="0" borderId="0" xfId="17" applyFont="1"/>
    <xf numFmtId="0" fontId="2" fillId="0" borderId="0" xfId="17" applyFont="1" applyAlignment="1">
      <alignment horizontal="center"/>
    </xf>
    <xf numFmtId="0" fontId="24" fillId="0" borderId="0" xfId="0" applyFont="1"/>
    <xf numFmtId="4" fontId="24" fillId="0" borderId="26" xfId="0" applyNumberFormat="1" applyFont="1" applyBorder="1" applyAlignment="1">
      <alignment horizontal="left" vertical="center" wrapText="1"/>
    </xf>
    <xf numFmtId="4" fontId="24" fillId="0" borderId="26" xfId="0" applyNumberFormat="1" applyFont="1" applyBorder="1" applyAlignment="1">
      <alignment horizontal="center" vertical="center"/>
    </xf>
    <xf numFmtId="4" fontId="58" fillId="0" borderId="26" xfId="0" applyNumberFormat="1" applyFont="1" applyBorder="1" applyAlignment="1">
      <alignment horizontal="right" vertical="center" indent="1"/>
    </xf>
    <xf numFmtId="2" fontId="57" fillId="0" borderId="26" xfId="0" applyNumberFormat="1" applyFont="1" applyBorder="1" applyAlignment="1">
      <alignment horizontal="right" vertical="center" indent="1"/>
    </xf>
    <xf numFmtId="3" fontId="57" fillId="34" borderId="26" xfId="0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horizontal="justify" vertical="center"/>
    </xf>
    <xf numFmtId="0" fontId="62" fillId="0" borderId="0" xfId="0" applyFont="1" applyAlignment="1">
      <alignment horizontal="right"/>
    </xf>
    <xf numFmtId="3" fontId="24" fillId="0" borderId="26" xfId="0" applyNumberFormat="1" applyFont="1" applyBorder="1" applyAlignment="1">
      <alignment horizontal="center" vertical="center" wrapText="1"/>
    </xf>
    <xf numFmtId="4" fontId="59" fillId="35" borderId="26" xfId="0" applyNumberFormat="1" applyFont="1" applyFill="1" applyBorder="1" applyAlignment="1">
      <alignment horizontal="center"/>
    </xf>
    <xf numFmtId="0" fontId="56" fillId="35" borderId="34" xfId="0" applyFont="1" applyFill="1" applyBorder="1" applyAlignment="1">
      <alignment horizontal="center" vertical="center"/>
    </xf>
    <xf numFmtId="0" fontId="56" fillId="35" borderId="35" xfId="0" applyFont="1" applyFill="1" applyBorder="1" applyAlignment="1">
      <alignment horizontal="center" vertical="center"/>
    </xf>
    <xf numFmtId="0" fontId="56" fillId="35" borderId="36" xfId="0" applyFont="1" applyFill="1" applyBorder="1" applyAlignment="1">
      <alignment horizontal="center" vertical="center"/>
    </xf>
    <xf numFmtId="0" fontId="63" fillId="0" borderId="0" xfId="13" applyFont="1" applyAlignment="1">
      <alignment horizontal="center" vertical="center" wrapText="1"/>
    </xf>
    <xf numFmtId="0" fontId="61" fillId="0" borderId="0" xfId="13" applyFont="1" applyAlignment="1">
      <alignment horizontal="center" vertical="center" wrapText="1"/>
    </xf>
    <xf numFmtId="0" fontId="23" fillId="0" borderId="0" xfId="13" applyFont="1" applyAlignment="1">
      <alignment horizontal="center" vertical="center" wrapText="1"/>
    </xf>
    <xf numFmtId="0" fontId="13" fillId="35" borderId="26" xfId="0" applyFont="1" applyFill="1" applyBorder="1" applyAlignment="1">
      <alignment horizontal="center" vertical="center" wrapText="1"/>
    </xf>
    <xf numFmtId="2" fontId="5" fillId="35" borderId="26" xfId="0" applyNumberFormat="1" applyFont="1" applyFill="1" applyBorder="1" applyAlignment="1">
      <alignment horizontal="center" vertical="center" wrapText="1"/>
    </xf>
    <xf numFmtId="0" fontId="56" fillId="33" borderId="26" xfId="0" applyFont="1" applyFill="1" applyBorder="1" applyAlignment="1">
      <alignment horizontal="center" vertical="center" wrapText="1"/>
    </xf>
    <xf numFmtId="0" fontId="6" fillId="0" borderId="0" xfId="13" applyFont="1" applyAlignment="1">
      <alignment horizontal="left" vertical="center"/>
    </xf>
    <xf numFmtId="2" fontId="22" fillId="0" borderId="1" xfId="14" applyNumberFormat="1" applyFont="1" applyFill="1" applyBorder="1" applyAlignment="1">
      <alignment horizontal="center" vertical="center" wrapText="1"/>
    </xf>
    <xf numFmtId="2" fontId="22" fillId="0" borderId="2" xfId="14" applyNumberFormat="1" applyFont="1" applyFill="1" applyBorder="1" applyAlignment="1">
      <alignment horizontal="center" vertical="center" wrapText="1"/>
    </xf>
    <xf numFmtId="0" fontId="22" fillId="0" borderId="1" xfId="14" applyFont="1" applyFill="1" applyBorder="1" applyAlignment="1">
      <alignment horizontal="center" vertical="center"/>
    </xf>
    <xf numFmtId="0" fontId="22" fillId="0" borderId="2" xfId="14" applyFont="1" applyFill="1" applyBorder="1" applyAlignment="1">
      <alignment horizontal="center" vertical="center"/>
    </xf>
    <xf numFmtId="0" fontId="22" fillId="0" borderId="3" xfId="14" applyFont="1" applyFill="1" applyBorder="1" applyAlignment="1">
      <alignment horizontal="center" vertical="center"/>
    </xf>
    <xf numFmtId="0" fontId="20" fillId="0" borderId="1" xfId="17" applyFont="1" applyBorder="1" applyAlignment="1">
      <alignment horizontal="center" vertical="center"/>
    </xf>
    <xf numFmtId="0" fontId="20" fillId="0" borderId="2" xfId="17" applyFont="1" applyBorder="1" applyAlignment="1">
      <alignment horizontal="center" vertical="center"/>
    </xf>
    <xf numFmtId="0" fontId="20" fillId="0" borderId="3" xfId="17" applyFont="1" applyBorder="1" applyAlignment="1">
      <alignment horizontal="center" vertical="center"/>
    </xf>
    <xf numFmtId="4" fontId="14" fillId="0" borderId="1" xfId="17" applyNumberFormat="1" applyFont="1" applyBorder="1" applyAlignment="1">
      <alignment horizontal="left" vertical="center"/>
    </xf>
    <xf numFmtId="0" fontId="14" fillId="0" borderId="2" xfId="17" applyFont="1" applyBorder="1" applyAlignment="1">
      <alignment horizontal="left" vertical="center"/>
    </xf>
    <xf numFmtId="0" fontId="6" fillId="0" borderId="0" xfId="13" applyFont="1" applyAlignment="1">
      <alignment horizontal="center" vertical="center"/>
    </xf>
    <xf numFmtId="0" fontId="11" fillId="0" borderId="0" xfId="17" applyFont="1" applyAlignment="1">
      <alignment horizontal="center" vertical="center"/>
    </xf>
    <xf numFmtId="0" fontId="27" fillId="0" borderId="21" xfId="17" applyFont="1" applyBorder="1" applyAlignment="1">
      <alignment horizontal="center" vertical="center" wrapText="1"/>
    </xf>
    <xf numFmtId="0" fontId="27" fillId="0" borderId="22" xfId="17" applyFont="1" applyBorder="1" applyAlignment="1">
      <alignment horizontal="center" vertical="center" wrapText="1"/>
    </xf>
    <xf numFmtId="0" fontId="27" fillId="0" borderId="23" xfId="17" applyFont="1" applyBorder="1" applyAlignment="1">
      <alignment horizontal="center" vertical="center" wrapText="1"/>
    </xf>
    <xf numFmtId="0" fontId="27" fillId="0" borderId="20" xfId="17" applyFont="1" applyBorder="1" applyAlignment="1">
      <alignment horizontal="center" vertical="center" wrapText="1"/>
    </xf>
    <xf numFmtId="0" fontId="27" fillId="0" borderId="5" xfId="17" applyFont="1" applyBorder="1" applyAlignment="1">
      <alignment horizontal="center" vertical="center" wrapText="1"/>
    </xf>
    <xf numFmtId="0" fontId="27" fillId="0" borderId="25" xfId="17" applyFont="1" applyBorder="1" applyAlignment="1">
      <alignment horizontal="center" vertical="center" wrapText="1"/>
    </xf>
    <xf numFmtId="0" fontId="13" fillId="3" borderId="9" xfId="17" applyFont="1" applyFill="1" applyBorder="1" applyAlignment="1">
      <alignment horizontal="center" vertical="center"/>
    </xf>
    <xf numFmtId="0" fontId="13" fillId="3" borderId="13" xfId="17" applyFont="1" applyFill="1" applyBorder="1" applyAlignment="1">
      <alignment horizontal="center" vertical="center"/>
    </xf>
    <xf numFmtId="0" fontId="13" fillId="3" borderId="16" xfId="17" applyFont="1" applyFill="1" applyBorder="1" applyAlignment="1">
      <alignment horizontal="center" vertical="center"/>
    </xf>
    <xf numFmtId="0" fontId="13" fillId="3" borderId="12" xfId="17" applyFont="1" applyFill="1" applyBorder="1" applyAlignment="1">
      <alignment horizontal="center" vertical="center" textRotation="90"/>
    </xf>
    <xf numFmtId="0" fontId="13" fillId="3" borderId="15" xfId="17" applyFont="1" applyFill="1" applyBorder="1" applyAlignment="1">
      <alignment horizontal="center" vertical="center" textRotation="90"/>
    </xf>
    <xf numFmtId="0" fontId="13" fillId="3" borderId="19" xfId="17" applyFont="1" applyFill="1" applyBorder="1" applyAlignment="1">
      <alignment horizontal="center" vertical="center" textRotation="90"/>
    </xf>
    <xf numFmtId="0" fontId="13" fillId="3" borderId="9" xfId="17" applyFont="1" applyFill="1" applyBorder="1" applyAlignment="1">
      <alignment horizontal="center" vertical="center" textRotation="90"/>
    </xf>
    <xf numFmtId="0" fontId="13" fillId="3" borderId="13" xfId="17" applyFont="1" applyFill="1" applyBorder="1" applyAlignment="1">
      <alignment horizontal="center" vertical="center" textRotation="90"/>
    </xf>
    <xf numFmtId="0" fontId="13" fillId="3" borderId="16" xfId="17" applyFont="1" applyFill="1" applyBorder="1" applyAlignment="1">
      <alignment horizontal="center" vertical="center" textRotation="90"/>
    </xf>
    <xf numFmtId="2" fontId="13" fillId="3" borderId="11" xfId="17" applyNumberFormat="1" applyFont="1" applyFill="1" applyBorder="1" applyAlignment="1">
      <alignment horizontal="center" vertical="center" textRotation="90"/>
    </xf>
    <xf numFmtId="2" fontId="13" fillId="3" borderId="8" xfId="17" applyNumberFormat="1" applyFont="1" applyFill="1" applyBorder="1" applyAlignment="1">
      <alignment horizontal="center" vertical="center" textRotation="90"/>
    </xf>
    <xf numFmtId="2" fontId="13" fillId="3" borderId="18" xfId="17" applyNumberFormat="1" applyFont="1" applyFill="1" applyBorder="1" applyAlignment="1">
      <alignment horizontal="center" vertical="center" textRotation="90"/>
    </xf>
    <xf numFmtId="0" fontId="13" fillId="3" borderId="11" xfId="17" applyFont="1" applyFill="1" applyBorder="1" applyAlignment="1">
      <alignment horizontal="center" vertical="center" textRotation="90"/>
    </xf>
    <xf numFmtId="0" fontId="13" fillId="3" borderId="8" xfId="17" applyFont="1" applyFill="1" applyBorder="1" applyAlignment="1">
      <alignment horizontal="center" vertical="center" textRotation="90"/>
    </xf>
    <xf numFmtId="0" fontId="13" fillId="3" borderId="18" xfId="17" applyFont="1" applyFill="1" applyBorder="1" applyAlignment="1">
      <alignment horizontal="center" vertical="center" textRotation="90"/>
    </xf>
    <xf numFmtId="0" fontId="13" fillId="3" borderId="10" xfId="17" applyFont="1" applyFill="1" applyBorder="1" applyAlignment="1">
      <alignment horizontal="center" vertical="center" textRotation="90"/>
    </xf>
    <xf numFmtId="0" fontId="13" fillId="3" borderId="14" xfId="17" applyFont="1" applyFill="1" applyBorder="1" applyAlignment="1">
      <alignment horizontal="center" vertical="center" textRotation="90"/>
    </xf>
    <xf numFmtId="0" fontId="13" fillId="3" borderId="17" xfId="17" applyFont="1" applyFill="1" applyBorder="1" applyAlignment="1">
      <alignment horizontal="center" vertical="center" textRotation="90"/>
    </xf>
  </cellXfs>
  <cellStyles count="138">
    <cellStyle name="20% - Accent1" xfId="62"/>
    <cellStyle name="20% - Accent2" xfId="63"/>
    <cellStyle name="20% - Accent3" xfId="64"/>
    <cellStyle name="20% - Accent4" xfId="65"/>
    <cellStyle name="20% - Accent5" xfId="66"/>
    <cellStyle name="20% - Accent6" xfId="67"/>
    <cellStyle name="40% - Accent1" xfId="68"/>
    <cellStyle name="40% - Accent2" xfId="69"/>
    <cellStyle name="40% - Accent3" xfId="70"/>
    <cellStyle name="40% - Accent4" xfId="71"/>
    <cellStyle name="40% - Accent5" xfId="72"/>
    <cellStyle name="40% - Accent6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Accent1 - 20 %" xfId="80"/>
    <cellStyle name="Accent1 - 40 %" xfId="81"/>
    <cellStyle name="Accent1 - 60 %" xfId="82"/>
    <cellStyle name="Accent2 - 20 %" xfId="83"/>
    <cellStyle name="Accent2 - 40 %" xfId="84"/>
    <cellStyle name="Accent2 - 60 %" xfId="85"/>
    <cellStyle name="Accent3 - 20 %" xfId="86"/>
    <cellStyle name="Accent3 - 40 %" xfId="87"/>
    <cellStyle name="Accent3 - 60 %" xfId="88"/>
    <cellStyle name="Accent4 - 20 %" xfId="89"/>
    <cellStyle name="Accent4 - 40 %" xfId="90"/>
    <cellStyle name="Accent4 - 60 %" xfId="91"/>
    <cellStyle name="Accent5 - 20 %" xfId="92"/>
    <cellStyle name="Accent5 - 40 %" xfId="93"/>
    <cellStyle name="Accent5 - 60 %" xfId="94"/>
    <cellStyle name="Accent6 - 20 %" xfId="95"/>
    <cellStyle name="Accent6 - 40 %" xfId="96"/>
    <cellStyle name="Accent6 - 60 %" xfId="97"/>
    <cellStyle name="Bad" xfId="98"/>
    <cellStyle name="Calcul" xfId="14" builtinId="22"/>
    <cellStyle name="Calculation" xfId="99"/>
    <cellStyle name="Check Cell" xfId="100"/>
    <cellStyle name="Comma 2" xfId="20"/>
    <cellStyle name="Comma 3" xfId="21"/>
    <cellStyle name="dimension" xfId="4"/>
    <cellStyle name="egale" xfId="5"/>
    <cellStyle name="Emphase 1" xfId="101"/>
    <cellStyle name="Emphase 2" xfId="102"/>
    <cellStyle name="Emphase 3" xfId="103"/>
    <cellStyle name="Euro" xfId="8"/>
    <cellStyle name="Euro 2" xfId="22"/>
    <cellStyle name="Euro 2 2" xfId="23"/>
    <cellStyle name="Euro 3" xfId="24"/>
    <cellStyle name="Explanatory Text" xfId="104"/>
    <cellStyle name="Good" xfId="105"/>
    <cellStyle name="Heading 1" xfId="106"/>
    <cellStyle name="Heading 2" xfId="107"/>
    <cellStyle name="Heading 3" xfId="108"/>
    <cellStyle name="Heading 4" xfId="109"/>
    <cellStyle name="Input" xfId="110"/>
    <cellStyle name="lak" xfId="57"/>
    <cellStyle name="Linked Cell" xfId="111"/>
    <cellStyle name="Milliers 10" xfId="25"/>
    <cellStyle name="Milliers 11" xfId="54"/>
    <cellStyle name="Milliers 11 2" xfId="135"/>
    <cellStyle name="Milliers 12" xfId="112"/>
    <cellStyle name="Milliers 13" xfId="113"/>
    <cellStyle name="Milliers 14" xfId="114"/>
    <cellStyle name="Milliers 15" xfId="115"/>
    <cellStyle name="Milliers 16" xfId="116"/>
    <cellStyle name="Milliers 17" xfId="117"/>
    <cellStyle name="Milliers 18" xfId="60"/>
    <cellStyle name="Milliers 2" xfId="3"/>
    <cellStyle name="Milliers 2 2" xfId="9"/>
    <cellStyle name="Milliers 2 2 2" xfId="118"/>
    <cellStyle name="Milliers 2 3" xfId="26"/>
    <cellStyle name="Milliers 2 4 2" xfId="27"/>
    <cellStyle name="Milliers 2_DEC 5 ET DERN TAREK BN ZIAD daprés modi EL MAJDAOUI" xfId="119"/>
    <cellStyle name="Milliers 3" xfId="28"/>
    <cellStyle name="Milliers 3 2" xfId="29"/>
    <cellStyle name="Milliers 3 3" xfId="30"/>
    <cellStyle name="Milliers 3_Copie de decompte provisoire n°3 et dernier usb b 15" xfId="120"/>
    <cellStyle name="Milliers 4" xfId="31"/>
    <cellStyle name="Milliers 5" xfId="32"/>
    <cellStyle name="Milliers 6" xfId="33"/>
    <cellStyle name="Milliers 7" xfId="34"/>
    <cellStyle name="Milliers 8" xfId="35"/>
    <cellStyle name="Milliers 9" xfId="36"/>
    <cellStyle name="Monétaire 2" xfId="121"/>
    <cellStyle name="Neutral" xfId="122"/>
    <cellStyle name="Normal" xfId="0" builtinId="0"/>
    <cellStyle name="Normal - Style1" xfId="12"/>
    <cellStyle name="Normal 10" xfId="19"/>
    <cellStyle name="Normal 10 2" xfId="37"/>
    <cellStyle name="Normal 11" xfId="38"/>
    <cellStyle name="Normal 11 2" xfId="58"/>
    <cellStyle name="Normal 12" xfId="39"/>
    <cellStyle name="Normal 13" xfId="52"/>
    <cellStyle name="Normal 13 2" xfId="133"/>
    <cellStyle name="Normal 14" xfId="55"/>
    <cellStyle name="Normal 14 2" xfId="59"/>
    <cellStyle name="Normal 14 3" xfId="136"/>
    <cellStyle name="Normal 2" xfId="1"/>
    <cellStyle name="Normal 2 2" xfId="6"/>
    <cellStyle name="Normal 2 2 2" xfId="15"/>
    <cellStyle name="Normal 2 2 3" xfId="61"/>
    <cellStyle name="Normal 2 3" xfId="11"/>
    <cellStyle name="Normal 2 4" xfId="123"/>
    <cellStyle name="Normal 2__dp" xfId="40"/>
    <cellStyle name="Normal 3" xfId="7"/>
    <cellStyle name="Normal 3 2" xfId="2"/>
    <cellStyle name="Normal 3 2 2" xfId="10"/>
    <cellStyle name="Normal 3 2_DEC 2" xfId="124"/>
    <cellStyle name="Normal 3 3" xfId="125"/>
    <cellStyle name="Normal 3_bordereau stad agdez.." xfId="126"/>
    <cellStyle name="Normal 4" xfId="17"/>
    <cellStyle name="Normal 4 2" xfId="131"/>
    <cellStyle name="Normal 5" xfId="18"/>
    <cellStyle name="Normal 5 2" xfId="41"/>
    <cellStyle name="Normal 5 3" xfId="42"/>
    <cellStyle name="Normal 5 4" xfId="132"/>
    <cellStyle name="Normal 6" xfId="43"/>
    <cellStyle name="Normal 6 2" xfId="44"/>
    <cellStyle name="Normal 7" xfId="45"/>
    <cellStyle name="Normal 8" xfId="46"/>
    <cellStyle name="Normal 9" xfId="47"/>
    <cellStyle name="Normal_Feuil5" xfId="13"/>
    <cellStyle name="Output" xfId="127"/>
    <cellStyle name="Pourcentage 2" xfId="16"/>
    <cellStyle name="Pourcentage 3" xfId="48"/>
    <cellStyle name="Pourcentage 4" xfId="53"/>
    <cellStyle name="Pourcentage 4 2" xfId="134"/>
    <cellStyle name="Pourcentage 5" xfId="56"/>
    <cellStyle name="Pourcentage 5 2" xfId="137"/>
    <cellStyle name="Standard_Anpassen der Amortisation" xfId="49"/>
    <cellStyle name="Title" xfId="128"/>
    <cellStyle name="Titre de la feuille" xfId="129"/>
    <cellStyle name="Währung [0]_Budget" xfId="50"/>
    <cellStyle name="Währung_Budget" xfId="51"/>
    <cellStyle name="Warning Text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Mand_perBA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SABIH3\rachid%202\DOCUME~1\ADMINI~1\LOCALS~1\Temp\Rar$DI00.672\paiecad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partage\ES-HEMO-AZILL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CPS\C-S-F.A.R\EST-NEW-COM-SOC-FAR-K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cuments%2520and%2520Settings\user\Bureau\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istes\route%20Tanger-RE-09-07\Calc-Hydraulique-Estimation-ED\assillah-dar-essa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COLE%20ALQAID%20EL%20AYADI%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Calcul-route-boudin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M&#233;tr&#233;\IFCS\Decomp-def-IFC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Program%2520Files\Msofficepro\Mod&#232;les\Mandat\pc_red\redwan\model\ENG_HS.xlt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  <sheetName val="BULLPAIE"/>
      <sheetName val="URSSAF"/>
      <sheetName val="Module1"/>
      <sheetName val="Module2"/>
      <sheetName val="Module3"/>
      <sheetName val="Module4"/>
      <sheetName val="Module5"/>
      <sheetName val="Module7"/>
      <sheetName val="Module6"/>
    </sheetNames>
    <sheetDataSet>
      <sheetData sheetId="0">
        <row r="3">
          <cell r="K3">
            <v>2516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ETAILEE"/>
      <sheetName val="REACP-EST"/>
      <sheetName val="Feuil2"/>
      <sheetName val="BORDEREAU"/>
      <sheetName val="REACP-BD"/>
      <sheetName val="PAGE-G"/>
    </sheetNames>
    <sheetDataSet>
      <sheetData sheetId="0"/>
      <sheetData sheetId="1"/>
      <sheetData sheetId="2">
        <row r="15">
          <cell r="G15" t="str">
            <v>(TROIS CENT TRENTE NEUF MILLE NEUF CENT QUATRE-VINGT QUATRE  DIRHAMS)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étail"/>
      <sheetName val="REACP-EST"/>
      <sheetName val="BD-UNI"/>
      <sheetName val="P-G"/>
      <sheetName val="Feuil1"/>
      <sheetName val="ESTIM-UN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6">
          <cell r="G816">
            <v>15509640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  <sheetName val="df"/>
      <sheetName val="Feuil1"/>
      <sheetName val="Feuil2"/>
    </sheetNames>
    <sheetDataSet>
      <sheetData sheetId="0">
        <row r="2">
          <cell r="G2">
            <v>43611.12</v>
          </cell>
        </row>
        <row r="7">
          <cell r="B7" t="e">
            <v>#REF!</v>
          </cell>
        </row>
        <row r="21">
          <cell r="D21" t="e">
            <v>#REF!</v>
          </cell>
        </row>
        <row r="46">
          <cell r="D46" t="e">
            <v>#REF!</v>
          </cell>
        </row>
      </sheetData>
      <sheetData sheetId="1">
        <row r="357">
          <cell r="F357" t="e">
            <v>#REF!</v>
          </cell>
        </row>
      </sheetData>
      <sheetData sheetId="2">
        <row r="13">
          <cell r="G13" t="e">
            <v>#REF!</v>
          </cell>
        </row>
      </sheetData>
      <sheetData sheetId="3">
        <row r="15">
          <cell r="G15" t="e">
            <v>#REF!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d'attachement (0)"/>
      <sheetName val="METRE ACIER BLOC A"/>
      <sheetName val="Detail d'attachement"/>
      <sheetName val="REC ADDICHE"/>
      <sheetName val="DECOMPT"/>
    </sheetNames>
    <sheetDataSet>
      <sheetData sheetId="0" refreshError="1"/>
      <sheetData sheetId="1" refreshError="1"/>
      <sheetData sheetId="2">
        <row r="1">
          <cell r="E1" t="str">
            <v xml:space="preserve">METRE DETAILLE </v>
          </cell>
        </row>
        <row r="3">
          <cell r="A3" t="str">
            <v>Entreprise: ENTREPRISE ADDICHE BRAHIM DE BATIMENT</v>
          </cell>
        </row>
        <row r="4">
          <cell r="A4" t="str">
            <v>Projet : Travaux d’extension et d’aménagement de l’école CAID EL AYADI d'enseignement traditionnel à la commune urbaine de BENGUERIR</v>
          </cell>
        </row>
        <row r="5">
          <cell r="A5" t="str">
            <v xml:space="preserve">N° </v>
          </cell>
          <cell r="B5" t="str">
            <v>Désignation des ouvrages</v>
          </cell>
          <cell r="C5" t="str">
            <v>N</v>
          </cell>
          <cell r="D5" t="str">
            <v xml:space="preserve">Dimension </v>
          </cell>
          <cell r="G5" t="str">
            <v>Quantité</v>
          </cell>
          <cell r="H5" t="str">
            <v>U</v>
          </cell>
          <cell r="I5" t="str">
            <v>Quantité</v>
          </cell>
        </row>
        <row r="6">
          <cell r="D6" t="str">
            <v>Long</v>
          </cell>
          <cell r="E6" t="str">
            <v>Larg</v>
          </cell>
          <cell r="F6" t="str">
            <v>H/EP</v>
          </cell>
          <cell r="G6" t="str">
            <v>Q +</v>
          </cell>
          <cell r="I6" t="str">
            <v>Partiels</v>
          </cell>
          <cell r="J6" t="str">
            <v>Totales</v>
          </cell>
        </row>
        <row r="7">
          <cell r="B7" t="str">
            <v>50-DEMOLITION ET DEPOSE</v>
          </cell>
        </row>
        <row r="8">
          <cell r="A8" t="str">
            <v>50.01</v>
          </cell>
          <cell r="B8" t="str">
            <v>DEMOLITION DES OUVRAGES DE TOUTE NATURE</v>
          </cell>
        </row>
        <row r="9">
          <cell r="C9">
            <v>1</v>
          </cell>
          <cell r="D9">
            <v>1</v>
          </cell>
          <cell r="G9">
            <v>1</v>
          </cell>
        </row>
        <row r="10">
          <cell r="A10" t="str">
            <v>50.04</v>
          </cell>
          <cell r="B10" t="str">
            <v>RECASEMENT D'UN POTEAU D'ECLAIRAGE PUBLIC</v>
          </cell>
          <cell r="C10">
            <v>1</v>
          </cell>
          <cell r="D10">
            <v>1</v>
          </cell>
          <cell r="G10">
            <v>1</v>
          </cell>
        </row>
        <row r="15">
          <cell r="B15" t="str">
            <v>100- GROS ŒUVRE</v>
          </cell>
        </row>
        <row r="16">
          <cell r="B16" t="str">
            <v xml:space="preserve">I/TRAVAUX AU METRE </v>
          </cell>
        </row>
        <row r="17">
          <cell r="B17" t="str">
            <v>TERRASSEMENTS</v>
          </cell>
        </row>
        <row r="18">
          <cell r="A18" t="str">
            <v>100.02</v>
          </cell>
          <cell r="B18" t="str">
            <v>FOUILLES EN TRANCHEES EN PUITS DANS TOUT TERRAIN Y COMPRIS EVACUATION A LA DECHARGE PUBLIC</v>
          </cell>
        </row>
        <row r="20">
          <cell r="B20" t="str">
            <v>FOUILLES POUR SEMELLES</v>
          </cell>
        </row>
        <row r="21">
          <cell r="B21" t="str">
            <v>FS1</v>
          </cell>
          <cell r="C21">
            <v>2</v>
          </cell>
          <cell r="D21">
            <v>0.8</v>
          </cell>
          <cell r="E21">
            <v>1.4</v>
          </cell>
          <cell r="F21">
            <v>1</v>
          </cell>
          <cell r="G21">
            <v>2.2400000000000002</v>
          </cell>
        </row>
        <row r="22">
          <cell r="B22" t="str">
            <v>FS2</v>
          </cell>
          <cell r="C22">
            <v>1</v>
          </cell>
          <cell r="D22">
            <v>0.95</v>
          </cell>
          <cell r="E22">
            <v>1.5</v>
          </cell>
          <cell r="F22">
            <v>1</v>
          </cell>
          <cell r="G22">
            <v>1.43</v>
          </cell>
        </row>
        <row r="23">
          <cell r="C23">
            <v>1</v>
          </cell>
          <cell r="D23">
            <v>0.95</v>
          </cell>
          <cell r="E23">
            <v>1.5</v>
          </cell>
          <cell r="F23">
            <v>1.1000000000000001</v>
          </cell>
          <cell r="G23">
            <v>1.57</v>
          </cell>
        </row>
        <row r="24">
          <cell r="B24" t="str">
            <v>FS3</v>
          </cell>
          <cell r="C24">
            <v>3</v>
          </cell>
          <cell r="D24">
            <v>1.1000000000000001</v>
          </cell>
          <cell r="E24">
            <v>1.8</v>
          </cell>
          <cell r="F24">
            <v>1</v>
          </cell>
          <cell r="G24">
            <v>5.94</v>
          </cell>
        </row>
        <row r="25">
          <cell r="B25" t="str">
            <v>FS4</v>
          </cell>
          <cell r="C25">
            <v>2</v>
          </cell>
          <cell r="D25">
            <v>1.05</v>
          </cell>
          <cell r="E25">
            <v>1.05</v>
          </cell>
          <cell r="F25">
            <v>1</v>
          </cell>
          <cell r="G25">
            <v>2.21</v>
          </cell>
        </row>
        <row r="26">
          <cell r="C26">
            <v>3</v>
          </cell>
          <cell r="D26">
            <v>1.05</v>
          </cell>
          <cell r="E26">
            <v>1.05</v>
          </cell>
          <cell r="F26">
            <v>1.1000000000000001</v>
          </cell>
          <cell r="G26">
            <v>3.64</v>
          </cell>
        </row>
        <row r="27">
          <cell r="B27" t="str">
            <v>FS5</v>
          </cell>
          <cell r="C27">
            <v>4</v>
          </cell>
          <cell r="D27">
            <v>1.2</v>
          </cell>
          <cell r="E27">
            <v>1.2</v>
          </cell>
          <cell r="F27">
            <v>1</v>
          </cell>
          <cell r="G27">
            <v>5.76</v>
          </cell>
        </row>
        <row r="28">
          <cell r="C28">
            <v>2</v>
          </cell>
          <cell r="D28">
            <v>1.2</v>
          </cell>
          <cell r="E28">
            <v>1.2</v>
          </cell>
          <cell r="F28">
            <v>0.9</v>
          </cell>
          <cell r="G28">
            <v>2.59</v>
          </cell>
        </row>
        <row r="29">
          <cell r="C29">
            <v>1</v>
          </cell>
          <cell r="D29">
            <v>1.2</v>
          </cell>
          <cell r="E29">
            <v>1.2</v>
          </cell>
          <cell r="F29">
            <v>1.1000000000000001</v>
          </cell>
          <cell r="G29">
            <v>1.58</v>
          </cell>
        </row>
        <row r="31">
          <cell r="B31" t="str">
            <v>FS6</v>
          </cell>
          <cell r="C31">
            <v>4</v>
          </cell>
          <cell r="D31">
            <v>1.35</v>
          </cell>
          <cell r="E31">
            <v>1.35</v>
          </cell>
          <cell r="F31">
            <v>1</v>
          </cell>
          <cell r="G31">
            <v>7.29</v>
          </cell>
        </row>
        <row r="32">
          <cell r="C32">
            <v>1</v>
          </cell>
          <cell r="D32">
            <v>1.35</v>
          </cell>
          <cell r="E32">
            <v>1.35</v>
          </cell>
          <cell r="F32">
            <v>1.1000000000000001</v>
          </cell>
          <cell r="G32">
            <v>2</v>
          </cell>
        </row>
        <row r="33">
          <cell r="C33">
            <v>1</v>
          </cell>
          <cell r="D33">
            <v>1.35</v>
          </cell>
          <cell r="E33">
            <v>1.35</v>
          </cell>
          <cell r="F33">
            <v>1.7</v>
          </cell>
          <cell r="G33">
            <v>3.1</v>
          </cell>
        </row>
        <row r="34">
          <cell r="C34">
            <v>2</v>
          </cell>
          <cell r="D34">
            <v>1.35</v>
          </cell>
          <cell r="E34">
            <v>1.35</v>
          </cell>
          <cell r="F34">
            <v>2.4</v>
          </cell>
          <cell r="G34">
            <v>8.75</v>
          </cell>
        </row>
        <row r="35">
          <cell r="C35">
            <v>1</v>
          </cell>
          <cell r="D35">
            <v>1.35</v>
          </cell>
          <cell r="E35">
            <v>1.35</v>
          </cell>
          <cell r="F35">
            <v>0.8</v>
          </cell>
          <cell r="G35">
            <v>1.46</v>
          </cell>
        </row>
        <row r="36">
          <cell r="G36">
            <v>100</v>
          </cell>
        </row>
        <row r="37">
          <cell r="B37" t="str">
            <v>FS7</v>
          </cell>
          <cell r="C37">
            <v>5</v>
          </cell>
          <cell r="D37">
            <v>1.45</v>
          </cell>
          <cell r="E37">
            <v>1.45</v>
          </cell>
          <cell r="F37">
            <v>1.1000000000000001</v>
          </cell>
          <cell r="G37">
            <v>11.56</v>
          </cell>
        </row>
        <row r="38">
          <cell r="C38">
            <v>5</v>
          </cell>
          <cell r="D38">
            <v>1.45</v>
          </cell>
          <cell r="E38">
            <v>1.45</v>
          </cell>
          <cell r="F38">
            <v>1</v>
          </cell>
          <cell r="G38">
            <v>10.51</v>
          </cell>
        </row>
        <row r="39">
          <cell r="C39">
            <v>2</v>
          </cell>
          <cell r="D39">
            <v>1.45</v>
          </cell>
          <cell r="E39">
            <v>1.45</v>
          </cell>
          <cell r="F39">
            <v>0.9</v>
          </cell>
          <cell r="G39">
            <v>3.78</v>
          </cell>
        </row>
        <row r="41">
          <cell r="B41" t="str">
            <v>FS8</v>
          </cell>
          <cell r="C41">
            <v>2</v>
          </cell>
          <cell r="D41">
            <v>1.7</v>
          </cell>
          <cell r="E41">
            <v>1.7</v>
          </cell>
          <cell r="F41">
            <v>1.2</v>
          </cell>
          <cell r="G41">
            <v>6.94</v>
          </cell>
        </row>
        <row r="42">
          <cell r="C42">
            <v>3</v>
          </cell>
          <cell r="D42">
            <v>1.7</v>
          </cell>
          <cell r="E42">
            <v>1.7</v>
          </cell>
          <cell r="F42">
            <v>1.1000000000000001</v>
          </cell>
          <cell r="G42">
            <v>9.5399999999999991</v>
          </cell>
        </row>
        <row r="43">
          <cell r="C43">
            <v>1</v>
          </cell>
          <cell r="D43">
            <v>1.7</v>
          </cell>
          <cell r="E43">
            <v>1.7</v>
          </cell>
          <cell r="F43">
            <v>0.9</v>
          </cell>
          <cell r="G43">
            <v>2.6</v>
          </cell>
        </row>
        <row r="44">
          <cell r="C44">
            <v>5</v>
          </cell>
          <cell r="D44">
            <v>1.7</v>
          </cell>
          <cell r="E44">
            <v>1.7</v>
          </cell>
          <cell r="F44">
            <v>1</v>
          </cell>
          <cell r="G44">
            <v>14.45</v>
          </cell>
        </row>
        <row r="45">
          <cell r="G45">
            <v>100</v>
          </cell>
        </row>
        <row r="46">
          <cell r="B46" t="str">
            <v>FS9</v>
          </cell>
          <cell r="C46">
            <v>2</v>
          </cell>
          <cell r="D46">
            <v>2.1</v>
          </cell>
          <cell r="E46">
            <v>2.1</v>
          </cell>
          <cell r="F46">
            <v>1</v>
          </cell>
          <cell r="G46">
            <v>8.82</v>
          </cell>
        </row>
        <row r="47">
          <cell r="C47">
            <v>3</v>
          </cell>
          <cell r="D47">
            <v>2.1</v>
          </cell>
          <cell r="E47">
            <v>2.1</v>
          </cell>
          <cell r="F47">
            <v>1.1000000000000001</v>
          </cell>
          <cell r="G47">
            <v>14.55</v>
          </cell>
        </row>
        <row r="48">
          <cell r="C48">
            <v>1</v>
          </cell>
          <cell r="D48">
            <v>2.1</v>
          </cell>
          <cell r="E48">
            <v>2.1</v>
          </cell>
          <cell r="F48">
            <v>2.2999999999999998</v>
          </cell>
          <cell r="G48">
            <v>10.14</v>
          </cell>
        </row>
        <row r="50">
          <cell r="B50" t="str">
            <v>FS10</v>
          </cell>
          <cell r="C50">
            <v>2</v>
          </cell>
          <cell r="D50">
            <v>1.7</v>
          </cell>
          <cell r="E50">
            <v>1.7</v>
          </cell>
          <cell r="F50">
            <v>1</v>
          </cell>
          <cell r="G50">
            <v>5.78</v>
          </cell>
        </row>
        <row r="51">
          <cell r="B51" t="str">
            <v>FS11</v>
          </cell>
          <cell r="C51">
            <v>2</v>
          </cell>
          <cell r="D51">
            <v>1.8</v>
          </cell>
          <cell r="E51">
            <v>1.2</v>
          </cell>
          <cell r="F51">
            <v>1</v>
          </cell>
          <cell r="G51">
            <v>4.32</v>
          </cell>
        </row>
        <row r="52">
          <cell r="G52">
            <v>100</v>
          </cell>
        </row>
        <row r="53">
          <cell r="B53" t="str">
            <v>SEMELLE INTER</v>
          </cell>
        </row>
        <row r="54">
          <cell r="B54" t="str">
            <v>S1</v>
          </cell>
          <cell r="C54">
            <v>24</v>
          </cell>
          <cell r="D54">
            <v>1.2</v>
          </cell>
          <cell r="E54">
            <v>1.2</v>
          </cell>
          <cell r="F54">
            <v>1</v>
          </cell>
          <cell r="G54">
            <v>34.56</v>
          </cell>
        </row>
        <row r="55">
          <cell r="I55">
            <v>487.11</v>
          </cell>
        </row>
        <row r="56">
          <cell r="B56" t="str">
            <v>FOUILLES EN TRANCHEES</v>
          </cell>
        </row>
        <row r="57">
          <cell r="B57" t="str">
            <v xml:space="preserve"> POUR MUR MACONNERIE</v>
          </cell>
        </row>
        <row r="58">
          <cell r="B58" t="str">
            <v>FT1</v>
          </cell>
          <cell r="C58">
            <v>1</v>
          </cell>
          <cell r="D58">
            <v>46.21</v>
          </cell>
          <cell r="E58">
            <v>0.8</v>
          </cell>
          <cell r="F58">
            <v>0.6</v>
          </cell>
          <cell r="G58">
            <v>22.18</v>
          </cell>
        </row>
        <row r="59">
          <cell r="B59" t="str">
            <v>A DEDUIRE</v>
          </cell>
          <cell r="C59">
            <v>-2</v>
          </cell>
          <cell r="D59">
            <v>1.2</v>
          </cell>
          <cell r="F59">
            <v>-2.4</v>
          </cell>
        </row>
        <row r="60">
          <cell r="C60">
            <v>-2</v>
          </cell>
          <cell r="D60">
            <v>1.6</v>
          </cell>
          <cell r="F60">
            <v>-3.2</v>
          </cell>
        </row>
        <row r="61">
          <cell r="C61">
            <v>-5</v>
          </cell>
          <cell r="D61">
            <v>1</v>
          </cell>
          <cell r="F61">
            <v>-5</v>
          </cell>
        </row>
        <row r="62">
          <cell r="C62">
            <v>-4</v>
          </cell>
          <cell r="D62">
            <v>1.1499999999999999</v>
          </cell>
          <cell r="F62">
            <v>-4.5999999999999996</v>
          </cell>
        </row>
        <row r="63">
          <cell r="C63">
            <v>-3</v>
          </cell>
          <cell r="D63">
            <v>1.25</v>
          </cell>
          <cell r="F63">
            <v>-3.75</v>
          </cell>
        </row>
        <row r="64">
          <cell r="C64">
            <v>-1</v>
          </cell>
          <cell r="D64">
            <v>1.5</v>
          </cell>
          <cell r="F64">
            <v>-1.5</v>
          </cell>
        </row>
        <row r="65">
          <cell r="C65">
            <v>-1</v>
          </cell>
          <cell r="D65">
            <v>1.9</v>
          </cell>
          <cell r="F65">
            <v>-1.9</v>
          </cell>
        </row>
        <row r="66">
          <cell r="C66">
            <v>-2</v>
          </cell>
          <cell r="D66">
            <v>1.5</v>
          </cell>
          <cell r="F66">
            <v>-3</v>
          </cell>
        </row>
        <row r="67">
          <cell r="C67">
            <v>-2</v>
          </cell>
          <cell r="D67">
            <v>1</v>
          </cell>
          <cell r="F67">
            <v>-2</v>
          </cell>
        </row>
        <row r="68">
          <cell r="B68" t="str">
            <v>FT2</v>
          </cell>
          <cell r="C68">
            <v>1</v>
          </cell>
          <cell r="D68">
            <v>48.33</v>
          </cell>
          <cell r="E68">
            <v>0.8</v>
          </cell>
          <cell r="F68">
            <v>0.6</v>
          </cell>
          <cell r="G68">
            <v>23.2</v>
          </cell>
        </row>
        <row r="69">
          <cell r="B69" t="str">
            <v>A DEDUIRE</v>
          </cell>
          <cell r="C69">
            <v>-2</v>
          </cell>
          <cell r="D69">
            <v>1.5</v>
          </cell>
        </row>
        <row r="70">
          <cell r="C70">
            <v>-2</v>
          </cell>
          <cell r="D70">
            <v>1</v>
          </cell>
        </row>
        <row r="71">
          <cell r="C71">
            <v>-3</v>
          </cell>
          <cell r="D71">
            <v>1.1499999999999999</v>
          </cell>
        </row>
        <row r="72">
          <cell r="C72">
            <v>-7</v>
          </cell>
          <cell r="D72">
            <v>1.25</v>
          </cell>
        </row>
        <row r="73">
          <cell r="C73">
            <v>-2</v>
          </cell>
          <cell r="D73">
            <v>0.75</v>
          </cell>
        </row>
        <row r="74">
          <cell r="C74">
            <v>-1</v>
          </cell>
          <cell r="D74">
            <v>0.9</v>
          </cell>
        </row>
        <row r="75">
          <cell r="C75">
            <v>-5</v>
          </cell>
          <cell r="D75">
            <v>0.85</v>
          </cell>
        </row>
        <row r="76">
          <cell r="C76">
            <v>-5</v>
          </cell>
          <cell r="D76">
            <v>1.5</v>
          </cell>
        </row>
        <row r="77">
          <cell r="B77" t="str">
            <v>FOUILLES POUR MUR INT</v>
          </cell>
        </row>
        <row r="78">
          <cell r="C78">
            <v>1</v>
          </cell>
          <cell r="D78">
            <v>31</v>
          </cell>
          <cell r="E78">
            <v>0.6</v>
          </cell>
          <cell r="F78">
            <v>0.6</v>
          </cell>
          <cell r="G78">
            <v>11.16</v>
          </cell>
        </row>
        <row r="79">
          <cell r="I79">
            <v>56.54</v>
          </cell>
        </row>
        <row r="80">
          <cell r="B80" t="str">
            <v>POUR LONGRINES</v>
          </cell>
        </row>
        <row r="81">
          <cell r="B81" t="str">
            <v>LG1(Axe N,L;File17)</v>
          </cell>
          <cell r="C81">
            <v>1</v>
          </cell>
          <cell r="D81">
            <v>2.95</v>
          </cell>
          <cell r="E81">
            <v>0.4</v>
          </cell>
          <cell r="F81">
            <v>0.1</v>
          </cell>
          <cell r="G81">
            <v>0.12</v>
          </cell>
        </row>
        <row r="82">
          <cell r="B82" t="str">
            <v>LG2(Axe N,J;File 18)</v>
          </cell>
          <cell r="C82">
            <v>1</v>
          </cell>
          <cell r="D82">
            <v>3.68</v>
          </cell>
          <cell r="E82">
            <v>0.4</v>
          </cell>
          <cell r="F82">
            <v>0.1</v>
          </cell>
          <cell r="G82">
            <v>0.15</v>
          </cell>
        </row>
        <row r="83">
          <cell r="B83" t="str">
            <v>LG2(Axe K,I;File 17)</v>
          </cell>
          <cell r="C83">
            <v>1</v>
          </cell>
          <cell r="D83">
            <v>2.98</v>
          </cell>
          <cell r="E83">
            <v>0.4</v>
          </cell>
          <cell r="F83">
            <v>0.1</v>
          </cell>
          <cell r="G83">
            <v>0.12</v>
          </cell>
        </row>
        <row r="84">
          <cell r="B84" t="str">
            <v>LG1(Axe E,J;File 18)</v>
          </cell>
          <cell r="C84">
            <v>1</v>
          </cell>
          <cell r="D84">
            <v>6.6</v>
          </cell>
          <cell r="E84">
            <v>0.4</v>
          </cell>
          <cell r="F84">
            <v>0.1</v>
          </cell>
          <cell r="G84">
            <v>0.26</v>
          </cell>
        </row>
        <row r="85">
          <cell r="B85" t="str">
            <v>LG1(Axe I,G;File 13)</v>
          </cell>
          <cell r="C85">
            <v>1</v>
          </cell>
          <cell r="D85">
            <v>2.4</v>
          </cell>
          <cell r="E85">
            <v>0.4</v>
          </cell>
          <cell r="F85">
            <v>0.1</v>
          </cell>
          <cell r="G85">
            <v>0.1</v>
          </cell>
        </row>
        <row r="86">
          <cell r="B86" t="str">
            <v>LG1(Axe I,G;File 15)</v>
          </cell>
          <cell r="C86">
            <v>1</v>
          </cell>
          <cell r="D86">
            <v>2.4</v>
          </cell>
          <cell r="E86">
            <v>0.4</v>
          </cell>
          <cell r="F86">
            <v>0.1</v>
          </cell>
          <cell r="G86">
            <v>0.1</v>
          </cell>
        </row>
        <row r="87">
          <cell r="B87" t="str">
            <v>LG3(Axe I,E;File 17)</v>
          </cell>
          <cell r="C87">
            <v>1</v>
          </cell>
          <cell r="D87">
            <v>4.3499999999999996</v>
          </cell>
          <cell r="E87">
            <v>0.4</v>
          </cell>
          <cell r="F87">
            <v>0.1</v>
          </cell>
          <cell r="G87">
            <v>0.17</v>
          </cell>
        </row>
        <row r="88">
          <cell r="B88" t="str">
            <v>LG4(Axe B,G;File 13)</v>
          </cell>
          <cell r="C88">
            <v>1</v>
          </cell>
          <cell r="D88">
            <v>7.3</v>
          </cell>
          <cell r="E88">
            <v>0.4</v>
          </cell>
          <cell r="F88">
            <v>0.1</v>
          </cell>
          <cell r="G88">
            <v>0.28999999999999998</v>
          </cell>
        </row>
        <row r="89">
          <cell r="B89" t="str">
            <v>LG4(Axe B,G;File 14)</v>
          </cell>
          <cell r="C89">
            <v>1</v>
          </cell>
          <cell r="D89">
            <v>7.3</v>
          </cell>
          <cell r="E89">
            <v>0.4</v>
          </cell>
          <cell r="F89">
            <v>0.1</v>
          </cell>
          <cell r="G89">
            <v>0.28999999999999998</v>
          </cell>
        </row>
        <row r="90">
          <cell r="B90" t="str">
            <v>LG4(Axe A1,D;File 16)</v>
          </cell>
          <cell r="C90">
            <v>1</v>
          </cell>
          <cell r="D90">
            <v>3.7</v>
          </cell>
          <cell r="E90">
            <v>0.4</v>
          </cell>
          <cell r="F90">
            <v>0.1</v>
          </cell>
          <cell r="G90">
            <v>0.15</v>
          </cell>
        </row>
        <row r="91">
          <cell r="B91" t="str">
            <v>LG4(Axe D,E;File 17)</v>
          </cell>
          <cell r="C91">
            <v>1</v>
          </cell>
          <cell r="D91">
            <v>1.4</v>
          </cell>
          <cell r="E91">
            <v>0.4</v>
          </cell>
          <cell r="F91">
            <v>0.1</v>
          </cell>
          <cell r="G91">
            <v>0.06</v>
          </cell>
        </row>
        <row r="92">
          <cell r="B92" t="str">
            <v>LG3(Axe D,A;File 17)</v>
          </cell>
          <cell r="C92">
            <v>1</v>
          </cell>
          <cell r="D92">
            <v>4.5999999999999996</v>
          </cell>
          <cell r="E92">
            <v>0.4</v>
          </cell>
          <cell r="F92">
            <v>0.1</v>
          </cell>
          <cell r="G92">
            <v>0.18</v>
          </cell>
        </row>
        <row r="93">
          <cell r="B93" t="str">
            <v>LG3(Axe A1,E;File 18)</v>
          </cell>
          <cell r="C93">
            <v>1</v>
          </cell>
          <cell r="D93">
            <v>6.25</v>
          </cell>
          <cell r="E93">
            <v>0.4</v>
          </cell>
          <cell r="F93">
            <v>0.1</v>
          </cell>
          <cell r="G93">
            <v>0.25</v>
          </cell>
        </row>
        <row r="94">
          <cell r="B94" t="str">
            <v>LG1(Axe L;File15,17)</v>
          </cell>
          <cell r="C94">
            <v>1</v>
          </cell>
          <cell r="D94">
            <v>3.11</v>
          </cell>
          <cell r="E94">
            <v>0.4</v>
          </cell>
          <cell r="F94">
            <v>0.1</v>
          </cell>
          <cell r="G94">
            <v>0.12</v>
          </cell>
        </row>
        <row r="95">
          <cell r="B95" t="str">
            <v>LG1(Axe J;File17,18)</v>
          </cell>
          <cell r="C95">
            <v>1</v>
          </cell>
          <cell r="D95">
            <v>3.91</v>
          </cell>
          <cell r="E95">
            <v>0.4</v>
          </cell>
          <cell r="F95">
            <v>0.1</v>
          </cell>
          <cell r="G95">
            <v>0.16</v>
          </cell>
        </row>
        <row r="96">
          <cell r="B96" t="str">
            <v>LG2(Axe L;File18,20)</v>
          </cell>
          <cell r="C96">
            <v>1</v>
          </cell>
          <cell r="D96">
            <v>3.95</v>
          </cell>
          <cell r="E96">
            <v>0.4</v>
          </cell>
          <cell r="F96">
            <v>0.1</v>
          </cell>
          <cell r="G96">
            <v>0.16</v>
          </cell>
        </row>
        <row r="97">
          <cell r="B97" t="str">
            <v>LG1(Axe I;File15,17)</v>
          </cell>
          <cell r="C97">
            <v>1</v>
          </cell>
          <cell r="D97">
            <v>3.11</v>
          </cell>
          <cell r="E97">
            <v>0.4</v>
          </cell>
          <cell r="F97">
            <v>0.1</v>
          </cell>
          <cell r="G97">
            <v>0.12</v>
          </cell>
        </row>
        <row r="98">
          <cell r="B98" t="str">
            <v>LG1(Axe I;File17,18)</v>
          </cell>
          <cell r="C98">
            <v>1</v>
          </cell>
          <cell r="D98">
            <v>3.91</v>
          </cell>
          <cell r="E98">
            <v>0.4</v>
          </cell>
          <cell r="F98">
            <v>0.1</v>
          </cell>
          <cell r="G98">
            <v>0.16</v>
          </cell>
        </row>
        <row r="99">
          <cell r="B99" t="str">
            <v>LG2(Axe I;File18,20)</v>
          </cell>
          <cell r="C99">
            <v>1</v>
          </cell>
          <cell r="D99">
            <v>3.95</v>
          </cell>
          <cell r="E99">
            <v>0.4</v>
          </cell>
          <cell r="F99">
            <v>0.1</v>
          </cell>
          <cell r="G99">
            <v>0.16</v>
          </cell>
        </row>
        <row r="100">
          <cell r="B100" t="str">
            <v>LG1(Axe G;File12,13)</v>
          </cell>
          <cell r="C100">
            <v>1</v>
          </cell>
          <cell r="D100">
            <v>2.95</v>
          </cell>
          <cell r="E100">
            <v>0.4</v>
          </cell>
          <cell r="F100">
            <v>0.1</v>
          </cell>
          <cell r="G100">
            <v>0.12</v>
          </cell>
        </row>
        <row r="101">
          <cell r="B101" t="str">
            <v>LG1(Axe G;File13,14)</v>
          </cell>
          <cell r="C101">
            <v>1</v>
          </cell>
          <cell r="D101">
            <v>2.95</v>
          </cell>
          <cell r="E101">
            <v>0.4</v>
          </cell>
          <cell r="F101">
            <v>0.1</v>
          </cell>
          <cell r="G101">
            <v>0.12</v>
          </cell>
        </row>
        <row r="102">
          <cell r="B102" t="str">
            <v>LG2(Axe G;File14,17)</v>
          </cell>
          <cell r="C102">
            <v>1</v>
          </cell>
          <cell r="D102">
            <v>3.74</v>
          </cell>
          <cell r="E102">
            <v>0.4</v>
          </cell>
          <cell r="F102">
            <v>0.1</v>
          </cell>
          <cell r="G102">
            <v>0.15</v>
          </cell>
        </row>
        <row r="103">
          <cell r="B103" t="str">
            <v>LG2(Axe E;File17,18)</v>
          </cell>
          <cell r="C103">
            <v>1</v>
          </cell>
          <cell r="D103">
            <v>3.91</v>
          </cell>
          <cell r="E103">
            <v>0.4</v>
          </cell>
          <cell r="F103">
            <v>0.1</v>
          </cell>
          <cell r="G103">
            <v>0.16</v>
          </cell>
        </row>
        <row r="104">
          <cell r="B104" t="str">
            <v>LG1(Axe E;File19,18)</v>
          </cell>
          <cell r="C104">
            <v>1</v>
          </cell>
          <cell r="D104">
            <v>2.5499999999999998</v>
          </cell>
          <cell r="E104">
            <v>0.4</v>
          </cell>
          <cell r="F104">
            <v>0.1</v>
          </cell>
          <cell r="G104">
            <v>0.1</v>
          </cell>
        </row>
        <row r="105">
          <cell r="B105" t="str">
            <v>LG1(Axe D;File12,13)</v>
          </cell>
          <cell r="C105">
            <v>1</v>
          </cell>
          <cell r="D105">
            <v>2.95</v>
          </cell>
          <cell r="E105">
            <v>0.4</v>
          </cell>
          <cell r="F105">
            <v>0.1</v>
          </cell>
          <cell r="G105">
            <v>0.12</v>
          </cell>
        </row>
        <row r="106">
          <cell r="B106" t="str">
            <v>LG1(Axe D;File14,16)</v>
          </cell>
          <cell r="C106">
            <v>1</v>
          </cell>
          <cell r="D106">
            <v>1.55</v>
          </cell>
          <cell r="E106">
            <v>0.4</v>
          </cell>
          <cell r="F106">
            <v>0.1</v>
          </cell>
          <cell r="G106">
            <v>0.06</v>
          </cell>
        </row>
        <row r="107">
          <cell r="B107" t="str">
            <v>LG4(Axe D;File16,17)</v>
          </cell>
          <cell r="C107">
            <v>1</v>
          </cell>
          <cell r="D107">
            <v>6.1</v>
          </cell>
          <cell r="E107">
            <v>0.4</v>
          </cell>
          <cell r="F107">
            <v>0.1</v>
          </cell>
          <cell r="G107">
            <v>0.24</v>
          </cell>
        </row>
        <row r="108">
          <cell r="B108" t="str">
            <v>LG1(Axe D;File18,19)</v>
          </cell>
          <cell r="C108">
            <v>1</v>
          </cell>
          <cell r="D108">
            <v>2.5499999999999998</v>
          </cell>
          <cell r="E108">
            <v>0.4</v>
          </cell>
          <cell r="F108">
            <v>0.1</v>
          </cell>
          <cell r="G108">
            <v>0.1</v>
          </cell>
        </row>
        <row r="109">
          <cell r="B109" t="str">
            <v>PARTIE DROITE</v>
          </cell>
          <cell r="G109">
            <v>100</v>
          </cell>
        </row>
        <row r="110">
          <cell r="B110" t="str">
            <v>LG2(Axe M;File5,8)</v>
          </cell>
          <cell r="C110">
            <v>1</v>
          </cell>
          <cell r="D110">
            <v>4.17</v>
          </cell>
          <cell r="E110">
            <v>0.4</v>
          </cell>
          <cell r="F110">
            <v>0.1</v>
          </cell>
          <cell r="G110">
            <v>0.17</v>
          </cell>
        </row>
        <row r="111">
          <cell r="B111" t="str">
            <v>LG2(Axe M;File10,8)</v>
          </cell>
          <cell r="C111">
            <v>1</v>
          </cell>
          <cell r="D111">
            <v>3.4</v>
          </cell>
          <cell r="E111">
            <v>0.4</v>
          </cell>
          <cell r="F111">
            <v>0.1</v>
          </cell>
          <cell r="G111">
            <v>0.14000000000000001</v>
          </cell>
        </row>
        <row r="112">
          <cell r="B112" t="str">
            <v>LG1(Axe M;File5,6)</v>
          </cell>
          <cell r="C112">
            <v>1</v>
          </cell>
          <cell r="D112">
            <v>1.55</v>
          </cell>
          <cell r="E112">
            <v>0.4</v>
          </cell>
          <cell r="F112">
            <v>0.1</v>
          </cell>
          <cell r="G112">
            <v>0.06</v>
          </cell>
        </row>
        <row r="113">
          <cell r="B113" t="str">
            <v>LG3(Axe K;File10,6)</v>
          </cell>
          <cell r="C113">
            <v>1</v>
          </cell>
          <cell r="D113">
            <v>6.02</v>
          </cell>
          <cell r="E113">
            <v>0.4</v>
          </cell>
          <cell r="F113">
            <v>0.1</v>
          </cell>
          <cell r="G113">
            <v>0.24</v>
          </cell>
        </row>
        <row r="114">
          <cell r="B114" t="str">
            <v>LG4(Axe H;File1,6)</v>
          </cell>
          <cell r="C114">
            <v>1</v>
          </cell>
          <cell r="D114">
            <v>8</v>
          </cell>
          <cell r="E114">
            <v>0.4</v>
          </cell>
          <cell r="F114">
            <v>0.1</v>
          </cell>
          <cell r="G114">
            <v>0.32</v>
          </cell>
        </row>
        <row r="115">
          <cell r="B115" t="str">
            <v>LG1(Axe G;File7,6)</v>
          </cell>
          <cell r="C115">
            <v>1</v>
          </cell>
          <cell r="D115">
            <v>1.1499999999999999</v>
          </cell>
          <cell r="E115">
            <v>0.4</v>
          </cell>
          <cell r="F115">
            <v>0.1</v>
          </cell>
          <cell r="G115">
            <v>0.05</v>
          </cell>
        </row>
        <row r="116">
          <cell r="B116" t="str">
            <v>LG1(Axe G;File7,9)</v>
          </cell>
          <cell r="C116">
            <v>1</v>
          </cell>
          <cell r="D116">
            <v>1.52</v>
          </cell>
          <cell r="E116">
            <v>0.4</v>
          </cell>
          <cell r="F116">
            <v>0.1</v>
          </cell>
          <cell r="G116">
            <v>0.06</v>
          </cell>
        </row>
        <row r="117">
          <cell r="B117" t="str">
            <v>LG1(Axe G;File10,9)</v>
          </cell>
          <cell r="C117">
            <v>1</v>
          </cell>
          <cell r="D117">
            <v>2.6</v>
          </cell>
          <cell r="E117">
            <v>0.4</v>
          </cell>
          <cell r="F117">
            <v>0.1</v>
          </cell>
          <cell r="G117">
            <v>0.1</v>
          </cell>
        </row>
        <row r="118">
          <cell r="B118" t="str">
            <v>LG1(Axe G;File10,11)</v>
          </cell>
          <cell r="C118">
            <v>1</v>
          </cell>
          <cell r="D118">
            <v>2.96</v>
          </cell>
          <cell r="E118">
            <v>0.4</v>
          </cell>
          <cell r="F118">
            <v>0.1</v>
          </cell>
          <cell r="G118">
            <v>0.12</v>
          </cell>
        </row>
        <row r="119">
          <cell r="B119" t="str">
            <v>LG1(Axe E;File2,4)</v>
          </cell>
          <cell r="C119">
            <v>1</v>
          </cell>
          <cell r="D119">
            <v>3.35</v>
          </cell>
          <cell r="E119">
            <v>0.4</v>
          </cell>
          <cell r="F119">
            <v>0.1</v>
          </cell>
          <cell r="G119">
            <v>0.13</v>
          </cell>
        </row>
        <row r="120">
          <cell r="B120" t="str">
            <v>LG1(Axe E;File6,4)</v>
          </cell>
          <cell r="C120">
            <v>1</v>
          </cell>
          <cell r="D120">
            <v>3</v>
          </cell>
          <cell r="E120">
            <v>0.4</v>
          </cell>
          <cell r="F120">
            <v>0.1</v>
          </cell>
          <cell r="G120">
            <v>0.12</v>
          </cell>
        </row>
        <row r="121">
          <cell r="B121" t="str">
            <v>LG1(Axe E;File6,7)</v>
          </cell>
          <cell r="C121">
            <v>1</v>
          </cell>
          <cell r="D121">
            <v>1.1499999999999999</v>
          </cell>
          <cell r="E121">
            <v>0.4</v>
          </cell>
          <cell r="F121">
            <v>0.1</v>
          </cell>
          <cell r="G121">
            <v>0.05</v>
          </cell>
        </row>
        <row r="122">
          <cell r="B122" t="str">
            <v>LG1(Axe D;File11,7)</v>
          </cell>
          <cell r="C122">
            <v>1</v>
          </cell>
          <cell r="D122">
            <v>7.84</v>
          </cell>
          <cell r="E122">
            <v>0.4</v>
          </cell>
          <cell r="F122">
            <v>0.1</v>
          </cell>
          <cell r="G122">
            <v>0.31</v>
          </cell>
        </row>
        <row r="123">
          <cell r="B123" t="str">
            <v>LG1(Axe C;File2,4)</v>
          </cell>
          <cell r="C123">
            <v>1</v>
          </cell>
          <cell r="D123">
            <v>3.35</v>
          </cell>
          <cell r="E123">
            <v>0.4</v>
          </cell>
          <cell r="F123">
            <v>0.1</v>
          </cell>
          <cell r="G123">
            <v>0.13</v>
          </cell>
        </row>
        <row r="124">
          <cell r="B124" t="str">
            <v>LG2(Axe O,M;File 8)</v>
          </cell>
          <cell r="C124">
            <v>1</v>
          </cell>
          <cell r="D124">
            <v>3.13</v>
          </cell>
          <cell r="E124">
            <v>0.4</v>
          </cell>
          <cell r="F124">
            <v>0.1</v>
          </cell>
          <cell r="G124">
            <v>0.13</v>
          </cell>
        </row>
        <row r="125">
          <cell r="B125" t="str">
            <v>LG1(Axe K,M;File 8)</v>
          </cell>
          <cell r="C125">
            <v>1</v>
          </cell>
          <cell r="D125">
            <v>3</v>
          </cell>
          <cell r="E125">
            <v>0.4</v>
          </cell>
          <cell r="F125">
            <v>0.1</v>
          </cell>
          <cell r="G125">
            <v>0.12</v>
          </cell>
        </row>
        <row r="126">
          <cell r="B126" t="str">
            <v>LG1(Axe K,H;File 3)</v>
          </cell>
          <cell r="C126">
            <v>1</v>
          </cell>
          <cell r="D126">
            <v>2.87</v>
          </cell>
          <cell r="E126">
            <v>0.4</v>
          </cell>
          <cell r="F126">
            <v>0.1</v>
          </cell>
          <cell r="G126">
            <v>0.11</v>
          </cell>
        </row>
        <row r="127">
          <cell r="B127" t="str">
            <v>LG4(Axe K,G;File 6)</v>
          </cell>
          <cell r="C127">
            <v>1</v>
          </cell>
          <cell r="D127">
            <v>5.16</v>
          </cell>
          <cell r="E127">
            <v>0.4</v>
          </cell>
          <cell r="F127">
            <v>0.1</v>
          </cell>
          <cell r="G127">
            <v>0.21</v>
          </cell>
        </row>
        <row r="128">
          <cell r="B128" t="str">
            <v>LG1(Axe I,G;File 10)</v>
          </cell>
          <cell r="C128">
            <v>1</v>
          </cell>
          <cell r="D128">
            <v>2.4</v>
          </cell>
          <cell r="E128">
            <v>0.4</v>
          </cell>
          <cell r="F128">
            <v>0.1</v>
          </cell>
          <cell r="G128">
            <v>0.1</v>
          </cell>
        </row>
        <row r="129">
          <cell r="B129" t="str">
            <v>LG1(Axe E,G;File 6)</v>
          </cell>
          <cell r="C129">
            <v>1</v>
          </cell>
          <cell r="D129">
            <v>1.9</v>
          </cell>
          <cell r="E129">
            <v>0.4</v>
          </cell>
          <cell r="F129">
            <v>0.1</v>
          </cell>
          <cell r="G129">
            <v>0.08</v>
          </cell>
        </row>
        <row r="130">
          <cell r="B130" t="str">
            <v>LG1(Axe D,G;File 7)</v>
          </cell>
          <cell r="C130">
            <v>1</v>
          </cell>
          <cell r="D130">
            <v>3.35</v>
          </cell>
          <cell r="E130">
            <v>0.4</v>
          </cell>
          <cell r="F130">
            <v>0.1</v>
          </cell>
          <cell r="G130">
            <v>0.13</v>
          </cell>
        </row>
        <row r="131">
          <cell r="B131" t="str">
            <v>LG4(Axe B,G;File 9)</v>
          </cell>
          <cell r="C131">
            <v>1</v>
          </cell>
          <cell r="D131">
            <v>7.3</v>
          </cell>
          <cell r="E131">
            <v>0.4</v>
          </cell>
          <cell r="F131">
            <v>0.1</v>
          </cell>
          <cell r="G131">
            <v>0.28999999999999998</v>
          </cell>
        </row>
        <row r="132">
          <cell r="B132" t="str">
            <v>LG4(Axe B,G;File 10)</v>
          </cell>
          <cell r="C132">
            <v>1</v>
          </cell>
          <cell r="D132">
            <v>7.3</v>
          </cell>
          <cell r="E132">
            <v>0.4</v>
          </cell>
          <cell r="F132">
            <v>0.1</v>
          </cell>
          <cell r="G132">
            <v>0.28999999999999998</v>
          </cell>
        </row>
        <row r="133">
          <cell r="B133" t="str">
            <v>LG4(Axe E,A;File 4)</v>
          </cell>
          <cell r="C133">
            <v>1</v>
          </cell>
          <cell r="D133">
            <v>7.15</v>
          </cell>
          <cell r="E133">
            <v>0.4</v>
          </cell>
          <cell r="F133">
            <v>0.1</v>
          </cell>
          <cell r="G133">
            <v>0.28999999999999998</v>
          </cell>
        </row>
        <row r="134">
          <cell r="B134" t="str">
            <v>LG4(Axe D,B;File 7)</v>
          </cell>
          <cell r="C134">
            <v>1</v>
          </cell>
          <cell r="D134">
            <v>3.7</v>
          </cell>
          <cell r="E134">
            <v>0.4</v>
          </cell>
          <cell r="F134">
            <v>0.1</v>
          </cell>
          <cell r="G134">
            <v>0.15</v>
          </cell>
        </row>
        <row r="135">
          <cell r="G135">
            <v>100</v>
          </cell>
          <cell r="I135">
            <v>208.19</v>
          </cell>
        </row>
        <row r="136">
          <cell r="B136" t="str">
            <v>FOUILLES POUR LONG INTE</v>
          </cell>
        </row>
        <row r="137">
          <cell r="C137">
            <v>14</v>
          </cell>
          <cell r="D137">
            <v>2</v>
          </cell>
          <cell r="E137">
            <v>0.45</v>
          </cell>
          <cell r="F137">
            <v>0.25</v>
          </cell>
          <cell r="G137">
            <v>3.15</v>
          </cell>
        </row>
        <row r="138">
          <cell r="I138">
            <v>3.15</v>
          </cell>
        </row>
        <row r="139">
          <cell r="J139">
            <v>754.99</v>
          </cell>
        </row>
        <row r="140">
          <cell r="A140">
            <v>100.03</v>
          </cell>
          <cell r="B140" t="str">
            <v>MISE EN REMBLAIS OU EVACUATION</v>
          </cell>
        </row>
        <row r="141">
          <cell r="B141" t="str">
            <v>toute l'emprise</v>
          </cell>
          <cell r="C141">
            <v>1</v>
          </cell>
          <cell r="D141">
            <v>276.13</v>
          </cell>
          <cell r="F141">
            <v>0.3</v>
          </cell>
          <cell r="G141">
            <v>82.84</v>
          </cell>
        </row>
        <row r="142">
          <cell r="B142" t="str">
            <v>a deduire</v>
          </cell>
          <cell r="C142">
            <v>-1</v>
          </cell>
          <cell r="D142">
            <v>107.1</v>
          </cell>
          <cell r="E142">
            <v>0.2</v>
          </cell>
          <cell r="F142">
            <v>0.3</v>
          </cell>
          <cell r="G142">
            <v>-6.43</v>
          </cell>
        </row>
        <row r="143">
          <cell r="B143" t="str">
            <v>toute l'emprise</v>
          </cell>
          <cell r="C143">
            <v>1</v>
          </cell>
          <cell r="D143">
            <v>262.25</v>
          </cell>
          <cell r="F143">
            <v>0.3</v>
          </cell>
          <cell r="G143">
            <v>78.680000000000007</v>
          </cell>
        </row>
        <row r="144">
          <cell r="B144" t="str">
            <v>a deduire</v>
          </cell>
          <cell r="C144">
            <v>-1</v>
          </cell>
          <cell r="D144">
            <v>97.32</v>
          </cell>
          <cell r="E144">
            <v>0.2</v>
          </cell>
          <cell r="F144">
            <v>0.3</v>
          </cell>
          <cell r="G144">
            <v>-5.84</v>
          </cell>
        </row>
        <row r="145">
          <cell r="B145" t="str">
            <v>fouilles des semelles</v>
          </cell>
          <cell r="C145">
            <v>1</v>
          </cell>
          <cell r="D145">
            <v>152.55000000000001</v>
          </cell>
          <cell r="F145">
            <v>1</v>
          </cell>
          <cell r="G145">
            <v>152.55000000000001</v>
          </cell>
        </row>
        <row r="146">
          <cell r="B146" t="str">
            <v>a deduire</v>
          </cell>
          <cell r="C146">
            <v>-1</v>
          </cell>
          <cell r="D146">
            <v>46.5</v>
          </cell>
          <cell r="F146">
            <v>1</v>
          </cell>
          <cell r="G146">
            <v>-46.5</v>
          </cell>
        </row>
        <row r="147">
          <cell r="B147" t="str">
            <v>fouilles en tranchees</v>
          </cell>
          <cell r="C147">
            <v>1</v>
          </cell>
          <cell r="D147">
            <v>45.38</v>
          </cell>
          <cell r="F147">
            <v>1</v>
          </cell>
          <cell r="G147">
            <v>45.38</v>
          </cell>
        </row>
        <row r="148">
          <cell r="B148" t="str">
            <v>a deduire</v>
          </cell>
          <cell r="C148">
            <v>-1</v>
          </cell>
          <cell r="D148">
            <v>22.69</v>
          </cell>
          <cell r="F148">
            <v>1</v>
          </cell>
          <cell r="G148">
            <v>-22.69</v>
          </cell>
        </row>
        <row r="149">
          <cell r="I149">
            <v>277.99</v>
          </cell>
        </row>
        <row r="150">
          <cell r="B150" t="str">
            <v>BETON ET MACONNERIE EN FONDATION</v>
          </cell>
        </row>
        <row r="151">
          <cell r="A151">
            <v>100.04</v>
          </cell>
          <cell r="B151" t="str">
            <v>Béton de propreté</v>
          </cell>
        </row>
        <row r="152">
          <cell r="B152" t="str">
            <v>pour semelles</v>
          </cell>
        </row>
        <row r="153">
          <cell r="B153" t="str">
            <v>FS1</v>
          </cell>
          <cell r="C153">
            <v>2</v>
          </cell>
          <cell r="D153">
            <v>0.9</v>
          </cell>
          <cell r="E153">
            <v>1.4</v>
          </cell>
          <cell r="F153">
            <v>0.1</v>
          </cell>
          <cell r="G153">
            <v>0.25</v>
          </cell>
        </row>
        <row r="154">
          <cell r="B154" t="str">
            <v>FS2</v>
          </cell>
          <cell r="C154">
            <v>2</v>
          </cell>
          <cell r="D154">
            <v>0.95</v>
          </cell>
          <cell r="E154">
            <v>1.5</v>
          </cell>
          <cell r="F154">
            <v>0.1</v>
          </cell>
          <cell r="G154">
            <v>0.28999999999999998</v>
          </cell>
        </row>
        <row r="155">
          <cell r="B155" t="str">
            <v>FS3</v>
          </cell>
          <cell r="C155">
            <v>3</v>
          </cell>
          <cell r="D155">
            <v>1.1000000000000001</v>
          </cell>
          <cell r="E155">
            <v>1.8</v>
          </cell>
          <cell r="F155">
            <v>0.1</v>
          </cell>
          <cell r="G155">
            <v>1.89</v>
          </cell>
        </row>
        <row r="156">
          <cell r="B156" t="str">
            <v>FS4</v>
          </cell>
          <cell r="C156">
            <v>5</v>
          </cell>
          <cell r="D156">
            <v>1.05</v>
          </cell>
          <cell r="E156">
            <v>1.05</v>
          </cell>
          <cell r="F156">
            <v>0.1</v>
          </cell>
          <cell r="G156">
            <v>6.87</v>
          </cell>
        </row>
        <row r="157">
          <cell r="B157" t="str">
            <v>FS5</v>
          </cell>
          <cell r="C157">
            <v>7</v>
          </cell>
          <cell r="D157">
            <v>1.2</v>
          </cell>
          <cell r="E157">
            <v>1.2</v>
          </cell>
          <cell r="F157">
            <v>0.1</v>
          </cell>
          <cell r="G157">
            <v>7.65</v>
          </cell>
        </row>
        <row r="158">
          <cell r="B158" t="str">
            <v>FS6</v>
          </cell>
          <cell r="C158">
            <v>9</v>
          </cell>
          <cell r="D158">
            <v>1.35</v>
          </cell>
          <cell r="E158">
            <v>1.35</v>
          </cell>
          <cell r="F158">
            <v>0.1</v>
          </cell>
          <cell r="G158">
            <v>8.43</v>
          </cell>
        </row>
        <row r="159">
          <cell r="B159" t="str">
            <v>FS7</v>
          </cell>
          <cell r="C159">
            <v>12</v>
          </cell>
          <cell r="D159">
            <v>1.45</v>
          </cell>
          <cell r="E159">
            <v>1.45</v>
          </cell>
          <cell r="F159">
            <v>0.1</v>
          </cell>
          <cell r="G159">
            <v>9.23</v>
          </cell>
        </row>
        <row r="160">
          <cell r="B160" t="str">
            <v>FS8</v>
          </cell>
          <cell r="C160">
            <v>11</v>
          </cell>
          <cell r="D160">
            <v>1.7</v>
          </cell>
          <cell r="E160">
            <v>1.7</v>
          </cell>
          <cell r="F160">
            <v>0.1</v>
          </cell>
          <cell r="G160">
            <v>9.4499999999999993</v>
          </cell>
        </row>
        <row r="161">
          <cell r="B161" t="str">
            <v>FS9</v>
          </cell>
          <cell r="C161">
            <v>6</v>
          </cell>
          <cell r="D161">
            <v>2.1</v>
          </cell>
          <cell r="E161">
            <v>2.1</v>
          </cell>
          <cell r="F161">
            <v>0.1</v>
          </cell>
          <cell r="G161">
            <v>2.65</v>
          </cell>
        </row>
        <row r="162">
          <cell r="B162" t="str">
            <v>FS10</v>
          </cell>
          <cell r="C162">
            <v>2</v>
          </cell>
          <cell r="D162">
            <v>1.7</v>
          </cell>
          <cell r="E162">
            <v>1.7</v>
          </cell>
          <cell r="F162">
            <v>0.1</v>
          </cell>
          <cell r="G162">
            <v>0.57999999999999996</v>
          </cell>
        </row>
        <row r="163">
          <cell r="B163" t="str">
            <v>FS11</v>
          </cell>
          <cell r="C163">
            <v>2</v>
          </cell>
          <cell r="D163">
            <v>1.8</v>
          </cell>
          <cell r="E163">
            <v>1.2</v>
          </cell>
          <cell r="F163">
            <v>0.1</v>
          </cell>
          <cell r="G163">
            <v>0.43</v>
          </cell>
        </row>
        <row r="164">
          <cell r="B164" t="str">
            <v>S1 INTER</v>
          </cell>
        </row>
        <row r="165">
          <cell r="B165" t="str">
            <v>S1</v>
          </cell>
          <cell r="C165">
            <v>24</v>
          </cell>
          <cell r="D165">
            <v>1.2</v>
          </cell>
          <cell r="E165">
            <v>1.2</v>
          </cell>
          <cell r="F165">
            <v>0.1</v>
          </cell>
          <cell r="G165">
            <v>3.46</v>
          </cell>
        </row>
        <row r="166">
          <cell r="I166">
            <v>51.18</v>
          </cell>
        </row>
        <row r="167">
          <cell r="B167" t="str">
            <v>pour mur de maçonnerie</v>
          </cell>
        </row>
        <row r="168">
          <cell r="B168" t="str">
            <v>FT1</v>
          </cell>
          <cell r="C168">
            <v>1</v>
          </cell>
          <cell r="D168">
            <v>46.21</v>
          </cell>
          <cell r="E168">
            <v>0.6</v>
          </cell>
          <cell r="F168">
            <v>0.1</v>
          </cell>
          <cell r="G168">
            <v>2.77</v>
          </cell>
        </row>
        <row r="169">
          <cell r="B169" t="str">
            <v>FT2</v>
          </cell>
          <cell r="C169">
            <v>1</v>
          </cell>
          <cell r="D169">
            <v>48.33</v>
          </cell>
          <cell r="E169">
            <v>0.6</v>
          </cell>
          <cell r="F169">
            <v>0.1</v>
          </cell>
          <cell r="G169">
            <v>2.9</v>
          </cell>
        </row>
        <row r="170">
          <cell r="B170" t="str">
            <v>FT3 INTE</v>
          </cell>
          <cell r="C170">
            <v>1</v>
          </cell>
          <cell r="D170">
            <v>31</v>
          </cell>
          <cell r="E170">
            <v>0.6</v>
          </cell>
          <cell r="F170">
            <v>0.1</v>
          </cell>
          <cell r="G170">
            <v>1.86</v>
          </cell>
        </row>
        <row r="171">
          <cell r="I171">
            <v>7.53</v>
          </cell>
        </row>
        <row r="172">
          <cell r="B172" t="str">
            <v>pour les longrines</v>
          </cell>
        </row>
        <row r="173">
          <cell r="B173" t="str">
            <v>LG1(Axe N,L;File17)</v>
          </cell>
          <cell r="C173">
            <v>1</v>
          </cell>
          <cell r="D173">
            <v>2.95</v>
          </cell>
          <cell r="E173">
            <v>0.4</v>
          </cell>
          <cell r="F173">
            <v>0.1</v>
          </cell>
          <cell r="G173">
            <v>0.12</v>
          </cell>
        </row>
        <row r="174">
          <cell r="B174" t="str">
            <v>LG2(Axe N,J;File 18)</v>
          </cell>
          <cell r="C174">
            <v>1</v>
          </cell>
          <cell r="D174">
            <v>3.68</v>
          </cell>
          <cell r="E174">
            <v>0.4</v>
          </cell>
          <cell r="F174">
            <v>0.1</v>
          </cell>
          <cell r="G174">
            <v>0.15</v>
          </cell>
        </row>
        <row r="175">
          <cell r="B175" t="str">
            <v>LG2(Axe K,I;File 17)</v>
          </cell>
          <cell r="C175">
            <v>1</v>
          </cell>
          <cell r="D175">
            <v>2.98</v>
          </cell>
          <cell r="E175">
            <v>0.4</v>
          </cell>
          <cell r="F175">
            <v>0.1</v>
          </cell>
          <cell r="G175">
            <v>0.12</v>
          </cell>
        </row>
        <row r="176">
          <cell r="B176" t="str">
            <v>LG1(Axe E,J;File 18)</v>
          </cell>
          <cell r="C176">
            <v>1</v>
          </cell>
          <cell r="D176">
            <v>6.6</v>
          </cell>
          <cell r="E176">
            <v>0.4</v>
          </cell>
          <cell r="F176">
            <v>0.1</v>
          </cell>
          <cell r="G176">
            <v>0.26</v>
          </cell>
        </row>
        <row r="177">
          <cell r="B177" t="str">
            <v>LG1(Axe I,G;File 13)</v>
          </cell>
          <cell r="C177">
            <v>1</v>
          </cell>
          <cell r="D177">
            <v>2.4</v>
          </cell>
          <cell r="E177">
            <v>0.4</v>
          </cell>
          <cell r="F177">
            <v>0.1</v>
          </cell>
          <cell r="G177">
            <v>0.1</v>
          </cell>
        </row>
        <row r="178">
          <cell r="B178" t="str">
            <v>LG1(Axe I,G;File 15)</v>
          </cell>
          <cell r="C178">
            <v>1</v>
          </cell>
          <cell r="D178">
            <v>2.4</v>
          </cell>
          <cell r="E178">
            <v>0.4</v>
          </cell>
          <cell r="F178">
            <v>0.1</v>
          </cell>
          <cell r="G178">
            <v>0.1</v>
          </cell>
        </row>
        <row r="179">
          <cell r="B179" t="str">
            <v>LG3(Axe I,E;File 17)</v>
          </cell>
          <cell r="C179">
            <v>1</v>
          </cell>
          <cell r="D179">
            <v>4.3499999999999996</v>
          </cell>
          <cell r="E179">
            <v>0.4</v>
          </cell>
          <cell r="F179">
            <v>0.1</v>
          </cell>
          <cell r="G179">
            <v>0.17</v>
          </cell>
        </row>
        <row r="180">
          <cell r="B180" t="str">
            <v>LG4(Axe B,G;File 13)</v>
          </cell>
          <cell r="C180">
            <v>1</v>
          </cell>
          <cell r="D180">
            <v>7.3</v>
          </cell>
          <cell r="E180">
            <v>0.4</v>
          </cell>
          <cell r="F180">
            <v>0.1</v>
          </cell>
          <cell r="G180">
            <v>0.28999999999999998</v>
          </cell>
        </row>
        <row r="181">
          <cell r="B181" t="str">
            <v>LG4(Axe B,G;File 14)</v>
          </cell>
          <cell r="C181">
            <v>1</v>
          </cell>
          <cell r="D181">
            <v>7.3</v>
          </cell>
          <cell r="E181">
            <v>0.4</v>
          </cell>
          <cell r="F181">
            <v>0.1</v>
          </cell>
          <cell r="G181">
            <v>0.28999999999999998</v>
          </cell>
        </row>
        <row r="182">
          <cell r="B182" t="str">
            <v>LG4(Axe A1,D;File 16)</v>
          </cell>
          <cell r="C182">
            <v>1</v>
          </cell>
          <cell r="D182">
            <v>3.7</v>
          </cell>
          <cell r="E182">
            <v>0.4</v>
          </cell>
          <cell r="F182">
            <v>0.1</v>
          </cell>
          <cell r="G182">
            <v>0.15</v>
          </cell>
        </row>
        <row r="183">
          <cell r="B183" t="str">
            <v>LG4(Axe D,E;File 17)</v>
          </cell>
          <cell r="C183">
            <v>1</v>
          </cell>
          <cell r="D183">
            <v>1.4</v>
          </cell>
          <cell r="E183">
            <v>0.4</v>
          </cell>
          <cell r="F183">
            <v>0.1</v>
          </cell>
          <cell r="G183">
            <v>0.06</v>
          </cell>
        </row>
        <row r="184">
          <cell r="B184" t="str">
            <v>LG3(Axe D,A;File 17)</v>
          </cell>
          <cell r="C184">
            <v>1</v>
          </cell>
          <cell r="D184">
            <v>4.5999999999999996</v>
          </cell>
          <cell r="E184">
            <v>0.4</v>
          </cell>
          <cell r="F184">
            <v>0.1</v>
          </cell>
          <cell r="G184">
            <v>0.18</v>
          </cell>
        </row>
        <row r="185">
          <cell r="B185" t="str">
            <v>LG3(Axe A1,E;File 18)</v>
          </cell>
          <cell r="C185">
            <v>1</v>
          </cell>
          <cell r="D185">
            <v>6.25</v>
          </cell>
          <cell r="E185">
            <v>0.4</v>
          </cell>
          <cell r="F185">
            <v>0.1</v>
          </cell>
          <cell r="G185">
            <v>0.25</v>
          </cell>
        </row>
        <row r="186">
          <cell r="B186" t="str">
            <v>LG1(Axe L;File15,17)</v>
          </cell>
          <cell r="C186">
            <v>1</v>
          </cell>
          <cell r="D186">
            <v>3.11</v>
          </cell>
          <cell r="E186">
            <v>0.4</v>
          </cell>
          <cell r="F186">
            <v>0.1</v>
          </cell>
          <cell r="G186">
            <v>0.12</v>
          </cell>
        </row>
        <row r="187">
          <cell r="B187" t="str">
            <v>LG1(Axe J;File17,18)</v>
          </cell>
          <cell r="C187">
            <v>1</v>
          </cell>
          <cell r="D187">
            <v>3.91</v>
          </cell>
          <cell r="E187">
            <v>0.4</v>
          </cell>
          <cell r="F187">
            <v>0.1</v>
          </cell>
          <cell r="G187">
            <v>0.16</v>
          </cell>
        </row>
        <row r="188">
          <cell r="B188" t="str">
            <v>LG2(Axe L;File18,20)</v>
          </cell>
          <cell r="C188">
            <v>1</v>
          </cell>
          <cell r="D188">
            <v>3.95</v>
          </cell>
          <cell r="E188">
            <v>0.4</v>
          </cell>
          <cell r="F188">
            <v>0.1</v>
          </cell>
          <cell r="G188">
            <v>0.16</v>
          </cell>
        </row>
        <row r="189">
          <cell r="B189" t="str">
            <v>LG1(Axe I;File15,17)</v>
          </cell>
          <cell r="C189">
            <v>1</v>
          </cell>
          <cell r="D189">
            <v>3.11</v>
          </cell>
          <cell r="E189">
            <v>0.4</v>
          </cell>
          <cell r="F189">
            <v>0.1</v>
          </cell>
          <cell r="G189">
            <v>0.12</v>
          </cell>
        </row>
        <row r="190">
          <cell r="B190" t="str">
            <v>LG1(Axe I;File17,18)</v>
          </cell>
          <cell r="C190">
            <v>1</v>
          </cell>
          <cell r="D190">
            <v>3.91</v>
          </cell>
          <cell r="E190">
            <v>0.4</v>
          </cell>
          <cell r="F190">
            <v>0.1</v>
          </cell>
          <cell r="G190">
            <v>0.16</v>
          </cell>
        </row>
        <row r="191">
          <cell r="B191" t="str">
            <v>LG2(Axe I;File18,20)</v>
          </cell>
          <cell r="C191">
            <v>1</v>
          </cell>
          <cell r="D191">
            <v>3.95</v>
          </cell>
          <cell r="E191">
            <v>0.4</v>
          </cell>
          <cell r="F191">
            <v>0.1</v>
          </cell>
          <cell r="G191">
            <v>0.16</v>
          </cell>
        </row>
        <row r="192">
          <cell r="B192" t="str">
            <v>LG1(Axe G;File12,13)</v>
          </cell>
          <cell r="C192">
            <v>1</v>
          </cell>
          <cell r="D192">
            <v>2.95</v>
          </cell>
          <cell r="E192">
            <v>0.4</v>
          </cell>
          <cell r="F192">
            <v>0.1</v>
          </cell>
          <cell r="G192">
            <v>0.12</v>
          </cell>
        </row>
        <row r="193">
          <cell r="B193" t="str">
            <v>LG1(Axe G;File13,14)</v>
          </cell>
          <cell r="C193">
            <v>1</v>
          </cell>
          <cell r="D193">
            <v>2.95</v>
          </cell>
          <cell r="E193">
            <v>0.4</v>
          </cell>
          <cell r="F193">
            <v>0.1</v>
          </cell>
          <cell r="G193">
            <v>0.12</v>
          </cell>
        </row>
        <row r="194">
          <cell r="B194" t="str">
            <v>LG2(Axe G;File14,17)</v>
          </cell>
          <cell r="C194">
            <v>1</v>
          </cell>
          <cell r="D194">
            <v>3.74</v>
          </cell>
          <cell r="E194">
            <v>0.4</v>
          </cell>
          <cell r="F194">
            <v>0.1</v>
          </cell>
          <cell r="G194">
            <v>0.15</v>
          </cell>
        </row>
        <row r="195">
          <cell r="B195" t="str">
            <v>LG2(Axe E;File17,18)</v>
          </cell>
          <cell r="C195">
            <v>1</v>
          </cell>
          <cell r="D195">
            <v>3.91</v>
          </cell>
          <cell r="E195">
            <v>0.4</v>
          </cell>
          <cell r="F195">
            <v>0.1</v>
          </cell>
          <cell r="G195">
            <v>0.16</v>
          </cell>
        </row>
        <row r="196">
          <cell r="B196" t="str">
            <v>LG1(Axe E;File19,18)</v>
          </cell>
          <cell r="C196">
            <v>1</v>
          </cell>
          <cell r="D196">
            <v>2.5499999999999998</v>
          </cell>
          <cell r="E196">
            <v>0.4</v>
          </cell>
          <cell r="F196">
            <v>0.1</v>
          </cell>
          <cell r="G196">
            <v>0.1</v>
          </cell>
        </row>
        <row r="197">
          <cell r="B197" t="str">
            <v>LG1(Axe D;File12,13)</v>
          </cell>
          <cell r="C197">
            <v>1</v>
          </cell>
          <cell r="D197">
            <v>2.95</v>
          </cell>
          <cell r="E197">
            <v>0.4</v>
          </cell>
          <cell r="F197">
            <v>0.1</v>
          </cell>
          <cell r="G197">
            <v>0.12</v>
          </cell>
        </row>
        <row r="198">
          <cell r="B198" t="str">
            <v>LG1(Axe D;File14,16)</v>
          </cell>
          <cell r="C198">
            <v>1</v>
          </cell>
          <cell r="D198">
            <v>1.55</v>
          </cell>
          <cell r="E198">
            <v>0.4</v>
          </cell>
          <cell r="F198">
            <v>0.1</v>
          </cell>
          <cell r="G198">
            <v>0.06</v>
          </cell>
        </row>
        <row r="199">
          <cell r="B199" t="str">
            <v>LG4(Axe D;File16,17)</v>
          </cell>
          <cell r="C199">
            <v>1</v>
          </cell>
          <cell r="D199">
            <v>6.1</v>
          </cell>
          <cell r="E199">
            <v>0.4</v>
          </cell>
          <cell r="F199">
            <v>0.1</v>
          </cell>
          <cell r="G199">
            <v>0.24</v>
          </cell>
        </row>
        <row r="200">
          <cell r="B200" t="str">
            <v>LG1(Axe D;File18,19)</v>
          </cell>
          <cell r="C200">
            <v>1</v>
          </cell>
          <cell r="D200">
            <v>2.5499999999999998</v>
          </cell>
          <cell r="E200">
            <v>0.4</v>
          </cell>
          <cell r="F200">
            <v>0.1</v>
          </cell>
          <cell r="G200">
            <v>0.1</v>
          </cell>
        </row>
        <row r="201">
          <cell r="B201" t="str">
            <v>PARTIE DROITE</v>
          </cell>
        </row>
        <row r="202">
          <cell r="B202" t="str">
            <v>LG2(Axe M;File5,8)</v>
          </cell>
          <cell r="C202">
            <v>1</v>
          </cell>
          <cell r="D202">
            <v>4.17</v>
          </cell>
          <cell r="E202">
            <v>0.4</v>
          </cell>
          <cell r="F202">
            <v>0.1</v>
          </cell>
          <cell r="G202">
            <v>0.17</v>
          </cell>
        </row>
        <row r="203">
          <cell r="B203" t="str">
            <v>LG2(Axe M;File10,8)</v>
          </cell>
          <cell r="C203">
            <v>1</v>
          </cell>
          <cell r="D203">
            <v>3.4</v>
          </cell>
          <cell r="E203">
            <v>0.4</v>
          </cell>
          <cell r="F203">
            <v>0.1</v>
          </cell>
          <cell r="G203">
            <v>0.14000000000000001</v>
          </cell>
        </row>
        <row r="204">
          <cell r="B204" t="str">
            <v>LG1(Axe M;File5,6)</v>
          </cell>
          <cell r="C204">
            <v>1</v>
          </cell>
          <cell r="D204">
            <v>1.55</v>
          </cell>
          <cell r="E204">
            <v>0.4</v>
          </cell>
          <cell r="F204">
            <v>0.1</v>
          </cell>
          <cell r="G204">
            <v>0.06</v>
          </cell>
        </row>
        <row r="205">
          <cell r="B205" t="str">
            <v>LG3(Axe K;File10,6)</v>
          </cell>
          <cell r="C205">
            <v>1</v>
          </cell>
          <cell r="D205">
            <v>6.02</v>
          </cell>
          <cell r="E205">
            <v>0.4</v>
          </cell>
          <cell r="F205">
            <v>0.1</v>
          </cell>
          <cell r="G205">
            <v>0.24</v>
          </cell>
        </row>
        <row r="206">
          <cell r="B206" t="str">
            <v>LG4(Axe H;File1,6)</v>
          </cell>
          <cell r="C206">
            <v>1</v>
          </cell>
          <cell r="D206">
            <v>8</v>
          </cell>
          <cell r="E206">
            <v>0.4</v>
          </cell>
          <cell r="F206">
            <v>0.1</v>
          </cell>
          <cell r="G206">
            <v>0.32</v>
          </cell>
        </row>
        <row r="207">
          <cell r="B207" t="str">
            <v>LG1(Axe G;File7,6)</v>
          </cell>
          <cell r="C207">
            <v>1</v>
          </cell>
          <cell r="D207">
            <v>1.1499999999999999</v>
          </cell>
          <cell r="E207">
            <v>0.4</v>
          </cell>
          <cell r="F207">
            <v>0.1</v>
          </cell>
          <cell r="G207">
            <v>0.05</v>
          </cell>
        </row>
        <row r="208">
          <cell r="B208" t="str">
            <v>LG1(Axe G;File7,9)</v>
          </cell>
          <cell r="C208">
            <v>1</v>
          </cell>
          <cell r="D208">
            <v>1.52</v>
          </cell>
          <cell r="E208">
            <v>0.4</v>
          </cell>
          <cell r="F208">
            <v>0.1</v>
          </cell>
          <cell r="G208">
            <v>0.06</v>
          </cell>
        </row>
        <row r="209">
          <cell r="B209" t="str">
            <v>LG1(Axe G;File10,9)</v>
          </cell>
          <cell r="C209">
            <v>1</v>
          </cell>
          <cell r="D209">
            <v>2.6</v>
          </cell>
          <cell r="E209">
            <v>0.4</v>
          </cell>
          <cell r="F209">
            <v>0.1</v>
          </cell>
          <cell r="G209">
            <v>0.1</v>
          </cell>
        </row>
        <row r="210">
          <cell r="B210" t="str">
            <v>LG1(Axe G;File10,11)</v>
          </cell>
          <cell r="C210">
            <v>1</v>
          </cell>
          <cell r="D210">
            <v>2.96</v>
          </cell>
          <cell r="E210">
            <v>0.4</v>
          </cell>
          <cell r="F210">
            <v>0.1</v>
          </cell>
          <cell r="G210">
            <v>0.12</v>
          </cell>
        </row>
        <row r="211">
          <cell r="B211" t="str">
            <v>LG1(Axe E;File2,4)</v>
          </cell>
          <cell r="C211">
            <v>1</v>
          </cell>
          <cell r="D211">
            <v>3.35</v>
          </cell>
          <cell r="E211">
            <v>0.4</v>
          </cell>
          <cell r="F211">
            <v>0.1</v>
          </cell>
          <cell r="G211">
            <v>0.13</v>
          </cell>
        </row>
        <row r="212">
          <cell r="B212" t="str">
            <v>LG1(Axe E;File6,4)</v>
          </cell>
          <cell r="C212">
            <v>1</v>
          </cell>
          <cell r="D212">
            <v>3</v>
          </cell>
          <cell r="E212">
            <v>0.4</v>
          </cell>
          <cell r="F212">
            <v>0.1</v>
          </cell>
          <cell r="G212">
            <v>0.12</v>
          </cell>
        </row>
        <row r="213">
          <cell r="B213" t="str">
            <v>LG1(Axe E;File6,7)</v>
          </cell>
          <cell r="C213">
            <v>1</v>
          </cell>
          <cell r="D213">
            <v>1.1499999999999999</v>
          </cell>
          <cell r="E213">
            <v>0.4</v>
          </cell>
          <cell r="F213">
            <v>0.1</v>
          </cell>
          <cell r="G213">
            <v>0.05</v>
          </cell>
        </row>
        <row r="214">
          <cell r="B214" t="str">
            <v>LG1(Axe D;File11,7)</v>
          </cell>
          <cell r="C214">
            <v>1</v>
          </cell>
          <cell r="D214">
            <v>7.84</v>
          </cell>
          <cell r="E214">
            <v>0.4</v>
          </cell>
          <cell r="F214">
            <v>0.1</v>
          </cell>
          <cell r="G214">
            <v>0.31</v>
          </cell>
        </row>
        <row r="215">
          <cell r="B215" t="str">
            <v>LG1(Axe C;File2,4)</v>
          </cell>
          <cell r="C215">
            <v>1</v>
          </cell>
          <cell r="D215">
            <v>3.35</v>
          </cell>
          <cell r="E215">
            <v>0.4</v>
          </cell>
          <cell r="F215">
            <v>0.1</v>
          </cell>
          <cell r="G215">
            <v>0.13</v>
          </cell>
        </row>
        <row r="216">
          <cell r="B216" t="str">
            <v>LG2(Axe O,M;File 8)</v>
          </cell>
          <cell r="C216">
            <v>1</v>
          </cell>
          <cell r="D216">
            <v>3.13</v>
          </cell>
          <cell r="E216">
            <v>0.4</v>
          </cell>
          <cell r="F216">
            <v>0.1</v>
          </cell>
          <cell r="G216">
            <v>0.13</v>
          </cell>
        </row>
        <row r="217">
          <cell r="B217" t="str">
            <v>LG1(Axe K,M;File 8)</v>
          </cell>
          <cell r="C217">
            <v>1</v>
          </cell>
          <cell r="D217">
            <v>3</v>
          </cell>
          <cell r="E217">
            <v>0.4</v>
          </cell>
          <cell r="F217">
            <v>0.1</v>
          </cell>
          <cell r="G217">
            <v>0.12</v>
          </cell>
        </row>
        <row r="218">
          <cell r="B218" t="str">
            <v>LG1(Axe K,H;File 3)</v>
          </cell>
          <cell r="C218">
            <v>1</v>
          </cell>
          <cell r="D218">
            <v>2.87</v>
          </cell>
          <cell r="E218">
            <v>0.4</v>
          </cell>
          <cell r="F218">
            <v>0.1</v>
          </cell>
          <cell r="G218">
            <v>0.11</v>
          </cell>
        </row>
        <row r="219">
          <cell r="B219" t="str">
            <v>LG4(Axe K,G;File 6)</v>
          </cell>
          <cell r="C219">
            <v>1</v>
          </cell>
          <cell r="D219">
            <v>5.16</v>
          </cell>
          <cell r="E219">
            <v>0.4</v>
          </cell>
          <cell r="F219">
            <v>0.1</v>
          </cell>
          <cell r="G219">
            <v>0.21</v>
          </cell>
        </row>
        <row r="220">
          <cell r="B220" t="str">
            <v>LG1(Axe I,G;File 10)</v>
          </cell>
          <cell r="C220">
            <v>1</v>
          </cell>
          <cell r="D220">
            <v>2.4</v>
          </cell>
          <cell r="E220">
            <v>0.4</v>
          </cell>
          <cell r="F220">
            <v>0.1</v>
          </cell>
          <cell r="G220">
            <v>0.1</v>
          </cell>
        </row>
        <row r="221">
          <cell r="B221" t="str">
            <v>LG1(Axe E,G;File 6)</v>
          </cell>
          <cell r="C221">
            <v>1</v>
          </cell>
          <cell r="D221">
            <v>1.9</v>
          </cell>
          <cell r="E221">
            <v>0.4</v>
          </cell>
          <cell r="F221">
            <v>0.1</v>
          </cell>
          <cell r="G221">
            <v>0.08</v>
          </cell>
        </row>
        <row r="222">
          <cell r="B222" t="str">
            <v>LG1(Axe D,G;File 7)</v>
          </cell>
          <cell r="C222">
            <v>1</v>
          </cell>
          <cell r="D222">
            <v>3.35</v>
          </cell>
          <cell r="E222">
            <v>0.4</v>
          </cell>
          <cell r="F222">
            <v>0.1</v>
          </cell>
          <cell r="G222">
            <v>0.13</v>
          </cell>
        </row>
        <row r="223">
          <cell r="B223" t="str">
            <v>LG4(Axe B,G;File 9)</v>
          </cell>
          <cell r="C223">
            <v>1</v>
          </cell>
          <cell r="D223">
            <v>7.3</v>
          </cell>
          <cell r="E223">
            <v>0.4</v>
          </cell>
          <cell r="F223">
            <v>0.1</v>
          </cell>
          <cell r="G223">
            <v>0.28999999999999998</v>
          </cell>
        </row>
        <row r="224">
          <cell r="B224" t="str">
            <v>LG4(Axe B,G;File 10)</v>
          </cell>
          <cell r="C224">
            <v>1</v>
          </cell>
          <cell r="D224">
            <v>7.3</v>
          </cell>
          <cell r="E224">
            <v>0.4</v>
          </cell>
          <cell r="F224">
            <v>0.1</v>
          </cell>
          <cell r="G224">
            <v>0.28999999999999998</v>
          </cell>
        </row>
        <row r="225">
          <cell r="B225" t="str">
            <v>LG4(Axe E,A;File 4)</v>
          </cell>
          <cell r="C225">
            <v>1</v>
          </cell>
          <cell r="D225">
            <v>7.15</v>
          </cell>
          <cell r="E225">
            <v>0.4</v>
          </cell>
          <cell r="F225">
            <v>0.1</v>
          </cell>
          <cell r="G225">
            <v>0.28999999999999998</v>
          </cell>
        </row>
        <row r="226">
          <cell r="B226" t="str">
            <v>LG4(Axe D,B;File 7)</v>
          </cell>
          <cell r="C226">
            <v>1</v>
          </cell>
          <cell r="D226">
            <v>3.7</v>
          </cell>
          <cell r="E226">
            <v>0.4</v>
          </cell>
          <cell r="F226">
            <v>0.1</v>
          </cell>
          <cell r="G226">
            <v>0.15</v>
          </cell>
        </row>
        <row r="228">
          <cell r="B228" t="str">
            <v>preprete Longrines INTER</v>
          </cell>
        </row>
        <row r="229">
          <cell r="C229">
            <v>14</v>
          </cell>
          <cell r="D229">
            <v>2</v>
          </cell>
          <cell r="E229">
            <v>0.45</v>
          </cell>
          <cell r="F229">
            <v>0.1</v>
          </cell>
          <cell r="G229">
            <v>1.26</v>
          </cell>
          <cell r="I229">
            <v>9.4499999999999993</v>
          </cell>
        </row>
        <row r="230">
          <cell r="J230">
            <v>68.16</v>
          </cell>
        </row>
        <row r="231">
          <cell r="A231">
            <v>100.05</v>
          </cell>
          <cell r="B231" t="str">
            <v>GROS BETON</v>
          </cell>
        </row>
        <row r="232">
          <cell r="B232" t="str">
            <v>LES PUITS</v>
          </cell>
        </row>
        <row r="233">
          <cell r="B233" t="str">
            <v>P1</v>
          </cell>
          <cell r="C233">
            <v>1</v>
          </cell>
          <cell r="D233">
            <v>6.03</v>
          </cell>
          <cell r="G233">
            <v>6.03</v>
          </cell>
        </row>
        <row r="234">
          <cell r="B234" t="str">
            <v>P2</v>
          </cell>
          <cell r="C234">
            <v>1</v>
          </cell>
          <cell r="D234">
            <v>6.28</v>
          </cell>
          <cell r="G234">
            <v>6.28</v>
          </cell>
        </row>
        <row r="235">
          <cell r="B235" t="str">
            <v>P3</v>
          </cell>
          <cell r="C235">
            <v>1</v>
          </cell>
          <cell r="D235">
            <v>9.07</v>
          </cell>
          <cell r="G235">
            <v>9.07</v>
          </cell>
        </row>
        <row r="236">
          <cell r="B236" t="str">
            <v>P4</v>
          </cell>
          <cell r="C236">
            <v>1</v>
          </cell>
          <cell r="D236">
            <v>7.07</v>
          </cell>
          <cell r="G236">
            <v>7.07</v>
          </cell>
        </row>
        <row r="237">
          <cell r="I237">
            <v>28.45</v>
          </cell>
        </row>
        <row r="238">
          <cell r="B238" t="str">
            <v>MASSIF</v>
          </cell>
        </row>
        <row r="239">
          <cell r="B239" t="str">
            <v>M1</v>
          </cell>
          <cell r="C239">
            <v>9</v>
          </cell>
          <cell r="D239">
            <v>0.6</v>
          </cell>
          <cell r="E239">
            <v>0.6</v>
          </cell>
          <cell r="F239">
            <v>0.6</v>
          </cell>
          <cell r="G239">
            <v>1.94</v>
          </cell>
          <cell r="I239">
            <v>1.94</v>
          </cell>
        </row>
        <row r="241">
          <cell r="B241" t="str">
            <v>GB DEPART ESCALIER</v>
          </cell>
          <cell r="C241">
            <v>1</v>
          </cell>
          <cell r="D241">
            <v>1.5</v>
          </cell>
          <cell r="E241">
            <v>0.6</v>
          </cell>
          <cell r="F241">
            <v>0.6</v>
          </cell>
          <cell r="G241">
            <v>0.54</v>
          </cell>
          <cell r="I241">
            <v>0.54</v>
          </cell>
        </row>
        <row r="242">
          <cell r="J242">
            <v>30.93</v>
          </cell>
        </row>
        <row r="243">
          <cell r="A243">
            <v>100.06</v>
          </cell>
          <cell r="B243" t="str">
            <v>MACONNERIE DE MOELONS EN FONDATION</v>
          </cell>
        </row>
        <row r="245">
          <cell r="C245">
            <v>1</v>
          </cell>
          <cell r="D245">
            <v>98</v>
          </cell>
          <cell r="E245">
            <v>0.4</v>
          </cell>
          <cell r="F245">
            <v>0.6</v>
          </cell>
          <cell r="G245">
            <v>23.52</v>
          </cell>
        </row>
        <row r="246">
          <cell r="C246">
            <v>1</v>
          </cell>
          <cell r="D246">
            <v>112</v>
          </cell>
          <cell r="E246">
            <v>0.4</v>
          </cell>
          <cell r="F246">
            <v>0.6</v>
          </cell>
          <cell r="G246">
            <v>26.88</v>
          </cell>
        </row>
        <row r="247">
          <cell r="B247" t="str">
            <v xml:space="preserve"> INTER</v>
          </cell>
          <cell r="C247">
            <v>1</v>
          </cell>
          <cell r="D247">
            <v>80</v>
          </cell>
          <cell r="E247">
            <v>0.4</v>
          </cell>
          <cell r="F247">
            <v>0.6</v>
          </cell>
          <cell r="G247">
            <v>19.2</v>
          </cell>
        </row>
        <row r="248">
          <cell r="G248">
            <v>90</v>
          </cell>
          <cell r="I248">
            <v>159.6</v>
          </cell>
        </row>
        <row r="249">
          <cell r="J249">
            <v>159.6</v>
          </cell>
        </row>
        <row r="250">
          <cell r="A250">
            <v>100.1</v>
          </cell>
          <cell r="B250" t="str">
            <v>BETON POUR BETON ARME EN FONDATION</v>
          </cell>
        </row>
        <row r="251">
          <cell r="B251" t="str">
            <v>pour le semelles</v>
          </cell>
        </row>
        <row r="252">
          <cell r="B252" t="str">
            <v>FS1</v>
          </cell>
          <cell r="C252">
            <v>2</v>
          </cell>
          <cell r="D252">
            <v>0.6</v>
          </cell>
          <cell r="E252">
            <v>1.2</v>
          </cell>
          <cell r="F252">
            <v>0.3</v>
          </cell>
          <cell r="G252">
            <v>0.43</v>
          </cell>
        </row>
        <row r="253">
          <cell r="B253" t="str">
            <v>FS2</v>
          </cell>
          <cell r="C253">
            <v>2</v>
          </cell>
          <cell r="D253">
            <v>0.75</v>
          </cell>
          <cell r="E253">
            <v>1.3</v>
          </cell>
          <cell r="F253">
            <v>0.35</v>
          </cell>
          <cell r="G253">
            <v>0.68</v>
          </cell>
        </row>
        <row r="254">
          <cell r="B254" t="str">
            <v>FS3</v>
          </cell>
          <cell r="C254">
            <v>3</v>
          </cell>
          <cell r="D254">
            <v>0.9</v>
          </cell>
          <cell r="E254">
            <v>1.6</v>
          </cell>
          <cell r="F254">
            <v>0.4</v>
          </cell>
          <cell r="G254">
            <v>2.73</v>
          </cell>
        </row>
        <row r="255">
          <cell r="B255" t="str">
            <v>FS4</v>
          </cell>
          <cell r="C255">
            <v>5</v>
          </cell>
          <cell r="D255">
            <v>0.85</v>
          </cell>
          <cell r="E255">
            <v>0.85</v>
          </cell>
          <cell r="F255">
            <v>0.3</v>
          </cell>
          <cell r="G255">
            <v>2.08</v>
          </cell>
        </row>
        <row r="256">
          <cell r="B256" t="str">
            <v>FS5</v>
          </cell>
          <cell r="C256">
            <v>7</v>
          </cell>
          <cell r="D256">
            <v>1</v>
          </cell>
          <cell r="E256">
            <v>1</v>
          </cell>
          <cell r="F256">
            <v>0.35</v>
          </cell>
          <cell r="G256">
            <v>5.45</v>
          </cell>
        </row>
        <row r="257">
          <cell r="B257" t="str">
            <v>FS6</v>
          </cell>
          <cell r="C257">
            <v>9</v>
          </cell>
          <cell r="D257">
            <v>1.1499999999999999</v>
          </cell>
          <cell r="E257">
            <v>1.1499999999999999</v>
          </cell>
          <cell r="F257">
            <v>0.35</v>
          </cell>
          <cell r="G257">
            <v>4.17</v>
          </cell>
        </row>
        <row r="258">
          <cell r="B258" t="str">
            <v>FS7</v>
          </cell>
          <cell r="C258">
            <v>12</v>
          </cell>
          <cell r="D258">
            <v>1.25</v>
          </cell>
          <cell r="E258">
            <v>1.25</v>
          </cell>
          <cell r="F258">
            <v>0.4</v>
          </cell>
          <cell r="G258">
            <v>10.53</v>
          </cell>
        </row>
        <row r="259">
          <cell r="B259" t="str">
            <v>FS8</v>
          </cell>
          <cell r="C259">
            <v>11</v>
          </cell>
          <cell r="D259">
            <v>1.5</v>
          </cell>
          <cell r="E259">
            <v>1.5</v>
          </cell>
          <cell r="F259">
            <v>0.5</v>
          </cell>
          <cell r="G259">
            <v>12.38</v>
          </cell>
        </row>
        <row r="260">
          <cell r="B260" t="str">
            <v>FS9</v>
          </cell>
          <cell r="C260">
            <v>6</v>
          </cell>
          <cell r="D260">
            <v>1.9</v>
          </cell>
          <cell r="E260">
            <v>1.9</v>
          </cell>
          <cell r="F260">
            <v>0.6</v>
          </cell>
          <cell r="G260">
            <v>13</v>
          </cell>
        </row>
        <row r="261">
          <cell r="B261" t="str">
            <v>FS10</v>
          </cell>
          <cell r="C261">
            <v>2</v>
          </cell>
          <cell r="D261">
            <v>1.5</v>
          </cell>
          <cell r="E261">
            <v>1.5</v>
          </cell>
          <cell r="F261">
            <v>0.4</v>
          </cell>
          <cell r="G261">
            <v>4.53</v>
          </cell>
        </row>
        <row r="262">
          <cell r="B262" t="str">
            <v>FS11</v>
          </cell>
          <cell r="C262">
            <v>2</v>
          </cell>
          <cell r="D262">
            <v>1.6</v>
          </cell>
          <cell r="E262">
            <v>1</v>
          </cell>
          <cell r="F262">
            <v>0.4</v>
          </cell>
          <cell r="G262">
            <v>1.28</v>
          </cell>
        </row>
        <row r="264">
          <cell r="B264" t="str">
            <v>S1 INTER</v>
          </cell>
          <cell r="C264">
            <v>21</v>
          </cell>
          <cell r="D264">
            <v>1</v>
          </cell>
          <cell r="E264">
            <v>1</v>
          </cell>
          <cell r="F264">
            <v>0.15</v>
          </cell>
          <cell r="G264">
            <v>3.15</v>
          </cell>
        </row>
        <row r="265">
          <cell r="C265">
            <v>10</v>
          </cell>
          <cell r="D265">
            <v>0.11</v>
          </cell>
          <cell r="G265">
            <v>1.1000000000000001</v>
          </cell>
        </row>
        <row r="266">
          <cell r="C266">
            <v>11</v>
          </cell>
          <cell r="D266">
            <v>0.06</v>
          </cell>
          <cell r="G266">
            <v>0.66</v>
          </cell>
        </row>
        <row r="267">
          <cell r="I267">
            <v>62.17</v>
          </cell>
        </row>
        <row r="268">
          <cell r="B268" t="str">
            <v>pour fut des poteaux</v>
          </cell>
        </row>
        <row r="269">
          <cell r="B269" t="str">
            <v>FQ1</v>
          </cell>
          <cell r="C269">
            <v>10</v>
          </cell>
          <cell r="D269">
            <v>0.25</v>
          </cell>
          <cell r="E269">
            <v>0.25</v>
          </cell>
          <cell r="F269">
            <v>0.8</v>
          </cell>
          <cell r="G269">
            <v>0.5</v>
          </cell>
        </row>
        <row r="270">
          <cell r="B270" t="str">
            <v>FQ1</v>
          </cell>
          <cell r="C270">
            <v>13</v>
          </cell>
          <cell r="D270">
            <v>0.25</v>
          </cell>
          <cell r="E270">
            <v>0.25</v>
          </cell>
          <cell r="F270">
            <v>0.75</v>
          </cell>
          <cell r="G270">
            <v>0.61</v>
          </cell>
        </row>
        <row r="271">
          <cell r="B271" t="str">
            <v>FQ1</v>
          </cell>
          <cell r="C271">
            <v>1</v>
          </cell>
          <cell r="D271">
            <v>0.25</v>
          </cell>
          <cell r="E271">
            <v>0.25</v>
          </cell>
          <cell r="F271">
            <v>1.42</v>
          </cell>
          <cell r="G271">
            <v>0.09</v>
          </cell>
        </row>
        <row r="272">
          <cell r="B272" t="str">
            <v>FQ1</v>
          </cell>
          <cell r="C272">
            <v>1</v>
          </cell>
          <cell r="D272">
            <v>0.25</v>
          </cell>
          <cell r="E272">
            <v>0.25</v>
          </cell>
          <cell r="F272">
            <v>2.12</v>
          </cell>
          <cell r="G272">
            <v>0.13</v>
          </cell>
        </row>
        <row r="273">
          <cell r="B273" t="str">
            <v>FQ1</v>
          </cell>
          <cell r="C273">
            <v>12</v>
          </cell>
          <cell r="D273">
            <v>0.25</v>
          </cell>
          <cell r="E273">
            <v>0.25</v>
          </cell>
          <cell r="F273">
            <v>0.7</v>
          </cell>
          <cell r="G273">
            <v>0.53</v>
          </cell>
        </row>
        <row r="274">
          <cell r="B274" t="str">
            <v>FQ2</v>
          </cell>
          <cell r="C274">
            <v>6</v>
          </cell>
          <cell r="D274">
            <v>0.25</v>
          </cell>
          <cell r="E274">
            <v>0.3</v>
          </cell>
          <cell r="F274">
            <v>0.75</v>
          </cell>
          <cell r="G274">
            <v>0.34</v>
          </cell>
        </row>
        <row r="275">
          <cell r="B275" t="str">
            <v>FQ2</v>
          </cell>
          <cell r="C275">
            <v>6</v>
          </cell>
          <cell r="D275">
            <v>0.25</v>
          </cell>
          <cell r="E275">
            <v>0.3</v>
          </cell>
          <cell r="F275">
            <v>0.75</v>
          </cell>
          <cell r="G275">
            <v>0.34</v>
          </cell>
        </row>
        <row r="276">
          <cell r="B276" t="str">
            <v>FQ3</v>
          </cell>
          <cell r="C276">
            <v>3</v>
          </cell>
          <cell r="D276">
            <v>0.25</v>
          </cell>
          <cell r="E276">
            <v>0.4</v>
          </cell>
          <cell r="F276">
            <v>0.7</v>
          </cell>
          <cell r="G276">
            <v>0.21</v>
          </cell>
        </row>
        <row r="277">
          <cell r="B277" t="str">
            <v>FQ5</v>
          </cell>
          <cell r="C277">
            <v>3</v>
          </cell>
          <cell r="D277">
            <v>0.3</v>
          </cell>
          <cell r="E277">
            <v>3.14</v>
          </cell>
          <cell r="F277">
            <v>0.75</v>
          </cell>
          <cell r="G277">
            <v>2.12</v>
          </cell>
        </row>
        <row r="278">
          <cell r="B278" t="str">
            <v>FQ5</v>
          </cell>
          <cell r="C278">
            <v>5</v>
          </cell>
          <cell r="D278">
            <v>0.3</v>
          </cell>
          <cell r="E278">
            <v>3.14</v>
          </cell>
          <cell r="F278">
            <v>0.7</v>
          </cell>
          <cell r="G278">
            <v>3.3</v>
          </cell>
        </row>
        <row r="279">
          <cell r="B279" t="str">
            <v>FQ6</v>
          </cell>
          <cell r="C279">
            <v>1</v>
          </cell>
          <cell r="D279">
            <v>0.3</v>
          </cell>
          <cell r="E279">
            <v>0.3</v>
          </cell>
          <cell r="F279">
            <v>0.75</v>
          </cell>
          <cell r="G279">
            <v>7.0000000000000007E-2</v>
          </cell>
        </row>
        <row r="280">
          <cell r="B280" t="str">
            <v>FQ7</v>
          </cell>
          <cell r="C280">
            <v>3</v>
          </cell>
          <cell r="D280">
            <v>0.3</v>
          </cell>
          <cell r="E280">
            <v>0.3</v>
          </cell>
          <cell r="F280">
            <v>0.47</v>
          </cell>
          <cell r="G280">
            <v>0.13</v>
          </cell>
        </row>
        <row r="281">
          <cell r="B281" t="str">
            <v>FQ7</v>
          </cell>
          <cell r="C281">
            <v>1</v>
          </cell>
          <cell r="D281">
            <v>0.3</v>
          </cell>
          <cell r="E281">
            <v>0.3</v>
          </cell>
          <cell r="F281">
            <v>1.77</v>
          </cell>
          <cell r="G281">
            <v>0.16</v>
          </cell>
        </row>
        <row r="282">
          <cell r="B282" t="str">
            <v>FQ1 INTER</v>
          </cell>
          <cell r="C282">
            <v>10</v>
          </cell>
          <cell r="D282">
            <v>3.14</v>
          </cell>
          <cell r="E282">
            <v>0.02</v>
          </cell>
          <cell r="F282">
            <v>1.2</v>
          </cell>
          <cell r="G282">
            <v>0.75</v>
          </cell>
        </row>
        <row r="283">
          <cell r="C283">
            <v>14</v>
          </cell>
          <cell r="D283">
            <v>0.25</v>
          </cell>
          <cell r="E283">
            <v>0.25</v>
          </cell>
          <cell r="F283">
            <v>1.2</v>
          </cell>
          <cell r="G283">
            <v>1.05</v>
          </cell>
        </row>
        <row r="284">
          <cell r="I284">
            <v>10.33</v>
          </cell>
        </row>
        <row r="285">
          <cell r="B285" t="str">
            <v>pour chinage périfirique</v>
          </cell>
        </row>
        <row r="286">
          <cell r="C286">
            <v>1</v>
          </cell>
          <cell r="D286">
            <v>66.959999999999994</v>
          </cell>
          <cell r="E286">
            <v>0.4</v>
          </cell>
          <cell r="F286">
            <v>0.2</v>
          </cell>
          <cell r="G286">
            <v>5.36</v>
          </cell>
        </row>
        <row r="287">
          <cell r="C287">
            <v>1</v>
          </cell>
          <cell r="D287">
            <v>52.68</v>
          </cell>
          <cell r="E287">
            <v>0.4</v>
          </cell>
          <cell r="F287">
            <v>0.2</v>
          </cell>
          <cell r="G287">
            <v>4.21</v>
          </cell>
        </row>
        <row r="288">
          <cell r="B288" t="str">
            <v>Chainage INTER</v>
          </cell>
          <cell r="C288">
            <v>1</v>
          </cell>
          <cell r="D288">
            <v>37.4</v>
          </cell>
          <cell r="E288">
            <v>0.4</v>
          </cell>
          <cell r="F288">
            <v>0.2</v>
          </cell>
          <cell r="G288">
            <v>2.99</v>
          </cell>
        </row>
        <row r="289">
          <cell r="I289">
            <v>12.56</v>
          </cell>
        </row>
        <row r="290">
          <cell r="B290" t="str">
            <v>pour les longrines</v>
          </cell>
        </row>
        <row r="292">
          <cell r="B292" t="str">
            <v>LG1(Axe N,L;File17)</v>
          </cell>
          <cell r="C292">
            <v>1</v>
          </cell>
          <cell r="D292">
            <v>2.95</v>
          </cell>
          <cell r="E292">
            <v>0.2</v>
          </cell>
          <cell r="F292">
            <v>0.3</v>
          </cell>
          <cell r="G292">
            <v>0.18</v>
          </cell>
        </row>
        <row r="293">
          <cell r="B293" t="str">
            <v>LG2(Axe N,J;File 18)</v>
          </cell>
          <cell r="C293">
            <v>1</v>
          </cell>
          <cell r="D293">
            <v>3.68</v>
          </cell>
          <cell r="E293">
            <v>0.2</v>
          </cell>
          <cell r="F293">
            <v>0.4</v>
          </cell>
          <cell r="G293">
            <v>0.28999999999999998</v>
          </cell>
        </row>
        <row r="294">
          <cell r="B294" t="str">
            <v>LG2(Axe K,I;File 17)</v>
          </cell>
          <cell r="C294">
            <v>1</v>
          </cell>
          <cell r="D294">
            <v>2.98</v>
          </cell>
          <cell r="E294">
            <v>0.2</v>
          </cell>
          <cell r="F294">
            <v>0.4</v>
          </cell>
          <cell r="G294">
            <v>0.24</v>
          </cell>
        </row>
        <row r="295">
          <cell r="B295" t="str">
            <v>LG1(Axe E,J;File 18)</v>
          </cell>
          <cell r="C295">
            <v>1</v>
          </cell>
          <cell r="D295">
            <v>6.6</v>
          </cell>
          <cell r="E295">
            <v>0.2</v>
          </cell>
          <cell r="F295">
            <v>0.3</v>
          </cell>
          <cell r="G295">
            <v>0.4</v>
          </cell>
        </row>
        <row r="296">
          <cell r="B296" t="str">
            <v>LG1(Axe I,G;File 13)</v>
          </cell>
          <cell r="C296">
            <v>1</v>
          </cell>
          <cell r="D296">
            <v>2.4</v>
          </cell>
          <cell r="E296">
            <v>0.2</v>
          </cell>
          <cell r="F296">
            <v>0.3</v>
          </cell>
          <cell r="G296">
            <v>0.14000000000000001</v>
          </cell>
        </row>
        <row r="297">
          <cell r="B297" t="str">
            <v>LG1(Axe I,G;File 15)</v>
          </cell>
          <cell r="C297">
            <v>1</v>
          </cell>
          <cell r="D297">
            <v>2.4</v>
          </cell>
          <cell r="E297">
            <v>0.2</v>
          </cell>
          <cell r="F297">
            <v>0.3</v>
          </cell>
          <cell r="G297">
            <v>0.14000000000000001</v>
          </cell>
        </row>
        <row r="298">
          <cell r="B298" t="str">
            <v>LG3(Axe I,E;File 17)</v>
          </cell>
          <cell r="C298">
            <v>1</v>
          </cell>
          <cell r="D298">
            <v>4.3499999999999996</v>
          </cell>
          <cell r="E298">
            <v>0.2</v>
          </cell>
          <cell r="F298">
            <v>0.5</v>
          </cell>
          <cell r="G298">
            <v>0.44</v>
          </cell>
        </row>
        <row r="299">
          <cell r="B299" t="str">
            <v>LG4(Axe B,G;File 13)</v>
          </cell>
          <cell r="C299">
            <v>1</v>
          </cell>
          <cell r="D299">
            <v>7.3</v>
          </cell>
          <cell r="E299">
            <v>0.2</v>
          </cell>
          <cell r="F299">
            <v>0.6</v>
          </cell>
          <cell r="G299">
            <v>0.88</v>
          </cell>
        </row>
        <row r="300">
          <cell r="B300" t="str">
            <v>LG4(Axe B,G;File 14)</v>
          </cell>
          <cell r="C300">
            <v>1</v>
          </cell>
          <cell r="D300">
            <v>7.3</v>
          </cell>
          <cell r="E300">
            <v>0.2</v>
          </cell>
          <cell r="F300">
            <v>0.6</v>
          </cell>
          <cell r="G300">
            <v>0.88</v>
          </cell>
        </row>
        <row r="301">
          <cell r="B301" t="str">
            <v>LG4(Axe A1,D;File 16)</v>
          </cell>
          <cell r="C301">
            <v>1</v>
          </cell>
          <cell r="D301">
            <v>3.7</v>
          </cell>
          <cell r="E301">
            <v>0.2</v>
          </cell>
          <cell r="F301">
            <v>0.6</v>
          </cell>
          <cell r="G301">
            <v>0.44</v>
          </cell>
        </row>
        <row r="302">
          <cell r="B302" t="str">
            <v>LG4(Axe D,E;File 17)</v>
          </cell>
          <cell r="C302">
            <v>1</v>
          </cell>
          <cell r="D302">
            <v>1.4</v>
          </cell>
          <cell r="E302">
            <v>0.2</v>
          </cell>
          <cell r="F302">
            <v>0.6</v>
          </cell>
          <cell r="G302">
            <v>0.17</v>
          </cell>
        </row>
        <row r="303">
          <cell r="B303" t="str">
            <v>LG3(Axe D,A;File 17)</v>
          </cell>
          <cell r="C303">
            <v>1</v>
          </cell>
          <cell r="D303">
            <v>4.5999999999999996</v>
          </cell>
          <cell r="E303">
            <v>0.2</v>
          </cell>
          <cell r="F303">
            <v>0.5</v>
          </cell>
          <cell r="G303">
            <v>0.46</v>
          </cell>
        </row>
        <row r="304">
          <cell r="B304" t="str">
            <v>LG3(Axe A1,E;File 18)</v>
          </cell>
          <cell r="C304">
            <v>1</v>
          </cell>
          <cell r="D304">
            <v>6.25</v>
          </cell>
          <cell r="E304">
            <v>0.2</v>
          </cell>
          <cell r="F304">
            <v>0.5</v>
          </cell>
          <cell r="G304">
            <v>0.63</v>
          </cell>
        </row>
        <row r="305">
          <cell r="B305" t="str">
            <v>LG1(Axe L;File15,17)</v>
          </cell>
          <cell r="C305">
            <v>1</v>
          </cell>
          <cell r="D305">
            <v>3.11</v>
          </cell>
          <cell r="E305">
            <v>0.2</v>
          </cell>
          <cell r="F305">
            <v>0.3</v>
          </cell>
          <cell r="G305">
            <v>0.19</v>
          </cell>
        </row>
        <row r="306">
          <cell r="B306" t="str">
            <v>LG1(Axe J;File17,18)</v>
          </cell>
          <cell r="C306">
            <v>1</v>
          </cell>
          <cell r="D306">
            <v>3.91</v>
          </cell>
          <cell r="E306">
            <v>0.2</v>
          </cell>
          <cell r="F306">
            <v>0.3</v>
          </cell>
          <cell r="G306">
            <v>0.23</v>
          </cell>
        </row>
        <row r="307">
          <cell r="B307" t="str">
            <v>LG2(Axe L;File18,20)</v>
          </cell>
          <cell r="C307">
            <v>1</v>
          </cell>
          <cell r="D307">
            <v>3.95</v>
          </cell>
          <cell r="E307">
            <v>0.2</v>
          </cell>
          <cell r="F307">
            <v>0.4</v>
          </cell>
          <cell r="G307">
            <v>0.32</v>
          </cell>
        </row>
        <row r="308">
          <cell r="B308" t="str">
            <v>LG1(Axe I;File15,17)</v>
          </cell>
          <cell r="C308">
            <v>1</v>
          </cell>
          <cell r="D308">
            <v>3.11</v>
          </cell>
          <cell r="E308">
            <v>0.2</v>
          </cell>
          <cell r="F308">
            <v>0.3</v>
          </cell>
          <cell r="G308">
            <v>0.19</v>
          </cell>
        </row>
        <row r="309">
          <cell r="B309" t="str">
            <v>LG1(Axe I;File17,18)</v>
          </cell>
          <cell r="C309">
            <v>1</v>
          </cell>
          <cell r="D309">
            <v>3.91</v>
          </cell>
          <cell r="E309">
            <v>0.2</v>
          </cell>
          <cell r="F309">
            <v>0.3</v>
          </cell>
          <cell r="G309">
            <v>0.23</v>
          </cell>
        </row>
        <row r="310">
          <cell r="B310" t="str">
            <v>LG2(Axe I;File18,20)</v>
          </cell>
          <cell r="C310">
            <v>1</v>
          </cell>
          <cell r="D310">
            <v>3.95</v>
          </cell>
          <cell r="E310">
            <v>0.2</v>
          </cell>
          <cell r="F310">
            <v>0.4</v>
          </cell>
          <cell r="G310">
            <v>0.32</v>
          </cell>
        </row>
        <row r="311">
          <cell r="B311" t="str">
            <v>LG1(Axe G;File12,13)</v>
          </cell>
          <cell r="C311">
            <v>1</v>
          </cell>
          <cell r="D311">
            <v>2.95</v>
          </cell>
          <cell r="E311">
            <v>0.2</v>
          </cell>
          <cell r="F311">
            <v>0.3</v>
          </cell>
          <cell r="G311">
            <v>0.18</v>
          </cell>
        </row>
        <row r="312">
          <cell r="B312" t="str">
            <v>LG1(Axe G;File13,14)</v>
          </cell>
          <cell r="C312">
            <v>1</v>
          </cell>
          <cell r="D312">
            <v>2.95</v>
          </cell>
          <cell r="E312">
            <v>0.2</v>
          </cell>
          <cell r="F312">
            <v>0.3</v>
          </cell>
          <cell r="G312">
            <v>0.18</v>
          </cell>
        </row>
        <row r="313">
          <cell r="B313" t="str">
            <v>LG2(Axe G;File14,17)</v>
          </cell>
          <cell r="C313">
            <v>1</v>
          </cell>
          <cell r="D313">
            <v>3.74</v>
          </cell>
          <cell r="E313">
            <v>0.2</v>
          </cell>
          <cell r="F313">
            <v>0.4</v>
          </cell>
          <cell r="G313">
            <v>0.3</v>
          </cell>
        </row>
        <row r="314">
          <cell r="B314" t="str">
            <v>LG2(Axe E;File17,18)</v>
          </cell>
          <cell r="C314">
            <v>1</v>
          </cell>
          <cell r="D314">
            <v>3.91</v>
          </cell>
          <cell r="E314">
            <v>0.2</v>
          </cell>
          <cell r="F314">
            <v>0.4</v>
          </cell>
          <cell r="G314">
            <v>0.31</v>
          </cell>
        </row>
        <row r="315">
          <cell r="B315" t="str">
            <v>LG1(Axe E;File19,18)</v>
          </cell>
          <cell r="C315">
            <v>1</v>
          </cell>
          <cell r="D315">
            <v>2.5499999999999998</v>
          </cell>
          <cell r="E315">
            <v>0.2</v>
          </cell>
          <cell r="F315">
            <v>0.3</v>
          </cell>
          <cell r="G315">
            <v>0.15</v>
          </cell>
        </row>
        <row r="316">
          <cell r="B316" t="str">
            <v>LG1(Axe D;File12,13)</v>
          </cell>
          <cell r="C316">
            <v>1</v>
          </cell>
          <cell r="D316">
            <v>2.95</v>
          </cell>
          <cell r="E316">
            <v>0.2</v>
          </cell>
          <cell r="F316">
            <v>0.3</v>
          </cell>
          <cell r="G316">
            <v>0.18</v>
          </cell>
        </row>
        <row r="317">
          <cell r="B317" t="str">
            <v>LG1(Axe D;File14,16)</v>
          </cell>
          <cell r="C317">
            <v>1</v>
          </cell>
          <cell r="D317">
            <v>1.55</v>
          </cell>
          <cell r="E317">
            <v>0.2</v>
          </cell>
          <cell r="F317">
            <v>0.3</v>
          </cell>
          <cell r="G317">
            <v>0.09</v>
          </cell>
        </row>
        <row r="318">
          <cell r="B318" t="str">
            <v>LG4(Axe D;File16,17)</v>
          </cell>
          <cell r="C318">
            <v>1</v>
          </cell>
          <cell r="D318">
            <v>6.1</v>
          </cell>
          <cell r="E318">
            <v>0.2</v>
          </cell>
          <cell r="F318">
            <v>0.4</v>
          </cell>
          <cell r="G318">
            <v>0.49</v>
          </cell>
        </row>
        <row r="319">
          <cell r="B319" t="str">
            <v>LG1(Axe D;File18,19)</v>
          </cell>
          <cell r="C319">
            <v>1</v>
          </cell>
          <cell r="D319">
            <v>2.5499999999999998</v>
          </cell>
          <cell r="E319">
            <v>0.2</v>
          </cell>
          <cell r="F319">
            <v>0.3</v>
          </cell>
          <cell r="G319">
            <v>0.15</v>
          </cell>
        </row>
        <row r="320">
          <cell r="B320" t="str">
            <v>PARTIE DROITE</v>
          </cell>
        </row>
        <row r="321">
          <cell r="B321" t="str">
            <v>LG2(Axe M;File5,8)</v>
          </cell>
          <cell r="C321">
            <v>1</v>
          </cell>
          <cell r="D321">
            <v>4.17</v>
          </cell>
          <cell r="E321">
            <v>0.2</v>
          </cell>
          <cell r="F321">
            <v>0.4</v>
          </cell>
          <cell r="G321">
            <v>0.33</v>
          </cell>
        </row>
        <row r="322">
          <cell r="B322" t="str">
            <v>LG2(Axe M;File10,8)</v>
          </cell>
          <cell r="C322">
            <v>1</v>
          </cell>
          <cell r="D322">
            <v>3.4</v>
          </cell>
          <cell r="E322">
            <v>0.2</v>
          </cell>
          <cell r="F322">
            <v>0.4</v>
          </cell>
          <cell r="G322">
            <v>0.27</v>
          </cell>
        </row>
        <row r="323">
          <cell r="B323" t="str">
            <v>LG1(Axe M;File5,6)</v>
          </cell>
          <cell r="C323">
            <v>1</v>
          </cell>
          <cell r="D323">
            <v>1.55</v>
          </cell>
          <cell r="E323">
            <v>0.2</v>
          </cell>
          <cell r="F323">
            <v>0.3</v>
          </cell>
          <cell r="G323">
            <v>0.09</v>
          </cell>
        </row>
        <row r="324">
          <cell r="B324" t="str">
            <v>LG3(Axe K;File10,6)</v>
          </cell>
          <cell r="C324">
            <v>1</v>
          </cell>
          <cell r="D324">
            <v>6.02</v>
          </cell>
          <cell r="E324">
            <v>0.2</v>
          </cell>
          <cell r="F324">
            <v>0.5</v>
          </cell>
          <cell r="G324">
            <v>0.6</v>
          </cell>
        </row>
        <row r="325">
          <cell r="B325" t="str">
            <v>LG4(Axe H;File1,6)</v>
          </cell>
          <cell r="C325">
            <v>1</v>
          </cell>
          <cell r="D325">
            <v>8</v>
          </cell>
          <cell r="E325">
            <v>0.2</v>
          </cell>
          <cell r="F325">
            <v>0.6</v>
          </cell>
          <cell r="G325">
            <v>0.96</v>
          </cell>
        </row>
        <row r="326">
          <cell r="B326" t="str">
            <v>LG1(Axe G;File7,6)</v>
          </cell>
          <cell r="C326">
            <v>1</v>
          </cell>
          <cell r="D326">
            <v>1.1499999999999999</v>
          </cell>
          <cell r="E326">
            <v>0.2</v>
          </cell>
          <cell r="F326">
            <v>0.3</v>
          </cell>
          <cell r="G326">
            <v>7.0000000000000007E-2</v>
          </cell>
        </row>
        <row r="327">
          <cell r="B327" t="str">
            <v>LG1(Axe G;File7,9)</v>
          </cell>
          <cell r="C327">
            <v>1</v>
          </cell>
          <cell r="D327">
            <v>1.52</v>
          </cell>
          <cell r="E327">
            <v>0.2</v>
          </cell>
          <cell r="F327">
            <v>0.3</v>
          </cell>
          <cell r="G327">
            <v>0.09</v>
          </cell>
        </row>
        <row r="328">
          <cell r="B328" t="str">
            <v>LG1(Axe G;File10,9)</v>
          </cell>
          <cell r="C328">
            <v>1</v>
          </cell>
          <cell r="D328">
            <v>2.6</v>
          </cell>
          <cell r="E328">
            <v>0.2</v>
          </cell>
          <cell r="F328">
            <v>0.3</v>
          </cell>
          <cell r="G328">
            <v>0.16</v>
          </cell>
        </row>
        <row r="329">
          <cell r="B329" t="str">
            <v>LG1(Axe G;File10,11)</v>
          </cell>
          <cell r="C329">
            <v>1</v>
          </cell>
          <cell r="D329">
            <v>2.96</v>
          </cell>
          <cell r="E329">
            <v>0.2</v>
          </cell>
          <cell r="F329">
            <v>0.3</v>
          </cell>
          <cell r="G329">
            <v>0.18</v>
          </cell>
        </row>
        <row r="330">
          <cell r="B330" t="str">
            <v>LG1(Axe E;File2,4)</v>
          </cell>
          <cell r="C330">
            <v>1</v>
          </cell>
          <cell r="D330">
            <v>3.35</v>
          </cell>
          <cell r="E330">
            <v>0.2</v>
          </cell>
          <cell r="F330">
            <v>0.3</v>
          </cell>
          <cell r="G330">
            <v>0.2</v>
          </cell>
        </row>
        <row r="331">
          <cell r="B331" t="str">
            <v>LG1(Axe E;File6,4)</v>
          </cell>
          <cell r="C331">
            <v>1</v>
          </cell>
          <cell r="D331">
            <v>3</v>
          </cell>
          <cell r="E331">
            <v>0.2</v>
          </cell>
          <cell r="F331">
            <v>0.3</v>
          </cell>
          <cell r="G331">
            <v>0.18</v>
          </cell>
        </row>
        <row r="332">
          <cell r="B332" t="str">
            <v>LG1(Axe E;File6,7)</v>
          </cell>
          <cell r="C332">
            <v>1</v>
          </cell>
          <cell r="D332">
            <v>1.1499999999999999</v>
          </cell>
          <cell r="E332">
            <v>0.2</v>
          </cell>
          <cell r="F332">
            <v>0.3</v>
          </cell>
          <cell r="G332">
            <v>7.0000000000000007E-2</v>
          </cell>
        </row>
        <row r="333">
          <cell r="B333" t="str">
            <v>LG1(Axe D;File11,7)</v>
          </cell>
          <cell r="C333">
            <v>1</v>
          </cell>
          <cell r="D333">
            <v>7.84</v>
          </cell>
          <cell r="E333">
            <v>0.2</v>
          </cell>
          <cell r="F333">
            <v>0.3</v>
          </cell>
          <cell r="G333">
            <v>0.47</v>
          </cell>
        </row>
        <row r="334">
          <cell r="B334" t="str">
            <v>LG1(Axe C;File2,4)</v>
          </cell>
          <cell r="C334">
            <v>1</v>
          </cell>
          <cell r="D334">
            <v>3.35</v>
          </cell>
          <cell r="E334">
            <v>0.2</v>
          </cell>
          <cell r="F334">
            <v>0.3</v>
          </cell>
          <cell r="G334">
            <v>0.2</v>
          </cell>
        </row>
        <row r="335">
          <cell r="B335" t="str">
            <v>LG2(Axe O,M;File 8)</v>
          </cell>
          <cell r="C335">
            <v>1</v>
          </cell>
          <cell r="D335">
            <v>3.13</v>
          </cell>
          <cell r="E335">
            <v>0.2</v>
          </cell>
          <cell r="F335">
            <v>0.4</v>
          </cell>
          <cell r="G335">
            <v>0.25</v>
          </cell>
        </row>
        <row r="336">
          <cell r="B336" t="str">
            <v>LG1(Axe K,M;File 8)</v>
          </cell>
          <cell r="C336">
            <v>1</v>
          </cell>
          <cell r="D336">
            <v>3</v>
          </cell>
          <cell r="E336">
            <v>0.2</v>
          </cell>
          <cell r="F336">
            <v>0.3</v>
          </cell>
          <cell r="G336">
            <v>0.18</v>
          </cell>
        </row>
        <row r="337">
          <cell r="B337" t="str">
            <v>LG1(Axe K,H;File 3)</v>
          </cell>
          <cell r="C337">
            <v>1</v>
          </cell>
          <cell r="D337">
            <v>2.87</v>
          </cell>
          <cell r="E337">
            <v>0.2</v>
          </cell>
          <cell r="F337">
            <v>0.3</v>
          </cell>
          <cell r="G337">
            <v>0.17</v>
          </cell>
        </row>
        <row r="338">
          <cell r="B338" t="str">
            <v>LG4(Axe K,G;File 6)</v>
          </cell>
          <cell r="C338">
            <v>1</v>
          </cell>
          <cell r="D338">
            <v>5.16</v>
          </cell>
          <cell r="E338">
            <v>0.2</v>
          </cell>
          <cell r="F338">
            <v>0.6</v>
          </cell>
          <cell r="G338">
            <v>0.62</v>
          </cell>
        </row>
        <row r="339">
          <cell r="B339" t="str">
            <v>LG1(Axe I,G;File 10)</v>
          </cell>
          <cell r="C339">
            <v>1</v>
          </cell>
          <cell r="D339">
            <v>2.4</v>
          </cell>
          <cell r="E339">
            <v>0.2</v>
          </cell>
          <cell r="F339">
            <v>0.3</v>
          </cell>
          <cell r="G339">
            <v>0.14000000000000001</v>
          </cell>
        </row>
        <row r="340">
          <cell r="B340" t="str">
            <v>LG1(Axe E,G;File 6)</v>
          </cell>
          <cell r="C340">
            <v>1</v>
          </cell>
          <cell r="D340">
            <v>1.9</v>
          </cell>
          <cell r="E340">
            <v>0.2</v>
          </cell>
          <cell r="F340">
            <v>0.3</v>
          </cell>
          <cell r="G340">
            <v>0.11</v>
          </cell>
        </row>
        <row r="341">
          <cell r="B341" t="str">
            <v>LG1(Axe D,G;File 7)</v>
          </cell>
          <cell r="C341">
            <v>1</v>
          </cell>
          <cell r="D341">
            <v>3.35</v>
          </cell>
          <cell r="E341">
            <v>0.2</v>
          </cell>
          <cell r="F341">
            <v>0.3</v>
          </cell>
          <cell r="G341">
            <v>0.2</v>
          </cell>
        </row>
        <row r="342">
          <cell r="B342" t="str">
            <v>LG4(Axe B,G;File 9)</v>
          </cell>
          <cell r="C342">
            <v>1</v>
          </cell>
          <cell r="D342">
            <v>7.3</v>
          </cell>
          <cell r="E342">
            <v>0.2</v>
          </cell>
          <cell r="F342">
            <v>0.6</v>
          </cell>
          <cell r="G342">
            <v>0.88</v>
          </cell>
        </row>
        <row r="343">
          <cell r="B343" t="str">
            <v>LG4(Axe B,G;File 10)</v>
          </cell>
          <cell r="C343">
            <v>1</v>
          </cell>
          <cell r="D343">
            <v>7.3</v>
          </cell>
          <cell r="E343">
            <v>0.2</v>
          </cell>
          <cell r="F343">
            <v>0.6</v>
          </cell>
          <cell r="G343">
            <v>0.88</v>
          </cell>
        </row>
        <row r="344">
          <cell r="B344" t="str">
            <v>LG4(Axe E,A;File 4)</v>
          </cell>
          <cell r="C344">
            <v>1</v>
          </cell>
          <cell r="D344">
            <v>7.15</v>
          </cell>
          <cell r="E344">
            <v>0.2</v>
          </cell>
          <cell r="F344">
            <v>0.6</v>
          </cell>
          <cell r="G344">
            <v>0.86</v>
          </cell>
        </row>
        <row r="345">
          <cell r="B345" t="str">
            <v>LG4(Axe D,B;File 7)</v>
          </cell>
          <cell r="C345">
            <v>1</v>
          </cell>
          <cell r="D345">
            <v>3.7</v>
          </cell>
          <cell r="E345">
            <v>0.2</v>
          </cell>
          <cell r="F345">
            <v>0.6</v>
          </cell>
          <cell r="G345">
            <v>0.44</v>
          </cell>
        </row>
        <row r="346">
          <cell r="B346" t="str">
            <v>LG INTER</v>
          </cell>
          <cell r="C346">
            <v>14</v>
          </cell>
          <cell r="D346">
            <v>2.0499999999999998</v>
          </cell>
          <cell r="E346">
            <v>0.25</v>
          </cell>
          <cell r="F346">
            <v>0.3</v>
          </cell>
          <cell r="G346">
            <v>2.15</v>
          </cell>
        </row>
        <row r="347">
          <cell r="I347">
            <v>19.55</v>
          </cell>
        </row>
        <row r="348">
          <cell r="J348">
            <v>104.61</v>
          </cell>
        </row>
        <row r="349">
          <cell r="A349">
            <v>100.08</v>
          </cell>
          <cell r="B349" t="str">
            <v>HERRISONAGE DE 0,20 m</v>
          </cell>
        </row>
        <row r="350">
          <cell r="B350" t="str">
            <v>toute l'emprise joint 1</v>
          </cell>
          <cell r="C350">
            <v>1</v>
          </cell>
          <cell r="D350">
            <v>476.13</v>
          </cell>
          <cell r="G350">
            <v>476.13</v>
          </cell>
        </row>
        <row r="351">
          <cell r="C351">
            <v>1</v>
          </cell>
          <cell r="D351">
            <v>55.32</v>
          </cell>
          <cell r="G351">
            <v>55.32</v>
          </cell>
        </row>
        <row r="352">
          <cell r="B352" t="str">
            <v>toute l'emprise joint 2</v>
          </cell>
          <cell r="C352">
            <v>1</v>
          </cell>
          <cell r="D352">
            <v>462.25</v>
          </cell>
          <cell r="G352">
            <v>462.25</v>
          </cell>
        </row>
        <row r="354">
          <cell r="B354" t="str">
            <v>EMPRISE INTER</v>
          </cell>
          <cell r="C354">
            <v>1</v>
          </cell>
          <cell r="D354">
            <v>400</v>
          </cell>
          <cell r="G354">
            <v>400</v>
          </cell>
        </row>
        <row r="356">
          <cell r="I356">
            <v>1393.7</v>
          </cell>
        </row>
        <row r="357">
          <cell r="A357">
            <v>100.09</v>
          </cell>
          <cell r="B357" t="str">
            <v>DALLE DE FORME</v>
          </cell>
          <cell r="J357">
            <v>1393.7</v>
          </cell>
        </row>
        <row r="358">
          <cell r="B358" t="str">
            <v>dallle joint 1</v>
          </cell>
          <cell r="C358">
            <v>1</v>
          </cell>
          <cell r="D358">
            <v>476.13</v>
          </cell>
          <cell r="G358">
            <v>476.13</v>
          </cell>
        </row>
        <row r="359">
          <cell r="C359">
            <v>1</v>
          </cell>
          <cell r="D359">
            <v>55.32</v>
          </cell>
          <cell r="G359">
            <v>55.32</v>
          </cell>
        </row>
        <row r="360">
          <cell r="B360" t="str">
            <v>dallle joint 2</v>
          </cell>
          <cell r="C360">
            <v>1</v>
          </cell>
          <cell r="D360">
            <v>462.25</v>
          </cell>
          <cell r="G360">
            <v>462.25</v>
          </cell>
        </row>
        <row r="362">
          <cell r="B362" t="str">
            <v xml:space="preserve"> INTER</v>
          </cell>
          <cell r="C362">
            <v>1</v>
          </cell>
          <cell r="D362">
            <v>400</v>
          </cell>
          <cell r="G362">
            <v>400</v>
          </cell>
        </row>
        <row r="364">
          <cell r="I364">
            <v>1393.7</v>
          </cell>
        </row>
        <row r="365">
          <cell r="A365">
            <v>100.07</v>
          </cell>
          <cell r="B365" t="str">
            <v>ARASE ETANCHE</v>
          </cell>
          <cell r="J365">
            <v>1393.7</v>
          </cell>
        </row>
        <row r="367">
          <cell r="B367" t="str">
            <v>joint 1</v>
          </cell>
          <cell r="C367">
            <v>1</v>
          </cell>
          <cell r="D367">
            <v>73.55</v>
          </cell>
          <cell r="F367">
            <v>0.8</v>
          </cell>
          <cell r="G367">
            <v>58.84</v>
          </cell>
        </row>
        <row r="368">
          <cell r="B368" t="str">
            <v>joint 2</v>
          </cell>
          <cell r="C368">
            <v>1</v>
          </cell>
          <cell r="D368">
            <v>80</v>
          </cell>
          <cell r="F368">
            <v>0.8</v>
          </cell>
          <cell r="G368">
            <v>64</v>
          </cell>
        </row>
        <row r="369">
          <cell r="B369" t="str">
            <v>INTER</v>
          </cell>
          <cell r="C369">
            <v>1</v>
          </cell>
          <cell r="D369">
            <v>40.6</v>
          </cell>
          <cell r="F369">
            <v>0.8</v>
          </cell>
          <cell r="G369">
            <v>32.479999999999997</v>
          </cell>
        </row>
        <row r="370">
          <cell r="I370">
            <v>155.32</v>
          </cell>
        </row>
        <row r="371">
          <cell r="J371">
            <v>155.32</v>
          </cell>
        </row>
        <row r="372">
          <cell r="A372">
            <v>100.12</v>
          </cell>
          <cell r="B372" t="str">
            <v>MISE A LA TERRE</v>
          </cell>
        </row>
        <row r="373">
          <cell r="B373" t="str">
            <v>ENS</v>
          </cell>
          <cell r="C373">
            <v>1</v>
          </cell>
          <cell r="D373">
            <v>1</v>
          </cell>
          <cell r="F373">
            <v>1</v>
          </cell>
          <cell r="I373">
            <v>1</v>
          </cell>
        </row>
        <row r="374">
          <cell r="B374" t="str">
            <v>CANALISATION ET REGARDS</v>
          </cell>
          <cell r="J374">
            <v>1</v>
          </cell>
        </row>
        <row r="375">
          <cell r="A375">
            <v>100.13</v>
          </cell>
          <cell r="B375" t="str">
            <v>FOURNITURE ET POSE DE BUSE EN PVC DIAM 200 S 1</v>
          </cell>
        </row>
        <row r="376">
          <cell r="B376" t="str">
            <v>DIAM 200</v>
          </cell>
          <cell r="C376">
            <v>1</v>
          </cell>
          <cell r="D376" t="str">
            <v>2+7+11,38</v>
          </cell>
          <cell r="G376">
            <v>20.38</v>
          </cell>
          <cell r="H376" t="str">
            <v>ML</v>
          </cell>
        </row>
        <row r="377">
          <cell r="I377">
            <v>20.38</v>
          </cell>
        </row>
        <row r="378">
          <cell r="A378">
            <v>100.14</v>
          </cell>
          <cell r="B378" t="str">
            <v>FOURNITURE ET POSE DE BUSE EN PVC DIAM 300 S 1</v>
          </cell>
        </row>
        <row r="379">
          <cell r="B379" t="str">
            <v>DIAM 300</v>
          </cell>
        </row>
        <row r="380">
          <cell r="A380">
            <v>100.15</v>
          </cell>
          <cell r="B380" t="str">
            <v>REGARDS VISITABLE DE 40 x 40</v>
          </cell>
          <cell r="C380">
            <v>7</v>
          </cell>
          <cell r="G380">
            <v>7</v>
          </cell>
          <cell r="H380" t="str">
            <v>U</v>
          </cell>
          <cell r="I380">
            <v>7</v>
          </cell>
        </row>
        <row r="381">
          <cell r="A381">
            <v>100.16</v>
          </cell>
          <cell r="B381" t="str">
            <v>REGARDS NON VISITABLE DE 40 x 40</v>
          </cell>
          <cell r="C381">
            <v>2</v>
          </cell>
          <cell r="G381">
            <v>2</v>
          </cell>
          <cell r="H381" t="str">
            <v>U</v>
          </cell>
          <cell r="I381">
            <v>2</v>
          </cell>
        </row>
        <row r="382">
          <cell r="A382">
            <v>100.17</v>
          </cell>
          <cell r="B382" t="str">
            <v>REGARDS VISITABLE DE 60 x 60</v>
          </cell>
          <cell r="C382">
            <v>2</v>
          </cell>
          <cell r="G382">
            <v>2</v>
          </cell>
          <cell r="H382" t="str">
            <v>U</v>
          </cell>
          <cell r="I382">
            <v>2</v>
          </cell>
        </row>
        <row r="383">
          <cell r="A383">
            <v>100.18</v>
          </cell>
          <cell r="B383" t="str">
            <v>REGARDS VISITABLE DE 80 x 80</v>
          </cell>
          <cell r="C383">
            <v>2</v>
          </cell>
          <cell r="G383">
            <v>2</v>
          </cell>
          <cell r="H383" t="str">
            <v>U</v>
          </cell>
          <cell r="I383">
            <v>2</v>
          </cell>
        </row>
        <row r="384">
          <cell r="A384">
            <v>100.19</v>
          </cell>
          <cell r="B384" t="str">
            <v>CANIVEAU EN BETON</v>
          </cell>
          <cell r="C384">
            <v>6</v>
          </cell>
          <cell r="G384">
            <v>6</v>
          </cell>
          <cell r="H384" t="str">
            <v>ML</v>
          </cell>
          <cell r="I384">
            <v>6</v>
          </cell>
        </row>
        <row r="386">
          <cell r="B386" t="str">
            <v>BETON ARME EN ELEVATION</v>
          </cell>
        </row>
        <row r="387">
          <cell r="A387">
            <v>100.22</v>
          </cell>
          <cell r="B387" t="str">
            <v>BETON POUR BA EN ELEVATION</v>
          </cell>
        </row>
        <row r="388">
          <cell r="B388" t="str">
            <v>RDC</v>
          </cell>
        </row>
        <row r="389">
          <cell r="B389" t="str">
            <v>pour les poteaux</v>
          </cell>
        </row>
        <row r="390">
          <cell r="B390" t="str">
            <v>Q1</v>
          </cell>
          <cell r="C390">
            <v>37</v>
          </cell>
          <cell r="D390">
            <v>0.25</v>
          </cell>
          <cell r="E390">
            <v>0.25</v>
          </cell>
          <cell r="F390">
            <v>4</v>
          </cell>
          <cell r="G390">
            <v>9.25</v>
          </cell>
        </row>
        <row r="391">
          <cell r="B391" t="str">
            <v>Q2</v>
          </cell>
          <cell r="C391">
            <v>12</v>
          </cell>
          <cell r="D391">
            <v>0.25</v>
          </cell>
          <cell r="E391">
            <v>0.3</v>
          </cell>
          <cell r="F391">
            <v>4</v>
          </cell>
          <cell r="G391">
            <v>3.6</v>
          </cell>
        </row>
        <row r="392">
          <cell r="B392" t="str">
            <v>Q3</v>
          </cell>
          <cell r="C392">
            <v>3</v>
          </cell>
          <cell r="D392">
            <v>0.25</v>
          </cell>
          <cell r="E392">
            <v>0.4</v>
          </cell>
          <cell r="F392">
            <v>4</v>
          </cell>
          <cell r="G392">
            <v>1.2</v>
          </cell>
        </row>
        <row r="393">
          <cell r="B393" t="str">
            <v>Q5</v>
          </cell>
          <cell r="C393">
            <v>8</v>
          </cell>
          <cell r="D393">
            <v>0.3</v>
          </cell>
          <cell r="E393">
            <v>3.14</v>
          </cell>
          <cell r="F393">
            <v>4</v>
          </cell>
          <cell r="G393">
            <v>30.14</v>
          </cell>
        </row>
        <row r="394">
          <cell r="B394" t="str">
            <v>Q6</v>
          </cell>
          <cell r="C394">
            <v>1</v>
          </cell>
          <cell r="D394">
            <v>0.3</v>
          </cell>
          <cell r="E394">
            <v>0.3</v>
          </cell>
          <cell r="F394">
            <v>4</v>
          </cell>
          <cell r="G394">
            <v>0.36</v>
          </cell>
        </row>
        <row r="395">
          <cell r="B395" t="str">
            <v>Q7</v>
          </cell>
          <cell r="C395">
            <v>4</v>
          </cell>
          <cell r="D395">
            <v>0.3</v>
          </cell>
          <cell r="E395">
            <v>0.3</v>
          </cell>
          <cell r="F395">
            <v>4</v>
          </cell>
          <cell r="G395">
            <v>1.44</v>
          </cell>
        </row>
        <row r="396">
          <cell r="B396" t="str">
            <v>Q1 INTE</v>
          </cell>
          <cell r="C396">
            <v>10</v>
          </cell>
          <cell r="D396">
            <v>3.14</v>
          </cell>
          <cell r="E396">
            <v>0.02</v>
          </cell>
          <cell r="F396">
            <v>3.2</v>
          </cell>
          <cell r="G396">
            <v>2.0099999999999998</v>
          </cell>
        </row>
        <row r="397">
          <cell r="C397">
            <v>14</v>
          </cell>
          <cell r="D397">
            <v>0.25</v>
          </cell>
          <cell r="E397">
            <v>0.25</v>
          </cell>
          <cell r="F397">
            <v>3.2</v>
          </cell>
          <cell r="G397">
            <v>2.8</v>
          </cell>
        </row>
        <row r="398">
          <cell r="I398">
            <v>50.8</v>
          </cell>
        </row>
        <row r="399">
          <cell r="B399" t="str">
            <v>pour les poutres</v>
          </cell>
        </row>
        <row r="400">
          <cell r="B400" t="str">
            <v>P1</v>
          </cell>
          <cell r="C400">
            <v>1</v>
          </cell>
          <cell r="D400">
            <v>3.32</v>
          </cell>
          <cell r="E400">
            <v>0.25</v>
          </cell>
          <cell r="F400">
            <v>0.45</v>
          </cell>
          <cell r="G400">
            <v>0.37</v>
          </cell>
        </row>
        <row r="401">
          <cell r="B401" t="str">
            <v>P2</v>
          </cell>
          <cell r="C401">
            <v>1</v>
          </cell>
          <cell r="D401">
            <v>4.2</v>
          </cell>
          <cell r="E401">
            <v>0.25</v>
          </cell>
          <cell r="F401">
            <v>0.45</v>
          </cell>
          <cell r="G401">
            <v>0.47</v>
          </cell>
        </row>
        <row r="402">
          <cell r="B402" t="str">
            <v>P3</v>
          </cell>
          <cell r="C402">
            <v>1</v>
          </cell>
          <cell r="D402">
            <v>3.32</v>
          </cell>
          <cell r="E402">
            <v>0.25</v>
          </cell>
          <cell r="F402">
            <v>0.45</v>
          </cell>
          <cell r="G402">
            <v>0.37</v>
          </cell>
        </row>
        <row r="403">
          <cell r="B403" t="str">
            <v>P4</v>
          </cell>
          <cell r="C403">
            <v>1</v>
          </cell>
          <cell r="D403">
            <v>3.26</v>
          </cell>
          <cell r="E403">
            <v>0.25</v>
          </cell>
          <cell r="F403">
            <v>0.45</v>
          </cell>
          <cell r="G403">
            <v>0.37</v>
          </cell>
        </row>
        <row r="404">
          <cell r="B404" t="str">
            <v>P5</v>
          </cell>
          <cell r="C404">
            <v>1</v>
          </cell>
          <cell r="D404">
            <v>2.75</v>
          </cell>
          <cell r="E404">
            <v>0.25</v>
          </cell>
          <cell r="F404">
            <v>0.45</v>
          </cell>
          <cell r="G404">
            <v>0.31</v>
          </cell>
        </row>
        <row r="405">
          <cell r="B405" t="str">
            <v>P6</v>
          </cell>
          <cell r="C405">
            <v>1</v>
          </cell>
          <cell r="D405">
            <v>1.38</v>
          </cell>
          <cell r="E405">
            <v>0.25</v>
          </cell>
          <cell r="F405">
            <v>0.3</v>
          </cell>
          <cell r="G405">
            <v>0.1</v>
          </cell>
        </row>
        <row r="406">
          <cell r="B406" t="str">
            <v>P7</v>
          </cell>
          <cell r="C406">
            <v>1</v>
          </cell>
          <cell r="D406">
            <v>6.14</v>
          </cell>
          <cell r="E406">
            <v>0.25</v>
          </cell>
          <cell r="F406">
            <v>0.6</v>
          </cell>
          <cell r="G406">
            <v>0.92</v>
          </cell>
        </row>
        <row r="407">
          <cell r="B407" t="str">
            <v>P8</v>
          </cell>
          <cell r="C407">
            <v>1</v>
          </cell>
          <cell r="D407">
            <v>3.35</v>
          </cell>
          <cell r="E407">
            <v>0.25</v>
          </cell>
          <cell r="F407">
            <v>0.8</v>
          </cell>
          <cell r="G407">
            <v>0.67</v>
          </cell>
        </row>
        <row r="408">
          <cell r="B408" t="str">
            <v>P9</v>
          </cell>
          <cell r="C408">
            <v>1</v>
          </cell>
          <cell r="D408">
            <v>2.89</v>
          </cell>
          <cell r="E408">
            <v>0.25</v>
          </cell>
          <cell r="F408">
            <v>0.4</v>
          </cell>
          <cell r="G408">
            <v>0.28999999999999998</v>
          </cell>
        </row>
        <row r="409">
          <cell r="B409" t="str">
            <v>P10</v>
          </cell>
          <cell r="C409">
            <v>1</v>
          </cell>
          <cell r="D409">
            <v>2.96</v>
          </cell>
          <cell r="E409">
            <v>0.25</v>
          </cell>
          <cell r="F409">
            <v>0.5</v>
          </cell>
          <cell r="G409">
            <v>0.37</v>
          </cell>
        </row>
        <row r="410">
          <cell r="B410" t="str">
            <v>P11</v>
          </cell>
          <cell r="C410">
            <v>1</v>
          </cell>
          <cell r="D410">
            <v>2.95</v>
          </cell>
          <cell r="E410">
            <v>0.25</v>
          </cell>
          <cell r="F410">
            <v>0.5</v>
          </cell>
          <cell r="G410">
            <v>0.37</v>
          </cell>
        </row>
        <row r="411">
          <cell r="B411" t="str">
            <v>P12</v>
          </cell>
          <cell r="C411">
            <v>1</v>
          </cell>
          <cell r="D411">
            <v>3.58</v>
          </cell>
          <cell r="E411">
            <v>0.25</v>
          </cell>
          <cell r="F411">
            <v>0.5</v>
          </cell>
          <cell r="G411">
            <v>0.45</v>
          </cell>
        </row>
        <row r="412">
          <cell r="B412" t="str">
            <v>P13</v>
          </cell>
          <cell r="C412">
            <v>1</v>
          </cell>
          <cell r="D412">
            <v>3.35</v>
          </cell>
          <cell r="E412">
            <v>0.25</v>
          </cell>
          <cell r="F412">
            <v>0.3</v>
          </cell>
          <cell r="G412">
            <v>0.25</v>
          </cell>
        </row>
        <row r="413">
          <cell r="B413" t="str">
            <v>P14</v>
          </cell>
          <cell r="C413">
            <v>1</v>
          </cell>
          <cell r="D413">
            <v>2.9</v>
          </cell>
          <cell r="E413">
            <v>0.25</v>
          </cell>
          <cell r="F413">
            <v>0.3</v>
          </cell>
          <cell r="G413">
            <v>0.22</v>
          </cell>
        </row>
        <row r="414">
          <cell r="B414" t="str">
            <v>P14 A</v>
          </cell>
          <cell r="C414">
            <v>1</v>
          </cell>
          <cell r="D414">
            <v>1.1499999999999999</v>
          </cell>
          <cell r="E414">
            <v>0.25</v>
          </cell>
          <cell r="F414">
            <v>0.3</v>
          </cell>
          <cell r="G414">
            <v>0.09</v>
          </cell>
        </row>
        <row r="415">
          <cell r="B415" t="str">
            <v>P15</v>
          </cell>
          <cell r="C415">
            <v>4</v>
          </cell>
          <cell r="D415">
            <v>2.96</v>
          </cell>
          <cell r="E415">
            <v>0.25</v>
          </cell>
          <cell r="F415">
            <v>0.3</v>
          </cell>
          <cell r="G415">
            <v>0.89</v>
          </cell>
        </row>
        <row r="416">
          <cell r="B416" t="str">
            <v>P16</v>
          </cell>
          <cell r="C416">
            <v>1</v>
          </cell>
          <cell r="D416">
            <v>3.11</v>
          </cell>
          <cell r="E416">
            <v>0.25</v>
          </cell>
          <cell r="F416">
            <v>0.3</v>
          </cell>
          <cell r="G416">
            <v>0.23</v>
          </cell>
        </row>
        <row r="417">
          <cell r="B417" t="str">
            <v>P17</v>
          </cell>
          <cell r="C417">
            <v>1</v>
          </cell>
          <cell r="D417">
            <v>3.91</v>
          </cell>
          <cell r="E417">
            <v>0.25</v>
          </cell>
          <cell r="F417">
            <v>0.3</v>
          </cell>
          <cell r="G417">
            <v>0.28999999999999998</v>
          </cell>
        </row>
        <row r="418">
          <cell r="B418" t="str">
            <v>P18</v>
          </cell>
          <cell r="C418">
            <v>1</v>
          </cell>
          <cell r="D418">
            <v>3.95</v>
          </cell>
          <cell r="E418">
            <v>0.25</v>
          </cell>
          <cell r="F418">
            <v>0.3</v>
          </cell>
          <cell r="G418">
            <v>0.3</v>
          </cell>
        </row>
        <row r="419">
          <cell r="B419" t="str">
            <v>P19</v>
          </cell>
          <cell r="C419">
            <v>1</v>
          </cell>
          <cell r="D419">
            <v>1.49</v>
          </cell>
          <cell r="E419">
            <v>0.25</v>
          </cell>
          <cell r="F419">
            <v>0.3</v>
          </cell>
          <cell r="G419">
            <v>0.11</v>
          </cell>
        </row>
        <row r="420">
          <cell r="B420" t="str">
            <v>P20</v>
          </cell>
          <cell r="C420">
            <v>1</v>
          </cell>
          <cell r="D420">
            <v>3.91</v>
          </cell>
          <cell r="E420">
            <v>0.25</v>
          </cell>
          <cell r="F420">
            <v>0.3</v>
          </cell>
          <cell r="G420">
            <v>0.28999999999999998</v>
          </cell>
        </row>
        <row r="421">
          <cell r="B421" t="str">
            <v>P21</v>
          </cell>
          <cell r="C421">
            <v>1</v>
          </cell>
          <cell r="D421">
            <v>2.5499999999999998</v>
          </cell>
          <cell r="E421">
            <v>0.25</v>
          </cell>
          <cell r="F421">
            <v>0.3</v>
          </cell>
          <cell r="G421">
            <v>0.19</v>
          </cell>
        </row>
        <row r="422">
          <cell r="B422" t="str">
            <v>PC22</v>
          </cell>
          <cell r="C422">
            <v>1</v>
          </cell>
          <cell r="D422">
            <v>1.1499999999999999</v>
          </cell>
          <cell r="E422">
            <v>0.25</v>
          </cell>
          <cell r="F422">
            <v>0.4</v>
          </cell>
          <cell r="G422">
            <v>0.12</v>
          </cell>
        </row>
        <row r="423">
          <cell r="B423" t="str">
            <v>P23</v>
          </cell>
          <cell r="C423">
            <v>1</v>
          </cell>
          <cell r="D423">
            <v>3.95</v>
          </cell>
          <cell r="E423">
            <v>0.25</v>
          </cell>
          <cell r="F423">
            <v>0.4</v>
          </cell>
          <cell r="G423">
            <v>0.4</v>
          </cell>
        </row>
        <row r="424">
          <cell r="B424" t="str">
            <v>P24</v>
          </cell>
          <cell r="C424">
            <v>1</v>
          </cell>
          <cell r="D424">
            <v>2.95</v>
          </cell>
          <cell r="E424">
            <v>0.25</v>
          </cell>
          <cell r="F424">
            <v>0.3</v>
          </cell>
          <cell r="G424">
            <v>0.22</v>
          </cell>
        </row>
        <row r="425">
          <cell r="B425" t="str">
            <v>P25</v>
          </cell>
          <cell r="C425">
            <v>1</v>
          </cell>
          <cell r="D425">
            <v>4.1100000000000003</v>
          </cell>
          <cell r="E425">
            <v>0.25</v>
          </cell>
          <cell r="F425">
            <v>0.4</v>
          </cell>
          <cell r="G425">
            <v>0.41</v>
          </cell>
        </row>
        <row r="426">
          <cell r="B426" t="str">
            <v>P26</v>
          </cell>
          <cell r="C426">
            <v>1</v>
          </cell>
          <cell r="D426">
            <v>2.94</v>
          </cell>
          <cell r="E426">
            <v>0.25</v>
          </cell>
          <cell r="F426">
            <v>0.4</v>
          </cell>
          <cell r="G426">
            <v>0.28999999999999998</v>
          </cell>
        </row>
        <row r="427">
          <cell r="B427" t="str">
            <v>P27</v>
          </cell>
          <cell r="C427">
            <v>1</v>
          </cell>
          <cell r="D427">
            <v>7.31</v>
          </cell>
          <cell r="E427">
            <v>0.25</v>
          </cell>
          <cell r="F427">
            <v>0.6</v>
          </cell>
          <cell r="G427">
            <v>1.1000000000000001</v>
          </cell>
        </row>
        <row r="428">
          <cell r="B428" t="str">
            <v>P27</v>
          </cell>
          <cell r="C428">
            <v>1</v>
          </cell>
          <cell r="D428">
            <v>7.31</v>
          </cell>
          <cell r="E428">
            <v>0.6</v>
          </cell>
          <cell r="F428">
            <v>0.2</v>
          </cell>
          <cell r="G428">
            <v>0.88</v>
          </cell>
        </row>
        <row r="429">
          <cell r="B429" t="str">
            <v>P28</v>
          </cell>
          <cell r="C429">
            <v>1</v>
          </cell>
          <cell r="D429">
            <v>1.9</v>
          </cell>
          <cell r="E429">
            <v>0.25</v>
          </cell>
          <cell r="F429">
            <v>0.3</v>
          </cell>
          <cell r="G429">
            <v>0.14000000000000001</v>
          </cell>
        </row>
        <row r="430">
          <cell r="B430" t="str">
            <v>P29</v>
          </cell>
          <cell r="C430">
            <v>1</v>
          </cell>
          <cell r="D430">
            <v>5.16</v>
          </cell>
          <cell r="E430">
            <v>0.25</v>
          </cell>
          <cell r="F430">
            <v>0.55000000000000004</v>
          </cell>
          <cell r="G430">
            <v>0.71</v>
          </cell>
        </row>
        <row r="431">
          <cell r="B431" t="str">
            <v>P30</v>
          </cell>
          <cell r="C431">
            <v>2</v>
          </cell>
          <cell r="D431">
            <v>7.3</v>
          </cell>
          <cell r="E431">
            <v>0.25</v>
          </cell>
          <cell r="F431">
            <v>0.6</v>
          </cell>
          <cell r="G431">
            <v>2.19</v>
          </cell>
        </row>
        <row r="432">
          <cell r="B432" t="str">
            <v>P30</v>
          </cell>
          <cell r="C432">
            <v>2</v>
          </cell>
          <cell r="D432">
            <v>7.3</v>
          </cell>
          <cell r="E432">
            <v>0.6</v>
          </cell>
          <cell r="F432">
            <v>0.2</v>
          </cell>
          <cell r="G432">
            <v>1.75</v>
          </cell>
        </row>
        <row r="433">
          <cell r="B433" t="str">
            <v>P31</v>
          </cell>
          <cell r="C433">
            <v>3</v>
          </cell>
          <cell r="D433">
            <v>2.4</v>
          </cell>
          <cell r="E433">
            <v>0.25</v>
          </cell>
          <cell r="F433">
            <v>0.2</v>
          </cell>
          <cell r="G433">
            <v>0.36</v>
          </cell>
        </row>
        <row r="434">
          <cell r="B434" t="str">
            <v>P32</v>
          </cell>
          <cell r="C434">
            <v>1</v>
          </cell>
          <cell r="D434">
            <v>3.35</v>
          </cell>
          <cell r="E434">
            <v>0.25</v>
          </cell>
          <cell r="F434">
            <v>0.5</v>
          </cell>
          <cell r="G434">
            <v>0.42</v>
          </cell>
        </row>
        <row r="435">
          <cell r="B435" t="str">
            <v>P32</v>
          </cell>
          <cell r="C435">
            <v>2</v>
          </cell>
          <cell r="D435">
            <v>2.95</v>
          </cell>
          <cell r="E435">
            <v>0.25</v>
          </cell>
          <cell r="F435">
            <v>0.5</v>
          </cell>
          <cell r="G435">
            <v>0.74</v>
          </cell>
        </row>
        <row r="436">
          <cell r="B436" t="str">
            <v>P32</v>
          </cell>
          <cell r="C436">
            <v>1</v>
          </cell>
          <cell r="D436">
            <v>1.75</v>
          </cell>
          <cell r="E436">
            <v>0.25</v>
          </cell>
          <cell r="F436">
            <v>0.5</v>
          </cell>
          <cell r="G436">
            <v>0.22</v>
          </cell>
        </row>
        <row r="437">
          <cell r="B437" t="str">
            <v>P33</v>
          </cell>
          <cell r="C437">
            <v>1</v>
          </cell>
          <cell r="D437">
            <v>2.5099999999999998</v>
          </cell>
          <cell r="E437">
            <v>0.25</v>
          </cell>
          <cell r="F437">
            <v>0.5</v>
          </cell>
          <cell r="G437">
            <v>0.31</v>
          </cell>
        </row>
        <row r="438">
          <cell r="B438" t="str">
            <v>P34</v>
          </cell>
          <cell r="C438">
            <v>1</v>
          </cell>
          <cell r="D438">
            <v>2.93</v>
          </cell>
          <cell r="E438">
            <v>0.25</v>
          </cell>
          <cell r="F438">
            <v>0.5</v>
          </cell>
          <cell r="G438">
            <v>0.37</v>
          </cell>
        </row>
        <row r="439">
          <cell r="B439" t="str">
            <v>P35</v>
          </cell>
          <cell r="C439">
            <v>1</v>
          </cell>
          <cell r="D439">
            <v>3.2</v>
          </cell>
          <cell r="E439">
            <v>0.25</v>
          </cell>
          <cell r="F439">
            <v>0.5</v>
          </cell>
          <cell r="G439">
            <v>0.4</v>
          </cell>
        </row>
        <row r="440">
          <cell r="B440" t="str">
            <v>P36</v>
          </cell>
          <cell r="C440">
            <v>1</v>
          </cell>
          <cell r="D440">
            <v>6.25</v>
          </cell>
          <cell r="E440">
            <v>0.25</v>
          </cell>
          <cell r="F440">
            <v>0.45</v>
          </cell>
          <cell r="G440">
            <v>0.7</v>
          </cell>
        </row>
        <row r="441">
          <cell r="B441" t="str">
            <v>P36 A</v>
          </cell>
          <cell r="C441">
            <v>1</v>
          </cell>
          <cell r="D441">
            <v>4.5999999999999996</v>
          </cell>
          <cell r="E441">
            <v>0.3</v>
          </cell>
          <cell r="F441">
            <v>0.6</v>
          </cell>
          <cell r="G441">
            <v>0.83</v>
          </cell>
        </row>
        <row r="442">
          <cell r="B442" t="str">
            <v>P37</v>
          </cell>
          <cell r="C442">
            <v>1</v>
          </cell>
          <cell r="D442">
            <v>4.3499999999999996</v>
          </cell>
          <cell r="E442">
            <v>0.3</v>
          </cell>
          <cell r="F442">
            <v>0.7</v>
          </cell>
          <cell r="G442">
            <v>0.91</v>
          </cell>
        </row>
        <row r="443">
          <cell r="B443" t="str">
            <v>P38</v>
          </cell>
          <cell r="C443">
            <v>1</v>
          </cell>
          <cell r="D443">
            <v>2.98</v>
          </cell>
          <cell r="E443">
            <v>0.25</v>
          </cell>
          <cell r="F443">
            <v>0.4</v>
          </cell>
          <cell r="G443">
            <v>0.3</v>
          </cell>
        </row>
        <row r="444">
          <cell r="B444" t="str">
            <v>P39</v>
          </cell>
          <cell r="C444">
            <v>1</v>
          </cell>
          <cell r="D444">
            <v>2.95</v>
          </cell>
          <cell r="E444">
            <v>0.25</v>
          </cell>
          <cell r="F444">
            <v>0.4</v>
          </cell>
          <cell r="G444">
            <v>0.3</v>
          </cell>
        </row>
        <row r="445">
          <cell r="B445" t="str">
            <v>P40</v>
          </cell>
          <cell r="C445">
            <v>1</v>
          </cell>
          <cell r="D445">
            <v>2</v>
          </cell>
          <cell r="E445">
            <v>0.25</v>
          </cell>
          <cell r="F445">
            <v>0.5</v>
          </cell>
          <cell r="G445">
            <v>0.25</v>
          </cell>
        </row>
        <row r="446">
          <cell r="B446" t="str">
            <v>P40</v>
          </cell>
          <cell r="C446">
            <v>1</v>
          </cell>
          <cell r="D446">
            <v>4.5999999999999996</v>
          </cell>
          <cell r="E446">
            <v>0.5</v>
          </cell>
          <cell r="F446">
            <v>0.25</v>
          </cell>
          <cell r="G446">
            <v>0.57999999999999996</v>
          </cell>
        </row>
        <row r="447">
          <cell r="B447" t="str">
            <v>P41</v>
          </cell>
          <cell r="C447">
            <v>1</v>
          </cell>
          <cell r="D447">
            <v>3.93</v>
          </cell>
          <cell r="E447">
            <v>0.25</v>
          </cell>
          <cell r="F447">
            <v>0.4</v>
          </cell>
          <cell r="G447">
            <v>0.39</v>
          </cell>
        </row>
        <row r="448">
          <cell r="B448" t="str">
            <v>P41</v>
          </cell>
          <cell r="C448">
            <v>1</v>
          </cell>
          <cell r="D448">
            <v>3.71</v>
          </cell>
          <cell r="E448">
            <v>0.25</v>
          </cell>
          <cell r="F448">
            <v>0.4</v>
          </cell>
          <cell r="G448">
            <v>0.37</v>
          </cell>
        </row>
        <row r="449">
          <cell r="B449" t="str">
            <v>P42</v>
          </cell>
          <cell r="C449">
            <v>1</v>
          </cell>
          <cell r="D449">
            <v>1.65</v>
          </cell>
          <cell r="E449">
            <v>0.25</v>
          </cell>
          <cell r="F449">
            <v>0.6</v>
          </cell>
          <cell r="G449">
            <v>0.25</v>
          </cell>
        </row>
        <row r="450">
          <cell r="B450" t="str">
            <v>P42</v>
          </cell>
          <cell r="C450">
            <v>1</v>
          </cell>
          <cell r="D450">
            <v>0.65</v>
          </cell>
          <cell r="E450">
            <v>0.25</v>
          </cell>
          <cell r="F450">
            <v>0.6</v>
          </cell>
          <cell r="G450">
            <v>0.1</v>
          </cell>
        </row>
        <row r="451">
          <cell r="B451" t="str">
            <v>P43</v>
          </cell>
          <cell r="C451">
            <v>1</v>
          </cell>
          <cell r="D451">
            <v>4.3499999999999996</v>
          </cell>
          <cell r="E451">
            <v>0.25</v>
          </cell>
          <cell r="F451">
            <v>0.4</v>
          </cell>
          <cell r="G451">
            <v>0.44</v>
          </cell>
        </row>
        <row r="452">
          <cell r="B452" t="str">
            <v>P44</v>
          </cell>
          <cell r="C452">
            <v>1</v>
          </cell>
          <cell r="D452">
            <v>3</v>
          </cell>
          <cell r="E452">
            <v>0.25</v>
          </cell>
          <cell r="F452">
            <v>0.35</v>
          </cell>
          <cell r="G452">
            <v>0.26</v>
          </cell>
        </row>
        <row r="453">
          <cell r="B453" t="str">
            <v>P45</v>
          </cell>
          <cell r="C453">
            <v>1</v>
          </cell>
          <cell r="D453">
            <v>2.93</v>
          </cell>
          <cell r="E453">
            <v>0.25</v>
          </cell>
          <cell r="F453">
            <v>0.35</v>
          </cell>
          <cell r="G453">
            <v>0.26</v>
          </cell>
        </row>
        <row r="454">
          <cell r="B454" t="str">
            <v>P66</v>
          </cell>
          <cell r="C454">
            <v>2</v>
          </cell>
          <cell r="D454">
            <v>3.7</v>
          </cell>
          <cell r="E454">
            <v>0.25</v>
          </cell>
          <cell r="F454">
            <v>0.4</v>
          </cell>
          <cell r="G454">
            <v>0.74</v>
          </cell>
        </row>
        <row r="455">
          <cell r="B455" t="str">
            <v>P67</v>
          </cell>
          <cell r="C455">
            <v>2</v>
          </cell>
          <cell r="D455">
            <v>3.35</v>
          </cell>
          <cell r="E455">
            <v>0.25</v>
          </cell>
          <cell r="F455">
            <v>0.4</v>
          </cell>
          <cell r="G455">
            <v>0.67</v>
          </cell>
        </row>
        <row r="456">
          <cell r="B456" t="str">
            <v>P68</v>
          </cell>
          <cell r="C456">
            <v>2</v>
          </cell>
          <cell r="D456">
            <v>2.4</v>
          </cell>
          <cell r="E456">
            <v>0.25</v>
          </cell>
          <cell r="F456">
            <v>0.4</v>
          </cell>
          <cell r="G456">
            <v>0.48</v>
          </cell>
        </row>
        <row r="457">
          <cell r="B457" t="str">
            <v>PN2</v>
          </cell>
          <cell r="C457">
            <v>2</v>
          </cell>
          <cell r="D457">
            <v>3.11</v>
          </cell>
          <cell r="E457">
            <v>0.25</v>
          </cell>
          <cell r="F457">
            <v>0.2</v>
          </cell>
          <cell r="G457">
            <v>0.31</v>
          </cell>
        </row>
        <row r="458">
          <cell r="B458" t="str">
            <v>PN3</v>
          </cell>
          <cell r="C458">
            <v>4</v>
          </cell>
          <cell r="D458">
            <v>3.93</v>
          </cell>
          <cell r="E458">
            <v>0.25</v>
          </cell>
          <cell r="F458">
            <v>0.2</v>
          </cell>
          <cell r="G458">
            <v>0.79</v>
          </cell>
        </row>
        <row r="459">
          <cell r="B459" t="str">
            <v>PN2</v>
          </cell>
          <cell r="C459">
            <v>3</v>
          </cell>
          <cell r="D459">
            <v>2.95</v>
          </cell>
          <cell r="E459">
            <v>0.25</v>
          </cell>
          <cell r="F459">
            <v>0.2</v>
          </cell>
          <cell r="G459">
            <v>0.44</v>
          </cell>
        </row>
        <row r="460">
          <cell r="B460" t="str">
            <v>PN3</v>
          </cell>
          <cell r="C460">
            <v>1</v>
          </cell>
          <cell r="D460">
            <v>3.74</v>
          </cell>
          <cell r="E460">
            <v>0.25</v>
          </cell>
          <cell r="F460">
            <v>0.2</v>
          </cell>
          <cell r="G460">
            <v>0.19</v>
          </cell>
        </row>
        <row r="461">
          <cell r="B461" t="str">
            <v>PN3</v>
          </cell>
          <cell r="C461">
            <v>1</v>
          </cell>
          <cell r="D461">
            <v>3.91</v>
          </cell>
          <cell r="E461">
            <v>0.25</v>
          </cell>
          <cell r="F461">
            <v>0.2</v>
          </cell>
          <cell r="G461">
            <v>0.2</v>
          </cell>
        </row>
        <row r="462">
          <cell r="B462" t="str">
            <v>PN2</v>
          </cell>
          <cell r="C462">
            <v>2</v>
          </cell>
          <cell r="D462">
            <v>2.5499999999999998</v>
          </cell>
          <cell r="E462">
            <v>0.25</v>
          </cell>
          <cell r="F462">
            <v>0.2</v>
          </cell>
          <cell r="G462">
            <v>0.26</v>
          </cell>
        </row>
        <row r="463">
          <cell r="B463" t="str">
            <v>PN2</v>
          </cell>
          <cell r="C463">
            <v>1</v>
          </cell>
          <cell r="D463">
            <v>1.2</v>
          </cell>
          <cell r="E463">
            <v>0.25</v>
          </cell>
          <cell r="F463">
            <v>0.2</v>
          </cell>
          <cell r="G463">
            <v>0.06</v>
          </cell>
        </row>
        <row r="464">
          <cell r="B464" t="str">
            <v>PC43</v>
          </cell>
          <cell r="C464">
            <v>1</v>
          </cell>
          <cell r="D464">
            <v>1.65</v>
          </cell>
          <cell r="E464">
            <v>0.25</v>
          </cell>
          <cell r="F464">
            <v>0.4</v>
          </cell>
          <cell r="G464">
            <v>0.17</v>
          </cell>
        </row>
        <row r="465">
          <cell r="B465" t="str">
            <v>PN3</v>
          </cell>
          <cell r="C465">
            <v>2</v>
          </cell>
          <cell r="D465">
            <v>1.4</v>
          </cell>
          <cell r="E465">
            <v>0.25</v>
          </cell>
          <cell r="F465">
            <v>0.2</v>
          </cell>
          <cell r="G465">
            <v>0.14000000000000001</v>
          </cell>
        </row>
        <row r="466">
          <cell r="B466" t="str">
            <v>PN2</v>
          </cell>
          <cell r="C466">
            <v>2</v>
          </cell>
          <cell r="D466">
            <v>1.94</v>
          </cell>
          <cell r="E466">
            <v>0.25</v>
          </cell>
          <cell r="F466">
            <v>0.2</v>
          </cell>
          <cell r="G466">
            <v>0.19</v>
          </cell>
        </row>
        <row r="467">
          <cell r="B467" t="str">
            <v>PN2</v>
          </cell>
          <cell r="C467">
            <v>2</v>
          </cell>
          <cell r="D467">
            <v>1.55</v>
          </cell>
          <cell r="E467">
            <v>0.25</v>
          </cell>
          <cell r="F467">
            <v>0.2</v>
          </cell>
          <cell r="G467">
            <v>0.16</v>
          </cell>
        </row>
        <row r="468">
          <cell r="B468" t="str">
            <v>PN3</v>
          </cell>
          <cell r="C468">
            <v>1</v>
          </cell>
          <cell r="D468">
            <v>1.94</v>
          </cell>
          <cell r="E468">
            <v>0.25</v>
          </cell>
          <cell r="F468">
            <v>0.2</v>
          </cell>
          <cell r="G468">
            <v>0.1</v>
          </cell>
        </row>
        <row r="469">
          <cell r="B469" t="str">
            <v>PN3</v>
          </cell>
          <cell r="C469">
            <v>1</v>
          </cell>
          <cell r="D469">
            <v>3.91</v>
          </cell>
          <cell r="E469">
            <v>0.25</v>
          </cell>
          <cell r="F469">
            <v>0.2</v>
          </cell>
          <cell r="G469">
            <v>0.2</v>
          </cell>
        </row>
        <row r="470">
          <cell r="B470" t="str">
            <v>PN3</v>
          </cell>
          <cell r="C470">
            <v>1</v>
          </cell>
          <cell r="D470">
            <v>2.5499999999999998</v>
          </cell>
          <cell r="E470">
            <v>0.25</v>
          </cell>
          <cell r="F470">
            <v>0.2</v>
          </cell>
          <cell r="G470">
            <v>0.13</v>
          </cell>
        </row>
        <row r="471">
          <cell r="B471" t="str">
            <v>PN2</v>
          </cell>
          <cell r="C471">
            <v>2</v>
          </cell>
          <cell r="D471">
            <v>2.96</v>
          </cell>
          <cell r="E471">
            <v>0.25</v>
          </cell>
          <cell r="F471">
            <v>0.2</v>
          </cell>
          <cell r="G471">
            <v>0.3</v>
          </cell>
        </row>
        <row r="472">
          <cell r="B472" t="str">
            <v>PN1</v>
          </cell>
          <cell r="C472">
            <v>1</v>
          </cell>
          <cell r="D472">
            <v>5.16</v>
          </cell>
          <cell r="E472">
            <v>0.25</v>
          </cell>
          <cell r="F472">
            <v>0.25</v>
          </cell>
          <cell r="G472">
            <v>0.32</v>
          </cell>
        </row>
        <row r="473">
          <cell r="B473" t="str">
            <v>PN2</v>
          </cell>
          <cell r="C473">
            <v>1</v>
          </cell>
          <cell r="D473">
            <v>2.93</v>
          </cell>
          <cell r="E473">
            <v>0.25</v>
          </cell>
          <cell r="F473">
            <v>0.2</v>
          </cell>
          <cell r="G473">
            <v>0.15</v>
          </cell>
        </row>
        <row r="474">
          <cell r="B474" t="str">
            <v>PN2</v>
          </cell>
          <cell r="C474">
            <v>3</v>
          </cell>
          <cell r="D474">
            <v>1.55</v>
          </cell>
          <cell r="E474">
            <v>0.25</v>
          </cell>
          <cell r="F474">
            <v>0.2</v>
          </cell>
          <cell r="G474">
            <v>0.23</v>
          </cell>
        </row>
        <row r="475">
          <cell r="B475" t="str">
            <v>PN2</v>
          </cell>
          <cell r="C475">
            <v>1</v>
          </cell>
          <cell r="D475">
            <v>1.2</v>
          </cell>
          <cell r="E475">
            <v>0.25</v>
          </cell>
          <cell r="F475">
            <v>0.2</v>
          </cell>
          <cell r="G475">
            <v>0.06</v>
          </cell>
        </row>
        <row r="476">
          <cell r="B476" t="str">
            <v>PN1</v>
          </cell>
          <cell r="C476">
            <v>1</v>
          </cell>
          <cell r="D476">
            <v>1.2</v>
          </cell>
          <cell r="E476">
            <v>0.25</v>
          </cell>
          <cell r="F476">
            <v>0.25</v>
          </cell>
          <cell r="G476">
            <v>0.08</v>
          </cell>
        </row>
        <row r="477">
          <cell r="B477" t="str">
            <v>PN2</v>
          </cell>
          <cell r="C477">
            <v>1</v>
          </cell>
          <cell r="D477">
            <v>2.9</v>
          </cell>
          <cell r="E477">
            <v>0.25</v>
          </cell>
          <cell r="F477">
            <v>0.2</v>
          </cell>
          <cell r="G477">
            <v>0.15</v>
          </cell>
        </row>
        <row r="478">
          <cell r="B478" t="str">
            <v>PN2</v>
          </cell>
          <cell r="C478">
            <v>1</v>
          </cell>
          <cell r="D478">
            <v>1.1499999999999999</v>
          </cell>
          <cell r="E478">
            <v>0.25</v>
          </cell>
          <cell r="F478">
            <v>0.2</v>
          </cell>
          <cell r="G478">
            <v>0.06</v>
          </cell>
        </row>
        <row r="479">
          <cell r="B479" t="str">
            <v>PN2</v>
          </cell>
          <cell r="C479">
            <v>1</v>
          </cell>
          <cell r="D479">
            <v>3.35</v>
          </cell>
          <cell r="E479">
            <v>0.25</v>
          </cell>
          <cell r="F479">
            <v>0.2</v>
          </cell>
          <cell r="G479">
            <v>0.17</v>
          </cell>
        </row>
        <row r="480">
          <cell r="B480" t="str">
            <v>PN2</v>
          </cell>
          <cell r="C480">
            <v>1</v>
          </cell>
          <cell r="D480">
            <v>3.26</v>
          </cell>
          <cell r="E480">
            <v>0.25</v>
          </cell>
          <cell r="F480">
            <v>0.2</v>
          </cell>
          <cell r="G480">
            <v>0.16</v>
          </cell>
        </row>
        <row r="481">
          <cell r="B481" t="str">
            <v>PN2</v>
          </cell>
          <cell r="C481">
            <v>1</v>
          </cell>
          <cell r="D481">
            <v>2.93</v>
          </cell>
          <cell r="E481">
            <v>0.25</v>
          </cell>
          <cell r="F481">
            <v>0.2</v>
          </cell>
          <cell r="G481">
            <v>0.15</v>
          </cell>
        </row>
        <row r="482">
          <cell r="B482" t="str">
            <v>PLM</v>
          </cell>
          <cell r="C482">
            <v>1</v>
          </cell>
          <cell r="D482">
            <v>3.2</v>
          </cell>
          <cell r="E482">
            <v>0.25</v>
          </cell>
          <cell r="F482">
            <v>0.4</v>
          </cell>
          <cell r="G482">
            <v>0.32</v>
          </cell>
        </row>
        <row r="483">
          <cell r="B483" t="str">
            <v>PLM</v>
          </cell>
          <cell r="C483">
            <v>1</v>
          </cell>
          <cell r="D483">
            <v>4.2</v>
          </cell>
          <cell r="E483">
            <v>0.25</v>
          </cell>
          <cell r="F483">
            <v>0.4</v>
          </cell>
          <cell r="G483">
            <v>0.42</v>
          </cell>
        </row>
        <row r="484">
          <cell r="B484" t="str">
            <v>PC42</v>
          </cell>
          <cell r="C484">
            <v>2</v>
          </cell>
          <cell r="D484">
            <v>1.1000000000000001</v>
          </cell>
          <cell r="E484">
            <v>0.25</v>
          </cell>
          <cell r="F484">
            <v>0.6</v>
          </cell>
          <cell r="G484">
            <v>0.33</v>
          </cell>
        </row>
        <row r="485">
          <cell r="B485" t="str">
            <v>PC36</v>
          </cell>
          <cell r="C485">
            <v>1</v>
          </cell>
          <cell r="D485">
            <v>1.1000000000000001</v>
          </cell>
          <cell r="E485">
            <v>0.25</v>
          </cell>
          <cell r="F485">
            <v>0.45</v>
          </cell>
          <cell r="G485">
            <v>0.12</v>
          </cell>
        </row>
        <row r="486">
          <cell r="B486" t="str">
            <v>PC36</v>
          </cell>
          <cell r="C486">
            <v>1</v>
          </cell>
          <cell r="D486">
            <v>1.1000000000000001</v>
          </cell>
          <cell r="E486">
            <v>0.25</v>
          </cell>
          <cell r="F486">
            <v>0.45</v>
          </cell>
          <cell r="G486">
            <v>0.12</v>
          </cell>
        </row>
        <row r="487">
          <cell r="B487" t="str">
            <v>POUTRES INTER</v>
          </cell>
        </row>
        <row r="488">
          <cell r="C488">
            <v>8</v>
          </cell>
          <cell r="D488">
            <v>2.12</v>
          </cell>
          <cell r="E488">
            <v>0.25</v>
          </cell>
          <cell r="F488">
            <v>0.3</v>
          </cell>
          <cell r="G488">
            <v>1.27</v>
          </cell>
        </row>
        <row r="489">
          <cell r="C489">
            <v>6</v>
          </cell>
          <cell r="D489">
            <v>2.75</v>
          </cell>
          <cell r="E489">
            <v>0.25</v>
          </cell>
          <cell r="F489">
            <v>0.3</v>
          </cell>
          <cell r="G489">
            <v>1.24</v>
          </cell>
        </row>
        <row r="490">
          <cell r="C490">
            <v>10</v>
          </cell>
          <cell r="D490">
            <v>3</v>
          </cell>
          <cell r="E490">
            <v>0.25</v>
          </cell>
          <cell r="F490">
            <v>0.3</v>
          </cell>
          <cell r="G490">
            <v>2.25</v>
          </cell>
        </row>
        <row r="491">
          <cell r="C491">
            <v>8</v>
          </cell>
          <cell r="D491">
            <v>2.27</v>
          </cell>
          <cell r="E491">
            <v>0.25</v>
          </cell>
          <cell r="F491">
            <v>0.2</v>
          </cell>
          <cell r="G491">
            <v>0.91</v>
          </cell>
        </row>
        <row r="492">
          <cell r="C492">
            <v>4</v>
          </cell>
          <cell r="D492">
            <v>4.33</v>
          </cell>
          <cell r="E492">
            <v>0.25</v>
          </cell>
          <cell r="F492">
            <v>0.4</v>
          </cell>
          <cell r="G492">
            <v>1.73</v>
          </cell>
        </row>
        <row r="493">
          <cell r="C493">
            <v>6</v>
          </cell>
          <cell r="D493">
            <v>3.2</v>
          </cell>
          <cell r="E493">
            <v>0.25</v>
          </cell>
          <cell r="F493">
            <v>0.4</v>
          </cell>
          <cell r="G493">
            <v>1.92</v>
          </cell>
        </row>
        <row r="494">
          <cell r="I494">
            <v>42.58</v>
          </cell>
        </row>
        <row r="495">
          <cell r="B495" t="str">
            <v>les arcs</v>
          </cell>
          <cell r="C495">
            <v>8</v>
          </cell>
          <cell r="D495">
            <v>1.76</v>
          </cell>
          <cell r="F495">
            <v>0.25</v>
          </cell>
          <cell r="G495">
            <v>3.52</v>
          </cell>
        </row>
        <row r="496">
          <cell r="B496" t="str">
            <v>les arcs INTER</v>
          </cell>
          <cell r="C496">
            <v>10</v>
          </cell>
          <cell r="D496">
            <v>2.4500000000000002</v>
          </cell>
          <cell r="F496">
            <v>0.25</v>
          </cell>
          <cell r="G496">
            <v>6.13</v>
          </cell>
        </row>
        <row r="497">
          <cell r="I497">
            <v>9.65</v>
          </cell>
        </row>
        <row r="498">
          <cell r="B498" t="str">
            <v>L'ACROTERE</v>
          </cell>
          <cell r="C498">
            <v>1</v>
          </cell>
          <cell r="D498">
            <v>37.4</v>
          </cell>
          <cell r="E498">
            <v>0.3</v>
          </cell>
          <cell r="F498">
            <v>0.8</v>
          </cell>
          <cell r="G498">
            <v>8.98</v>
          </cell>
        </row>
        <row r="499">
          <cell r="C499">
            <v>1</v>
          </cell>
          <cell r="D499">
            <v>58.8</v>
          </cell>
          <cell r="E499">
            <v>0.1</v>
          </cell>
          <cell r="F499">
            <v>0.65</v>
          </cell>
          <cell r="G499">
            <v>3.82</v>
          </cell>
        </row>
        <row r="500">
          <cell r="I500">
            <v>12.8</v>
          </cell>
        </row>
        <row r="501">
          <cell r="B501" t="str">
            <v>R+1</v>
          </cell>
        </row>
        <row r="502">
          <cell r="B502" t="str">
            <v>POTEAUX</v>
          </cell>
        </row>
        <row r="503">
          <cell r="C503">
            <v>37</v>
          </cell>
          <cell r="D503">
            <v>0.25</v>
          </cell>
          <cell r="E503">
            <v>0.25</v>
          </cell>
          <cell r="F503">
            <v>3</v>
          </cell>
          <cell r="G503">
            <v>6.94</v>
          </cell>
        </row>
        <row r="504">
          <cell r="C504">
            <v>12</v>
          </cell>
          <cell r="D504">
            <v>0.25</v>
          </cell>
          <cell r="E504">
            <v>0.3</v>
          </cell>
          <cell r="F504">
            <v>3</v>
          </cell>
          <cell r="G504">
            <v>2.7</v>
          </cell>
        </row>
        <row r="505">
          <cell r="C505">
            <v>3</v>
          </cell>
          <cell r="D505">
            <v>0.25</v>
          </cell>
          <cell r="E505">
            <v>0.4</v>
          </cell>
          <cell r="F505">
            <v>3</v>
          </cell>
          <cell r="G505">
            <v>0.9</v>
          </cell>
        </row>
        <row r="506">
          <cell r="C506">
            <v>8</v>
          </cell>
          <cell r="D506">
            <v>0.3</v>
          </cell>
          <cell r="E506">
            <v>3.14</v>
          </cell>
          <cell r="F506">
            <v>3</v>
          </cell>
          <cell r="G506">
            <v>22.61</v>
          </cell>
        </row>
        <row r="507">
          <cell r="C507">
            <v>1</v>
          </cell>
          <cell r="D507">
            <v>0.3</v>
          </cell>
          <cell r="E507">
            <v>0.3</v>
          </cell>
          <cell r="F507">
            <v>3</v>
          </cell>
          <cell r="G507">
            <v>0.27</v>
          </cell>
        </row>
        <row r="508">
          <cell r="C508">
            <v>4</v>
          </cell>
          <cell r="D508">
            <v>0.3</v>
          </cell>
          <cell r="E508">
            <v>0.3</v>
          </cell>
          <cell r="F508">
            <v>3</v>
          </cell>
          <cell r="G508">
            <v>1.08</v>
          </cell>
        </row>
        <row r="509">
          <cell r="I509">
            <v>34.5</v>
          </cell>
        </row>
        <row r="511">
          <cell r="J511">
            <v>150.33000000000001</v>
          </cell>
        </row>
        <row r="512">
          <cell r="A512">
            <v>100.26</v>
          </cell>
          <cell r="B512" t="str">
            <v>HOURDIS DE 15+15Y/C POUTRELLES PREFABRIQUEES</v>
          </cell>
        </row>
        <row r="513">
          <cell r="C513">
            <v>1</v>
          </cell>
          <cell r="D513">
            <v>682.3</v>
          </cell>
          <cell r="G513">
            <v>682.3</v>
          </cell>
        </row>
        <row r="514">
          <cell r="B514" t="str">
            <v>a déduire poutres et PN</v>
          </cell>
          <cell r="C514">
            <v>-1</v>
          </cell>
          <cell r="D514">
            <v>96.64</v>
          </cell>
          <cell r="F514">
            <v>0.25</v>
          </cell>
          <cell r="G514">
            <v>-24.16</v>
          </cell>
        </row>
        <row r="515">
          <cell r="B515" t="str">
            <v>INTER</v>
          </cell>
          <cell r="C515">
            <v>1</v>
          </cell>
          <cell r="D515">
            <v>202.64</v>
          </cell>
          <cell r="G515">
            <v>202.64</v>
          </cell>
        </row>
        <row r="516">
          <cell r="C516">
            <v>-16</v>
          </cell>
          <cell r="D516">
            <v>2.12</v>
          </cell>
          <cell r="F516">
            <v>0.25</v>
          </cell>
          <cell r="G516">
            <v>-8.48</v>
          </cell>
        </row>
        <row r="517">
          <cell r="I517">
            <v>852.3</v>
          </cell>
        </row>
        <row r="518">
          <cell r="A518">
            <v>100.36</v>
          </cell>
          <cell r="B518" t="str">
            <v>ENDUIT</v>
          </cell>
        </row>
        <row r="519">
          <cell r="B519" t="str">
            <v>Vers la fontaine</v>
          </cell>
          <cell r="C519">
            <v>1</v>
          </cell>
          <cell r="D519">
            <v>181.9</v>
          </cell>
          <cell r="F519">
            <v>5.2</v>
          </cell>
          <cell r="G519">
            <v>945.88</v>
          </cell>
        </row>
        <row r="520">
          <cell r="B520" t="str">
            <v>A déduire</v>
          </cell>
          <cell r="C520">
            <v>-14</v>
          </cell>
          <cell r="D520">
            <v>0.8</v>
          </cell>
          <cell r="F520">
            <v>2</v>
          </cell>
          <cell r="G520">
            <v>-22.4</v>
          </cell>
        </row>
        <row r="521">
          <cell r="C521">
            <v>-14</v>
          </cell>
          <cell r="D521">
            <v>0.6</v>
          </cell>
          <cell r="F521">
            <v>1</v>
          </cell>
          <cell r="G521">
            <v>-8.4</v>
          </cell>
        </row>
        <row r="522">
          <cell r="C522">
            <v>1</v>
          </cell>
          <cell r="D522">
            <v>210.38</v>
          </cell>
          <cell r="F522">
            <v>5.2</v>
          </cell>
          <cell r="G522">
            <v>1093.98</v>
          </cell>
        </row>
        <row r="523">
          <cell r="C523">
            <v>-5</v>
          </cell>
          <cell r="D523">
            <v>0.75</v>
          </cell>
          <cell r="F523">
            <v>1.35</v>
          </cell>
          <cell r="G523">
            <v>-5.0599999999999996</v>
          </cell>
        </row>
        <row r="524">
          <cell r="C524">
            <v>-2</v>
          </cell>
          <cell r="D524">
            <v>0.8</v>
          </cell>
          <cell r="F524">
            <v>2.35</v>
          </cell>
          <cell r="G524">
            <v>-3.76</v>
          </cell>
        </row>
        <row r="525">
          <cell r="C525">
            <v>-24</v>
          </cell>
          <cell r="D525">
            <v>0.8</v>
          </cell>
          <cell r="F525">
            <v>2</v>
          </cell>
          <cell r="G525">
            <v>-38.4</v>
          </cell>
        </row>
        <row r="526">
          <cell r="C526">
            <v>-20</v>
          </cell>
          <cell r="D526">
            <v>0.6</v>
          </cell>
          <cell r="F526">
            <v>1</v>
          </cell>
          <cell r="G526">
            <v>-12</v>
          </cell>
        </row>
        <row r="527">
          <cell r="C527">
            <v>-4</v>
          </cell>
          <cell r="D527">
            <v>1.4</v>
          </cell>
          <cell r="F527">
            <v>2</v>
          </cell>
          <cell r="G527">
            <v>-11.2</v>
          </cell>
        </row>
        <row r="528">
          <cell r="C528">
            <v>-1</v>
          </cell>
          <cell r="D528">
            <v>2.95</v>
          </cell>
          <cell r="F528">
            <v>4</v>
          </cell>
          <cell r="G528">
            <v>-11.8</v>
          </cell>
        </row>
        <row r="529">
          <cell r="C529">
            <v>-2</v>
          </cell>
          <cell r="D529">
            <v>1.5</v>
          </cell>
          <cell r="F529">
            <v>2.35</v>
          </cell>
          <cell r="G529">
            <v>-7.05</v>
          </cell>
        </row>
        <row r="530">
          <cell r="C530">
            <v>-1</v>
          </cell>
          <cell r="D530">
            <v>1.1000000000000001</v>
          </cell>
          <cell r="F530">
            <v>2.35</v>
          </cell>
          <cell r="G530">
            <v>-2.59</v>
          </cell>
        </row>
        <row r="531">
          <cell r="C531">
            <v>1</v>
          </cell>
          <cell r="D531">
            <v>58.92</v>
          </cell>
          <cell r="F531">
            <v>5</v>
          </cell>
          <cell r="G531">
            <v>294.60000000000002</v>
          </cell>
        </row>
        <row r="532">
          <cell r="B532" t="str">
            <v>Vers les Arcades</v>
          </cell>
          <cell r="C532">
            <v>1</v>
          </cell>
          <cell r="D532">
            <v>86.8</v>
          </cell>
          <cell r="F532">
            <v>4.5999999999999996</v>
          </cell>
          <cell r="G532">
            <v>399.28</v>
          </cell>
        </row>
        <row r="533">
          <cell r="I533">
            <v>2611.08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100"/>
      <sheetName val="hydro&gt;100"/>
      <sheetName val="hydro&lt;25km2"/>
      <sheetName val="avant-metree-assai-Dalot"/>
      <sheetName val="avant-metree-assai-Buse"/>
      <sheetName val="fosse-betonne"/>
      <sheetName val="avant métre"/>
      <sheetName val="estimations"/>
      <sheetName val="recap-met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OMPTE"/>
      <sheetName val="RECAPITULATION"/>
      <sheetName val="Feuil1"/>
      <sheetName val="Feuil2"/>
    </sheetNames>
    <sheetDataSet>
      <sheetData sheetId="0"/>
      <sheetData sheetId="1"/>
      <sheetData sheetId="2"/>
      <sheetData sheetId="3">
        <row r="13">
          <cell r="G13" t="str">
            <v xml:space="preserve">Quatre Millions Cinq Cent Cinquante Quatre Mille Quatre Cent Vingt Sept   DIRHAMS Quatre-vingt Cinq Centimes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Normal="100" zoomScaleSheetLayoutView="100" workbookViewId="0">
      <selection activeCell="L13" sqref="L13"/>
    </sheetView>
  </sheetViews>
  <sheetFormatPr baseColWidth="10" defaultColWidth="11.5703125" defaultRowHeight="15"/>
  <cols>
    <col min="1" max="1" width="7" customWidth="1"/>
    <col min="2" max="2" width="8.7109375" hidden="1" customWidth="1"/>
    <col min="3" max="3" width="58.28515625" customWidth="1"/>
    <col min="4" max="4" width="8.5703125" bestFit="1" customWidth="1"/>
    <col min="5" max="5" width="25.5703125" customWidth="1"/>
    <col min="6" max="6" width="18.7109375" customWidth="1"/>
    <col min="7" max="7" width="18.42578125" customWidth="1"/>
    <col min="8" max="8" width="15" customWidth="1"/>
  </cols>
  <sheetData>
    <row r="1" spans="1:7" ht="24" customHeight="1">
      <c r="A1" s="65" t="s">
        <v>49</v>
      </c>
      <c r="B1" s="66"/>
      <c r="C1" s="66"/>
      <c r="D1" s="66"/>
      <c r="E1" s="66"/>
      <c r="F1" s="66"/>
    </row>
    <row r="2" spans="1:7" ht="49.9" customHeight="1">
      <c r="A2" s="67" t="s">
        <v>58</v>
      </c>
      <c r="B2" s="67"/>
      <c r="C2" s="67"/>
      <c r="D2" s="67"/>
      <c r="E2" s="67"/>
      <c r="F2" s="67"/>
      <c r="G2" s="67"/>
    </row>
    <row r="3" spans="1:7" ht="16.5">
      <c r="A3" s="52"/>
      <c r="B3" s="52"/>
      <c r="C3" s="52"/>
      <c r="D3" s="52"/>
      <c r="E3" s="52"/>
      <c r="F3" s="52"/>
      <c r="G3" s="52"/>
    </row>
    <row r="4" spans="1:7" ht="18.75" customHeight="1">
      <c r="A4" s="68" t="s">
        <v>51</v>
      </c>
      <c r="B4" s="68" t="s">
        <v>52</v>
      </c>
      <c r="C4" s="68" t="s">
        <v>52</v>
      </c>
      <c r="D4" s="68" t="s">
        <v>53</v>
      </c>
      <c r="E4" s="69" t="s">
        <v>44</v>
      </c>
      <c r="F4" s="69" t="s">
        <v>54</v>
      </c>
      <c r="G4" s="69" t="s">
        <v>55</v>
      </c>
    </row>
    <row r="5" spans="1:7" ht="27.75" customHeight="1">
      <c r="A5" s="68"/>
      <c r="B5" s="68"/>
      <c r="C5" s="68"/>
      <c r="D5" s="68"/>
      <c r="E5" s="69"/>
      <c r="F5" s="69"/>
      <c r="G5" s="69"/>
    </row>
    <row r="6" spans="1:7" ht="18" customHeight="1">
      <c r="A6" s="70" t="s">
        <v>50</v>
      </c>
      <c r="B6" s="70"/>
      <c r="C6" s="70"/>
      <c r="D6" s="70"/>
      <c r="E6" s="70"/>
      <c r="F6" s="70"/>
      <c r="G6" s="70"/>
    </row>
    <row r="7" spans="1:7" ht="51" customHeight="1">
      <c r="A7" s="60">
        <v>1</v>
      </c>
      <c r="B7" s="57">
        <v>28</v>
      </c>
      <c r="C7" s="53" t="s">
        <v>48</v>
      </c>
      <c r="D7" s="54" t="s">
        <v>2</v>
      </c>
      <c r="E7" s="56">
        <v>1040</v>
      </c>
      <c r="F7" s="55"/>
      <c r="G7" s="55"/>
    </row>
    <row r="8" spans="1:7" ht="34.5" customHeight="1">
      <c r="A8" s="60">
        <v>2</v>
      </c>
      <c r="B8" s="57">
        <v>28</v>
      </c>
      <c r="C8" s="53" t="s">
        <v>47</v>
      </c>
      <c r="D8" s="54" t="s">
        <v>2</v>
      </c>
      <c r="E8" s="56">
        <v>50</v>
      </c>
      <c r="F8" s="55"/>
      <c r="G8" s="55"/>
    </row>
    <row r="9" spans="1:7" ht="14.45" customHeight="1">
      <c r="A9" s="62" t="s">
        <v>56</v>
      </c>
      <c r="B9" s="63"/>
      <c r="C9" s="63"/>
      <c r="D9" s="63"/>
      <c r="E9" s="63"/>
      <c r="F9" s="64"/>
      <c r="G9" s="61"/>
    </row>
    <row r="10" spans="1:7" ht="14.45" customHeight="1">
      <c r="A10" s="62" t="s">
        <v>45</v>
      </c>
      <c r="B10" s="63"/>
      <c r="C10" s="63"/>
      <c r="D10" s="63"/>
      <c r="E10" s="63"/>
      <c r="F10" s="64"/>
      <c r="G10" s="61"/>
    </row>
    <row r="11" spans="1:7" ht="15.75">
      <c r="A11" s="62" t="s">
        <v>46</v>
      </c>
      <c r="B11" s="63"/>
      <c r="C11" s="63"/>
      <c r="D11" s="63"/>
      <c r="E11" s="63"/>
      <c r="F11" s="64"/>
      <c r="G11" s="61"/>
    </row>
    <row r="14" spans="1:7" ht="16.5">
      <c r="G14" s="58"/>
    </row>
    <row r="15" spans="1:7" ht="16.5">
      <c r="G15" s="58"/>
    </row>
    <row r="16" spans="1:7" ht="18.75">
      <c r="C16" s="59" t="s">
        <v>57</v>
      </c>
      <c r="G16" s="58"/>
    </row>
    <row r="17" spans="7:7" ht="16.5">
      <c r="G17" s="58"/>
    </row>
    <row r="18" spans="7:7" ht="16.5">
      <c r="G18" s="58"/>
    </row>
    <row r="19" spans="7:7" ht="16.5">
      <c r="G19" s="58"/>
    </row>
    <row r="37" ht="28.9" customHeight="1"/>
  </sheetData>
  <mergeCells count="13">
    <mergeCell ref="A9:F9"/>
    <mergeCell ref="A10:F10"/>
    <mergeCell ref="A11:F11"/>
    <mergeCell ref="A1:F1"/>
    <mergeCell ref="A2:G2"/>
    <mergeCell ref="A4:A5"/>
    <mergeCell ref="C4:C5"/>
    <mergeCell ref="D4:D5"/>
    <mergeCell ref="G4:G5"/>
    <mergeCell ref="E4:E5"/>
    <mergeCell ref="F4:F5"/>
    <mergeCell ref="B4:B5"/>
    <mergeCell ref="A6:G6"/>
  </mergeCells>
  <pageMargins left="0.51181102362204722" right="0.35433070866141736" top="0.31496062992125984" bottom="0.76" header="0.19685039370078741" footer="0.27559055118110237"/>
  <pageSetup paperSize="9" scale="69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178"/>
  <sheetViews>
    <sheetView view="pageBreakPreview" topLeftCell="A327" zoomScaleSheetLayoutView="100" workbookViewId="0">
      <pane ySplit="510" topLeftCell="A166" activePane="bottomLeft"/>
      <selection activeCell="N194" sqref="N194:R194"/>
      <selection pane="bottomLeft" activeCell="I172" sqref="I172"/>
    </sheetView>
  </sheetViews>
  <sheetFormatPr baseColWidth="10" defaultColWidth="11.42578125" defaultRowHeight="12.75"/>
  <cols>
    <col min="1" max="1" width="20.5703125" style="1" customWidth="1"/>
    <col min="2" max="2" width="6" style="1" customWidth="1"/>
    <col min="3" max="3" width="8" style="1" customWidth="1"/>
    <col min="4" max="4" width="15.5703125" style="1" customWidth="1"/>
    <col min="5" max="6" width="7.7109375" style="1" customWidth="1"/>
    <col min="7" max="7" width="7.28515625" style="1" customWidth="1"/>
    <col min="8" max="8" width="8.28515625" style="1" customWidth="1"/>
    <col min="9" max="9" width="10.28515625" style="1" customWidth="1"/>
    <col min="10" max="10" width="8.28515625" style="1" customWidth="1"/>
    <col min="11" max="11" width="9.5703125" style="1" customWidth="1"/>
    <col min="12" max="12" width="8.42578125" style="1" customWidth="1"/>
    <col min="13" max="13" width="8.5703125" style="1" customWidth="1"/>
    <col min="14" max="18" width="9.85546875" style="1" customWidth="1"/>
    <col min="19" max="16384" width="11.42578125" style="1"/>
  </cols>
  <sheetData>
    <row r="1" spans="1:18" ht="18">
      <c r="A1" s="42" t="e">
        <f>+#REF!</f>
        <v>#REF!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8">
      <c r="A2" s="42" t="e">
        <f>+#REF!</f>
        <v>#REF!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18">
      <c r="A3" s="42" t="e">
        <f>+#REF!</f>
        <v>#REF!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8">
      <c r="A4" s="71" t="e">
        <f>+#REF!</f>
        <v>#REF!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8" ht="21" customHeight="1">
      <c r="A5" s="42" t="e">
        <f>+#REF!</f>
        <v>#REF!</v>
      </c>
      <c r="B5" s="50"/>
      <c r="C5" s="50"/>
      <c r="D5" s="50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8">
      <c r="A6" s="42" t="e">
        <f>+#REF!</f>
        <v>#REF!</v>
      </c>
      <c r="B6" s="50"/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ht="18.75" customHeight="1">
      <c r="A7" s="82" t="e">
        <f>+#REF!</f>
        <v>#REF!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8" spans="1:18" ht="18.75" thickBot="1">
      <c r="A8" s="47"/>
      <c r="B8" s="48"/>
      <c r="C8" s="48"/>
      <c r="D8" s="48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ht="12.75" customHeight="1">
      <c r="A9" s="84" t="e">
        <f>+#REF!</f>
        <v>#REF!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/>
    </row>
    <row r="10" spans="1:18" ht="56.25" customHeight="1" thickBo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9"/>
    </row>
    <row r="11" spans="1:18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6.25" customHeight="1">
      <c r="A12" s="83" t="e">
        <f>+#REF!</f>
        <v>#REF!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1:18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1" customHeight="1">
      <c r="A14" s="83" t="s">
        <v>43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18" ht="17.100000000000001" customHeight="1" thickBo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7.25" customHeight="1">
      <c r="A16" s="90" t="s">
        <v>3</v>
      </c>
      <c r="B16" s="105" t="s">
        <v>4</v>
      </c>
      <c r="C16" s="99" t="s">
        <v>5</v>
      </c>
      <c r="D16" s="99" t="s">
        <v>6</v>
      </c>
      <c r="E16" s="99" t="s">
        <v>7</v>
      </c>
      <c r="F16" s="102" t="s">
        <v>8</v>
      </c>
      <c r="G16" s="102" t="s">
        <v>9</v>
      </c>
      <c r="H16" s="102" t="s">
        <v>10</v>
      </c>
      <c r="I16" s="102" t="s">
        <v>11</v>
      </c>
      <c r="J16" s="102" t="s">
        <v>12</v>
      </c>
      <c r="K16" s="102" t="s">
        <v>13</v>
      </c>
      <c r="L16" s="93" t="s">
        <v>14</v>
      </c>
      <c r="M16" s="96" t="s">
        <v>15</v>
      </c>
      <c r="N16" s="105" t="s">
        <v>16</v>
      </c>
      <c r="O16" s="102" t="s">
        <v>17</v>
      </c>
      <c r="P16" s="102" t="s">
        <v>18</v>
      </c>
      <c r="Q16" s="102" t="s">
        <v>19</v>
      </c>
      <c r="R16" s="102" t="s">
        <v>20</v>
      </c>
    </row>
    <row r="17" spans="1:18" ht="17.25" customHeight="1">
      <c r="A17" s="91"/>
      <c r="B17" s="106"/>
      <c r="C17" s="100"/>
      <c r="D17" s="100"/>
      <c r="E17" s="100"/>
      <c r="F17" s="103"/>
      <c r="G17" s="103"/>
      <c r="H17" s="103"/>
      <c r="I17" s="103"/>
      <c r="J17" s="103"/>
      <c r="K17" s="103"/>
      <c r="L17" s="94"/>
      <c r="M17" s="97"/>
      <c r="N17" s="106"/>
      <c r="O17" s="103"/>
      <c r="P17" s="103"/>
      <c r="Q17" s="103"/>
      <c r="R17" s="103"/>
    </row>
    <row r="18" spans="1:18" ht="17.25" customHeight="1">
      <c r="A18" s="91"/>
      <c r="B18" s="106"/>
      <c r="C18" s="100"/>
      <c r="D18" s="100"/>
      <c r="E18" s="100"/>
      <c r="F18" s="103"/>
      <c r="G18" s="103"/>
      <c r="H18" s="103"/>
      <c r="I18" s="103"/>
      <c r="J18" s="103"/>
      <c r="K18" s="103"/>
      <c r="L18" s="94"/>
      <c r="M18" s="97"/>
      <c r="N18" s="106"/>
      <c r="O18" s="103"/>
      <c r="P18" s="103"/>
      <c r="Q18" s="103"/>
      <c r="R18" s="103"/>
    </row>
    <row r="19" spans="1:18" ht="17.25" customHeight="1">
      <c r="A19" s="91"/>
      <c r="B19" s="106"/>
      <c r="C19" s="100"/>
      <c r="D19" s="100"/>
      <c r="E19" s="100"/>
      <c r="F19" s="103"/>
      <c r="G19" s="103"/>
      <c r="H19" s="103"/>
      <c r="I19" s="103"/>
      <c r="J19" s="103"/>
      <c r="K19" s="103"/>
      <c r="L19" s="94"/>
      <c r="M19" s="97"/>
      <c r="N19" s="106"/>
      <c r="O19" s="103"/>
      <c r="P19" s="103"/>
      <c r="Q19" s="103"/>
      <c r="R19" s="103"/>
    </row>
    <row r="20" spans="1:18" ht="17.25" customHeight="1">
      <c r="A20" s="91"/>
      <c r="B20" s="106"/>
      <c r="C20" s="100"/>
      <c r="D20" s="100"/>
      <c r="E20" s="100"/>
      <c r="F20" s="103"/>
      <c r="G20" s="103"/>
      <c r="H20" s="103"/>
      <c r="I20" s="103"/>
      <c r="J20" s="103"/>
      <c r="K20" s="103"/>
      <c r="L20" s="94"/>
      <c r="M20" s="97"/>
      <c r="N20" s="106"/>
      <c r="O20" s="103"/>
      <c r="P20" s="103"/>
      <c r="Q20" s="103"/>
      <c r="R20" s="103"/>
    </row>
    <row r="21" spans="1:18" ht="17.25" customHeight="1">
      <c r="A21" s="91"/>
      <c r="B21" s="106"/>
      <c r="C21" s="100"/>
      <c r="D21" s="100"/>
      <c r="E21" s="100"/>
      <c r="F21" s="103"/>
      <c r="G21" s="103"/>
      <c r="H21" s="103"/>
      <c r="I21" s="103"/>
      <c r="J21" s="103"/>
      <c r="K21" s="103"/>
      <c r="L21" s="94"/>
      <c r="M21" s="97"/>
      <c r="N21" s="106"/>
      <c r="O21" s="103"/>
      <c r="P21" s="103"/>
      <c r="Q21" s="103"/>
      <c r="R21" s="103"/>
    </row>
    <row r="22" spans="1:18" ht="10.5" customHeight="1" thickBot="1">
      <c r="A22" s="92"/>
      <c r="B22" s="107"/>
      <c r="C22" s="101"/>
      <c r="D22" s="101"/>
      <c r="E22" s="101"/>
      <c r="F22" s="104"/>
      <c r="G22" s="104"/>
      <c r="H22" s="104"/>
      <c r="I22" s="104"/>
      <c r="J22" s="104"/>
      <c r="K22" s="104"/>
      <c r="L22" s="95"/>
      <c r="M22" s="98"/>
      <c r="N22" s="107"/>
      <c r="O22" s="104"/>
      <c r="P22" s="104"/>
      <c r="Q22" s="104"/>
      <c r="R22" s="104"/>
    </row>
    <row r="23" spans="1:18" ht="17.25" customHeight="1" thickBot="1">
      <c r="A23" s="4"/>
      <c r="B23" s="5"/>
      <c r="C23" s="6"/>
      <c r="D23" s="6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1" thickBot="1">
      <c r="A24" s="80" t="e">
        <f>+#REF!</f>
        <v>#REF!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</row>
    <row r="25" spans="1:18" ht="13.5" thickBot="1">
      <c r="A25" s="14"/>
      <c r="B25" s="15"/>
      <c r="C25" s="16"/>
      <c r="D25" s="16"/>
      <c r="E25" s="16"/>
      <c r="F25" s="17"/>
      <c r="G25" s="17"/>
      <c r="H25" s="17"/>
      <c r="I25" s="16"/>
      <c r="J25" s="17"/>
      <c r="K25" s="16"/>
      <c r="L25" s="17"/>
      <c r="M25" s="26"/>
      <c r="N25" s="15"/>
      <c r="O25" s="17"/>
      <c r="P25" s="17"/>
      <c r="Q25" s="17"/>
      <c r="R25" s="17"/>
    </row>
    <row r="26" spans="1:18" ht="19.5" thickBot="1">
      <c r="A26" s="7" t="s">
        <v>0</v>
      </c>
      <c r="B26" s="8"/>
      <c r="C26" s="9"/>
      <c r="D26" s="10"/>
      <c r="F26" s="17"/>
      <c r="G26" s="17"/>
      <c r="H26" s="17"/>
      <c r="I26" s="16"/>
      <c r="J26" s="17"/>
      <c r="K26" s="17"/>
      <c r="L26" s="17"/>
      <c r="M26" s="18"/>
      <c r="N26" s="15"/>
      <c r="O26" s="17"/>
      <c r="P26" s="17"/>
      <c r="Q26" s="17"/>
      <c r="R26" s="17"/>
    </row>
    <row r="27" spans="1:18" ht="11.25" customHeight="1" thickBot="1">
      <c r="A27" s="27"/>
      <c r="B27" s="28"/>
      <c r="C27" s="11"/>
      <c r="D27" s="11"/>
      <c r="F27" s="17"/>
      <c r="G27" s="17"/>
      <c r="H27" s="17"/>
      <c r="I27" s="16"/>
      <c r="J27" s="17"/>
      <c r="K27" s="17"/>
      <c r="L27" s="17"/>
      <c r="M27" s="18"/>
      <c r="N27" s="15"/>
      <c r="O27" s="17"/>
      <c r="P27" s="17"/>
      <c r="Q27" s="17"/>
      <c r="R27" s="17"/>
    </row>
    <row r="28" spans="1:18" ht="19.5" thickBot="1">
      <c r="A28" s="44" t="s">
        <v>22</v>
      </c>
      <c r="B28" s="29"/>
      <c r="C28" s="19"/>
      <c r="D28" s="20"/>
      <c r="E28" s="21" t="s">
        <v>23</v>
      </c>
      <c r="F28" s="12" t="e">
        <f>+#REF!</f>
        <v>#REF!</v>
      </c>
      <c r="G28" s="12" t="e">
        <f>+#REF!</f>
        <v>#REF!</v>
      </c>
      <c r="H28" s="13" t="e">
        <f>+#REF!</f>
        <v>#REF!</v>
      </c>
      <c r="I28" s="16"/>
      <c r="J28" s="17"/>
      <c r="K28" s="17"/>
      <c r="L28" s="17"/>
      <c r="M28" s="18"/>
      <c r="N28" s="15"/>
      <c r="O28" s="17"/>
      <c r="P28" s="17"/>
      <c r="Q28" s="17"/>
      <c r="R28" s="17"/>
    </row>
    <row r="29" spans="1:18">
      <c r="A29" s="14" t="s">
        <v>24</v>
      </c>
      <c r="B29" s="45" t="e">
        <f>+#REF!</f>
        <v>#REF!</v>
      </c>
      <c r="C29" s="17"/>
      <c r="D29" s="17"/>
      <c r="E29" s="16">
        <v>8</v>
      </c>
      <c r="F29" s="17">
        <f>ROUND(E29,0)</f>
        <v>8</v>
      </c>
      <c r="G29" s="17">
        <f>F29</f>
        <v>8</v>
      </c>
      <c r="H29" s="17">
        <v>12</v>
      </c>
      <c r="I29" s="16" t="e">
        <f>H28+0.6</f>
        <v>#REF!</v>
      </c>
      <c r="J29" s="17">
        <v>0</v>
      </c>
      <c r="K29" s="17">
        <f>IF(J29=0,0,H29*0.06)</f>
        <v>0</v>
      </c>
      <c r="L29" s="17" t="e">
        <f>I29+(J29*K29)</f>
        <v>#REF!</v>
      </c>
      <c r="M29" s="18" t="e">
        <f>L29*G29*B29</f>
        <v>#REF!</v>
      </c>
      <c r="N29" s="15" t="str">
        <f>IF(H29=6,M29,"-")</f>
        <v>-</v>
      </c>
      <c r="O29" s="17" t="str">
        <f>IF(H29=8,M29,"-")</f>
        <v>-</v>
      </c>
      <c r="P29" s="17" t="str">
        <f>IF(H29=10,M29,"-")</f>
        <v>-</v>
      </c>
      <c r="Q29" s="17" t="e">
        <f>IF(H29=12,M29,"-")</f>
        <v>#REF!</v>
      </c>
      <c r="R29" s="17" t="str">
        <f>IF(H29=14,M29,"-")</f>
        <v>-</v>
      </c>
    </row>
    <row r="30" spans="1:18">
      <c r="A30" s="22" t="s">
        <v>25</v>
      </c>
      <c r="B30" s="45" t="e">
        <f>+B29</f>
        <v>#REF!</v>
      </c>
      <c r="C30" s="16" t="e">
        <f>+H28</f>
        <v>#REF!</v>
      </c>
      <c r="D30" s="17"/>
      <c r="E30" s="16" t="e">
        <f>+((C30-2)/0.13)+29</f>
        <v>#REF!</v>
      </c>
      <c r="F30" s="17" t="e">
        <f>ROUND(E30,0)</f>
        <v>#REF!</v>
      </c>
      <c r="G30" s="17" t="e">
        <f>F30</f>
        <v>#REF!</v>
      </c>
      <c r="H30" s="17">
        <v>8</v>
      </c>
      <c r="I30" s="16" t="e">
        <f>(F28*2)+(G28*2)-(8*0.025)+(0.01*H30*2)</f>
        <v>#REF!</v>
      </c>
      <c r="J30" s="17">
        <v>0</v>
      </c>
      <c r="K30" s="17">
        <f>IF(J30=0,0,H30*0.06)</f>
        <v>0</v>
      </c>
      <c r="L30" s="17" t="e">
        <f>I30+(J30*K30)</f>
        <v>#REF!</v>
      </c>
      <c r="M30" s="18" t="e">
        <f>L30*G30*B30</f>
        <v>#REF!</v>
      </c>
      <c r="N30" s="15" t="str">
        <f>IF(H30=6,M30,"-")</f>
        <v>-</v>
      </c>
      <c r="O30" s="17" t="e">
        <f>IF(H30=8,M30,"-")</f>
        <v>#REF!</v>
      </c>
      <c r="P30" s="17" t="str">
        <f>IF(H30=10,M30,"-")</f>
        <v>-</v>
      </c>
      <c r="Q30" s="17" t="str">
        <f>IF(H30=12,M30,"-")</f>
        <v>-</v>
      </c>
      <c r="R30" s="17" t="str">
        <f>IF(H30=14,M30,"-")</f>
        <v>-</v>
      </c>
    </row>
    <row r="31" spans="1:18">
      <c r="A31" s="22" t="s">
        <v>26</v>
      </c>
      <c r="B31" s="45" t="e">
        <f>+B29</f>
        <v>#REF!</v>
      </c>
      <c r="C31" s="16" t="e">
        <f>+H28</f>
        <v>#REF!</v>
      </c>
      <c r="D31" s="17"/>
      <c r="E31" s="16" t="e">
        <f>+((C31-2)/0.13)+29</f>
        <v>#REF!</v>
      </c>
      <c r="F31" s="17" t="e">
        <f>ROUND(E31,0)</f>
        <v>#REF!</v>
      </c>
      <c r="G31" s="17" t="e">
        <f>F31</f>
        <v>#REF!</v>
      </c>
      <c r="H31" s="17">
        <v>8</v>
      </c>
      <c r="I31" s="16" t="e">
        <f>(F28)-(2*0.025)+(0.005*H31*2)+(0.03*2)</f>
        <v>#REF!</v>
      </c>
      <c r="J31" s="17">
        <v>0</v>
      </c>
      <c r="K31" s="17">
        <f>IF(J31=0,0,H31*0.06)</f>
        <v>0</v>
      </c>
      <c r="L31" s="17" t="e">
        <f>I31+(J31*K31)</f>
        <v>#REF!</v>
      </c>
      <c r="M31" s="18" t="e">
        <f>L31*G31*B31</f>
        <v>#REF!</v>
      </c>
      <c r="N31" s="15" t="str">
        <f>IF(H31=6,M31,"-")</f>
        <v>-</v>
      </c>
      <c r="O31" s="17" t="e">
        <f>IF(H31=8,M31,"-")</f>
        <v>#REF!</v>
      </c>
      <c r="P31" s="17" t="str">
        <f>IF(H31=10,M31,"-")</f>
        <v>-</v>
      </c>
      <c r="Q31" s="17" t="str">
        <f>IF(H31=12,M31,"-")</f>
        <v>-</v>
      </c>
      <c r="R31" s="17" t="str">
        <f>IF(H31=14,M31,"-")</f>
        <v>-</v>
      </c>
    </row>
    <row r="32" spans="1:18">
      <c r="A32" s="22" t="s">
        <v>26</v>
      </c>
      <c r="B32" s="45" t="e">
        <f>+B29</f>
        <v>#REF!</v>
      </c>
      <c r="C32" s="16" t="e">
        <f>+H28</f>
        <v>#REF!</v>
      </c>
      <c r="D32" s="17"/>
      <c r="E32" s="16" t="e">
        <f>+((C32-2)/0.13)+29</f>
        <v>#REF!</v>
      </c>
      <c r="F32" s="17" t="e">
        <f>ROUND(E32,0)</f>
        <v>#REF!</v>
      </c>
      <c r="G32" s="17" t="e">
        <f>F32</f>
        <v>#REF!</v>
      </c>
      <c r="H32" s="17">
        <v>8</v>
      </c>
      <c r="I32" s="16" t="e">
        <f>(G28)-(2*0.025)+(0.005*H32*2)+(0.03*2)</f>
        <v>#REF!</v>
      </c>
      <c r="J32" s="17">
        <v>0</v>
      </c>
      <c r="K32" s="17">
        <f>IF(J32=0,0,H32*0.06)</f>
        <v>0</v>
      </c>
      <c r="L32" s="17" t="e">
        <f>I32+(J32*K32)</f>
        <v>#REF!</v>
      </c>
      <c r="M32" s="18" t="e">
        <f>L32*G32*B32</f>
        <v>#REF!</v>
      </c>
      <c r="N32" s="15" t="str">
        <f>IF(H32=6,M32,"-")</f>
        <v>-</v>
      </c>
      <c r="O32" s="17" t="e">
        <f>IF(H32=8,M32,"-")</f>
        <v>#REF!</v>
      </c>
      <c r="P32" s="17" t="str">
        <f>IF(H32=10,M32,"-")</f>
        <v>-</v>
      </c>
      <c r="Q32" s="17" t="str">
        <f>IF(H32=12,M32,"-")</f>
        <v>-</v>
      </c>
      <c r="R32" s="17" t="str">
        <f>IF(H32=14,M32,"-")</f>
        <v>-</v>
      </c>
    </row>
    <row r="33" spans="1:18" ht="13.5" thickBot="1">
      <c r="A33" s="22"/>
      <c r="B33" s="17"/>
      <c r="C33" s="16"/>
      <c r="D33" s="17"/>
      <c r="E33" s="16"/>
      <c r="F33" s="17"/>
      <c r="G33" s="17"/>
      <c r="H33" s="17"/>
      <c r="I33" s="16"/>
      <c r="J33" s="17"/>
      <c r="K33" s="17"/>
      <c r="L33" s="17"/>
      <c r="M33" s="18"/>
      <c r="N33" s="15"/>
      <c r="O33" s="17"/>
      <c r="P33" s="17"/>
      <c r="Q33" s="17"/>
      <c r="R33" s="17"/>
    </row>
    <row r="34" spans="1:18" ht="19.5" thickBot="1">
      <c r="A34" s="7" t="s">
        <v>1</v>
      </c>
      <c r="B34" s="30"/>
      <c r="C34" s="9"/>
      <c r="D34" s="10"/>
      <c r="E34" s="16"/>
      <c r="F34" s="17"/>
      <c r="G34" s="17"/>
      <c r="H34" s="17"/>
      <c r="I34" s="16"/>
      <c r="J34" s="17"/>
      <c r="K34" s="17"/>
      <c r="L34" s="17"/>
      <c r="M34" s="18"/>
      <c r="N34" s="15"/>
      <c r="O34" s="17"/>
      <c r="P34" s="17"/>
      <c r="Q34" s="17"/>
      <c r="R34" s="17"/>
    </row>
    <row r="35" spans="1:18" ht="13.5" customHeight="1" thickBot="1">
      <c r="A35" s="31"/>
      <c r="B35" s="28"/>
      <c r="C35" s="11"/>
      <c r="D35" s="11"/>
      <c r="E35" s="16"/>
      <c r="F35" s="17"/>
      <c r="G35" s="17"/>
      <c r="H35" s="17"/>
      <c r="I35" s="16"/>
      <c r="J35" s="17"/>
      <c r="K35" s="17"/>
      <c r="L35" s="17"/>
      <c r="M35" s="18"/>
      <c r="N35" s="15"/>
      <c r="O35" s="17"/>
      <c r="P35" s="17"/>
      <c r="Q35" s="17"/>
      <c r="R35" s="17"/>
    </row>
    <row r="36" spans="1:18" ht="19.5" thickBot="1">
      <c r="A36" s="44" t="e">
        <f>+#REF!</f>
        <v>#REF!</v>
      </c>
      <c r="B36" s="32"/>
      <c r="C36" s="19"/>
      <c r="D36" s="20"/>
      <c r="E36" s="21" t="s">
        <v>27</v>
      </c>
      <c r="F36" s="12">
        <v>5.9</v>
      </c>
      <c r="G36" s="12">
        <v>0.25</v>
      </c>
      <c r="H36" s="13">
        <v>0.5</v>
      </c>
      <c r="I36" s="16"/>
      <c r="J36" s="17"/>
      <c r="K36" s="17"/>
      <c r="L36" s="17"/>
      <c r="M36" s="18"/>
      <c r="N36" s="15"/>
      <c r="O36" s="17"/>
      <c r="P36" s="17"/>
      <c r="Q36" s="17"/>
      <c r="R36" s="17"/>
    </row>
    <row r="37" spans="1:18">
      <c r="A37" s="14">
        <v>1</v>
      </c>
      <c r="B37" s="45" t="e">
        <f>+#REF!</f>
        <v>#REF!</v>
      </c>
      <c r="C37" s="17"/>
      <c r="D37" s="17"/>
      <c r="E37" s="16">
        <v>3</v>
      </c>
      <c r="F37" s="17">
        <f t="shared" ref="F37:F42" si="0">ROUND(E37,0)</f>
        <v>3</v>
      </c>
      <c r="G37" s="17">
        <f t="shared" ref="G37:G45" si="1">F37</f>
        <v>3</v>
      </c>
      <c r="H37" s="17">
        <v>14</v>
      </c>
      <c r="I37" s="16">
        <v>6.11</v>
      </c>
      <c r="J37" s="17">
        <v>0</v>
      </c>
      <c r="K37" s="17">
        <f t="shared" ref="K37:K45" si="2">IF(J37=0,0,H37*0.06)</f>
        <v>0</v>
      </c>
      <c r="L37" s="17">
        <f t="shared" ref="L37:L45" si="3">I37+(J37*K37)</f>
        <v>6.11</v>
      </c>
      <c r="M37" s="18" t="e">
        <f t="shared" ref="M37:M49" si="4">L37*G37*B37</f>
        <v>#REF!</v>
      </c>
      <c r="N37" s="15" t="str">
        <f t="shared" ref="N37:N45" si="5">IF(H37=6,M37,"-")</f>
        <v>-</v>
      </c>
      <c r="O37" s="17" t="str">
        <f t="shared" ref="O37:O59" si="6">IF(H37=8,M37,"-")</f>
        <v>-</v>
      </c>
      <c r="P37" s="17" t="str">
        <f t="shared" ref="P37:P60" si="7">IF(H37=10,M37,"-")</f>
        <v>-</v>
      </c>
      <c r="Q37" s="17" t="str">
        <f t="shared" ref="Q37:Q56" si="8">IF(H37=12,M37,"-")</f>
        <v>-</v>
      </c>
      <c r="R37" s="17" t="e">
        <f t="shared" ref="R37:R61" si="9">IF(H37=14,M37,"-")</f>
        <v>#REF!</v>
      </c>
    </row>
    <row r="38" spans="1:18">
      <c r="A38" s="14">
        <v>2</v>
      </c>
      <c r="B38" s="17">
        <v>2</v>
      </c>
      <c r="C38" s="17"/>
      <c r="D38" s="17"/>
      <c r="E38" s="16">
        <v>3</v>
      </c>
      <c r="F38" s="17">
        <f t="shared" si="0"/>
        <v>3</v>
      </c>
      <c r="G38" s="17">
        <f t="shared" si="1"/>
        <v>3</v>
      </c>
      <c r="H38" s="17">
        <v>12</v>
      </c>
      <c r="I38" s="16">
        <v>5.3</v>
      </c>
      <c r="J38" s="17">
        <v>0</v>
      </c>
      <c r="K38" s="17">
        <f t="shared" si="2"/>
        <v>0</v>
      </c>
      <c r="L38" s="17">
        <f t="shared" si="3"/>
        <v>5.3</v>
      </c>
      <c r="M38" s="18">
        <f t="shared" si="4"/>
        <v>31.799999999999997</v>
      </c>
      <c r="N38" s="15" t="str">
        <f t="shared" si="5"/>
        <v>-</v>
      </c>
      <c r="O38" s="17" t="str">
        <f t="shared" si="6"/>
        <v>-</v>
      </c>
      <c r="P38" s="17" t="str">
        <f t="shared" si="7"/>
        <v>-</v>
      </c>
      <c r="Q38" s="17">
        <f t="shared" si="8"/>
        <v>31.799999999999997</v>
      </c>
      <c r="R38" s="17" t="str">
        <f t="shared" si="9"/>
        <v>-</v>
      </c>
    </row>
    <row r="39" spans="1:18">
      <c r="A39" s="14">
        <v>3</v>
      </c>
      <c r="B39" s="17">
        <v>2</v>
      </c>
      <c r="C39" s="17"/>
      <c r="D39" s="17"/>
      <c r="E39" s="16">
        <v>3</v>
      </c>
      <c r="F39" s="17">
        <f t="shared" si="0"/>
        <v>3</v>
      </c>
      <c r="G39" s="17">
        <f t="shared" si="1"/>
        <v>3</v>
      </c>
      <c r="H39" s="17">
        <v>12</v>
      </c>
      <c r="I39" s="16">
        <v>1.85</v>
      </c>
      <c r="J39" s="17">
        <v>0</v>
      </c>
      <c r="K39" s="17">
        <f t="shared" si="2"/>
        <v>0</v>
      </c>
      <c r="L39" s="17">
        <f t="shared" si="3"/>
        <v>1.85</v>
      </c>
      <c r="M39" s="18">
        <f t="shared" si="4"/>
        <v>11.100000000000001</v>
      </c>
      <c r="N39" s="15"/>
      <c r="O39" s="17" t="str">
        <f t="shared" si="6"/>
        <v>-</v>
      </c>
      <c r="P39" s="17" t="str">
        <f t="shared" si="7"/>
        <v>-</v>
      </c>
      <c r="Q39" s="17">
        <f t="shared" si="8"/>
        <v>11.100000000000001</v>
      </c>
      <c r="R39" s="17" t="str">
        <f t="shared" si="9"/>
        <v>-</v>
      </c>
    </row>
    <row r="40" spans="1:18">
      <c r="A40" s="14">
        <v>4</v>
      </c>
      <c r="B40" s="17">
        <v>2</v>
      </c>
      <c r="C40" s="17"/>
      <c r="D40" s="17"/>
      <c r="E40" s="16">
        <v>3</v>
      </c>
      <c r="F40" s="17">
        <v>3</v>
      </c>
      <c r="G40" s="17">
        <f t="shared" si="1"/>
        <v>3</v>
      </c>
      <c r="H40" s="17">
        <v>12</v>
      </c>
      <c r="I40" s="16">
        <v>1.85</v>
      </c>
      <c r="J40" s="17">
        <v>0</v>
      </c>
      <c r="K40" s="17">
        <f t="shared" si="2"/>
        <v>0</v>
      </c>
      <c r="L40" s="17">
        <f t="shared" si="3"/>
        <v>1.85</v>
      </c>
      <c r="M40" s="18">
        <f t="shared" si="4"/>
        <v>11.100000000000001</v>
      </c>
      <c r="N40" s="15" t="str">
        <f t="shared" si="5"/>
        <v>-</v>
      </c>
      <c r="O40" s="17" t="str">
        <f t="shared" si="6"/>
        <v>-</v>
      </c>
      <c r="P40" s="17" t="str">
        <f t="shared" si="7"/>
        <v>-</v>
      </c>
      <c r="Q40" s="17">
        <f t="shared" si="8"/>
        <v>11.100000000000001</v>
      </c>
      <c r="R40" s="17" t="str">
        <f t="shared" si="9"/>
        <v>-</v>
      </c>
    </row>
    <row r="41" spans="1:18">
      <c r="A41" s="14">
        <v>5</v>
      </c>
      <c r="B41" s="17">
        <v>2</v>
      </c>
      <c r="C41" s="17"/>
      <c r="D41" s="17"/>
      <c r="E41" s="16">
        <v>3</v>
      </c>
      <c r="F41" s="17">
        <v>3</v>
      </c>
      <c r="G41" s="17">
        <v>3</v>
      </c>
      <c r="H41" s="17">
        <v>10</v>
      </c>
      <c r="I41" s="16">
        <v>6.09</v>
      </c>
      <c r="J41" s="17">
        <v>0</v>
      </c>
      <c r="K41" s="17">
        <f t="shared" si="2"/>
        <v>0</v>
      </c>
      <c r="L41" s="17">
        <f t="shared" si="3"/>
        <v>6.09</v>
      </c>
      <c r="M41" s="18">
        <f t="shared" si="4"/>
        <v>36.54</v>
      </c>
      <c r="N41" s="15"/>
      <c r="O41" s="17" t="str">
        <f t="shared" si="6"/>
        <v>-</v>
      </c>
      <c r="P41" s="17">
        <f t="shared" si="7"/>
        <v>36.54</v>
      </c>
      <c r="Q41" s="17" t="str">
        <f t="shared" si="8"/>
        <v>-</v>
      </c>
      <c r="R41" s="17" t="str">
        <f t="shared" si="9"/>
        <v>-</v>
      </c>
    </row>
    <row r="42" spans="1:18">
      <c r="A42" s="14">
        <v>6</v>
      </c>
      <c r="B42" s="17">
        <v>2</v>
      </c>
      <c r="C42" s="17"/>
      <c r="D42" s="17"/>
      <c r="E42" s="16">
        <v>2</v>
      </c>
      <c r="F42" s="17">
        <f t="shared" si="0"/>
        <v>2</v>
      </c>
      <c r="G42" s="17">
        <f t="shared" si="1"/>
        <v>2</v>
      </c>
      <c r="H42" s="17">
        <v>8</v>
      </c>
      <c r="I42" s="16">
        <v>5.4</v>
      </c>
      <c r="J42" s="17">
        <v>0</v>
      </c>
      <c r="K42" s="17">
        <f t="shared" si="2"/>
        <v>0</v>
      </c>
      <c r="L42" s="17">
        <f t="shared" si="3"/>
        <v>5.4</v>
      </c>
      <c r="M42" s="18">
        <f t="shared" si="4"/>
        <v>21.6</v>
      </c>
      <c r="N42" s="15" t="str">
        <f t="shared" si="5"/>
        <v>-</v>
      </c>
      <c r="O42" s="17">
        <f t="shared" si="6"/>
        <v>21.6</v>
      </c>
      <c r="P42" s="17" t="str">
        <f t="shared" si="7"/>
        <v>-</v>
      </c>
      <c r="Q42" s="17" t="str">
        <f t="shared" si="8"/>
        <v>-</v>
      </c>
      <c r="R42" s="17" t="str">
        <f t="shared" si="9"/>
        <v>-</v>
      </c>
    </row>
    <row r="43" spans="1:18">
      <c r="A43" s="14">
        <v>7</v>
      </c>
      <c r="B43" s="17">
        <v>2</v>
      </c>
      <c r="C43" s="43"/>
      <c r="D43" s="17"/>
      <c r="E43" s="16">
        <v>43</v>
      </c>
      <c r="F43" s="17">
        <v>43</v>
      </c>
      <c r="G43" s="17">
        <f t="shared" si="1"/>
        <v>43</v>
      </c>
      <c r="H43" s="17">
        <v>8</v>
      </c>
      <c r="I43" s="16">
        <v>0.37</v>
      </c>
      <c r="J43" s="17">
        <v>0</v>
      </c>
      <c r="K43" s="17">
        <f t="shared" si="2"/>
        <v>0</v>
      </c>
      <c r="L43" s="17">
        <f t="shared" si="3"/>
        <v>0.37</v>
      </c>
      <c r="M43" s="18">
        <f t="shared" si="4"/>
        <v>31.82</v>
      </c>
      <c r="N43" s="15" t="str">
        <f t="shared" si="5"/>
        <v>-</v>
      </c>
      <c r="O43" s="17">
        <f t="shared" si="6"/>
        <v>31.82</v>
      </c>
      <c r="P43" s="17" t="str">
        <f t="shared" si="7"/>
        <v>-</v>
      </c>
      <c r="Q43" s="17" t="str">
        <f t="shared" si="8"/>
        <v>-</v>
      </c>
      <c r="R43" s="17" t="str">
        <f t="shared" si="9"/>
        <v>-</v>
      </c>
    </row>
    <row r="44" spans="1:18">
      <c r="A44" s="14">
        <v>8</v>
      </c>
      <c r="B44" s="17">
        <v>2</v>
      </c>
      <c r="C44" s="43"/>
      <c r="D44" s="17"/>
      <c r="E44" s="16">
        <v>43</v>
      </c>
      <c r="F44" s="17">
        <v>43</v>
      </c>
      <c r="G44" s="17">
        <f t="shared" si="1"/>
        <v>43</v>
      </c>
      <c r="H44" s="17">
        <v>8</v>
      </c>
      <c r="I44" s="16">
        <v>1.46</v>
      </c>
      <c r="J44" s="17">
        <v>0</v>
      </c>
      <c r="K44" s="17">
        <f t="shared" si="2"/>
        <v>0</v>
      </c>
      <c r="L44" s="17">
        <f t="shared" si="3"/>
        <v>1.46</v>
      </c>
      <c r="M44" s="18">
        <f t="shared" si="4"/>
        <v>125.56</v>
      </c>
      <c r="N44" s="15" t="str">
        <f t="shared" si="5"/>
        <v>-</v>
      </c>
      <c r="O44" s="17">
        <f t="shared" si="6"/>
        <v>125.56</v>
      </c>
      <c r="P44" s="17" t="str">
        <f t="shared" si="7"/>
        <v>-</v>
      </c>
      <c r="Q44" s="17" t="str">
        <f t="shared" si="8"/>
        <v>-</v>
      </c>
      <c r="R44" s="17" t="str">
        <f t="shared" si="9"/>
        <v>-</v>
      </c>
    </row>
    <row r="45" spans="1:18">
      <c r="A45" s="14">
        <v>9</v>
      </c>
      <c r="B45" s="17">
        <v>2</v>
      </c>
      <c r="C45" s="43"/>
      <c r="D45" s="17"/>
      <c r="E45" s="16">
        <v>43</v>
      </c>
      <c r="F45" s="17">
        <v>43</v>
      </c>
      <c r="G45" s="17">
        <f t="shared" si="1"/>
        <v>43</v>
      </c>
      <c r="H45" s="17">
        <v>8</v>
      </c>
      <c r="I45" s="16">
        <v>1.1499999999999999</v>
      </c>
      <c r="J45" s="17">
        <v>0</v>
      </c>
      <c r="K45" s="17">
        <f t="shared" si="2"/>
        <v>0</v>
      </c>
      <c r="L45" s="17">
        <f t="shared" si="3"/>
        <v>1.1499999999999999</v>
      </c>
      <c r="M45" s="18">
        <f t="shared" si="4"/>
        <v>98.899999999999991</v>
      </c>
      <c r="N45" s="15" t="str">
        <f t="shared" si="5"/>
        <v>-</v>
      </c>
      <c r="O45" s="17">
        <f t="shared" si="6"/>
        <v>98.899999999999991</v>
      </c>
      <c r="P45" s="17" t="str">
        <f t="shared" si="7"/>
        <v>-</v>
      </c>
      <c r="Q45" s="17" t="str">
        <f t="shared" si="8"/>
        <v>-</v>
      </c>
      <c r="R45" s="17" t="str">
        <f t="shared" si="9"/>
        <v>-</v>
      </c>
    </row>
    <row r="46" spans="1:18" ht="13.5" thickBot="1">
      <c r="A46" s="14"/>
      <c r="B46" s="17"/>
      <c r="C46" s="17"/>
      <c r="D46" s="17"/>
      <c r="E46" s="16"/>
      <c r="F46" s="17"/>
      <c r="G46" s="17"/>
      <c r="H46" s="17"/>
      <c r="I46" s="16"/>
      <c r="J46" s="17"/>
      <c r="K46" s="17"/>
      <c r="L46" s="17"/>
      <c r="M46" s="18"/>
      <c r="N46" s="15"/>
      <c r="O46" s="17"/>
      <c r="P46" s="17"/>
      <c r="Q46" s="17"/>
      <c r="R46" s="17"/>
    </row>
    <row r="47" spans="1:18" ht="19.5" thickBot="1">
      <c r="A47" s="44" t="e">
        <f>+#REF!</f>
        <v>#REF!</v>
      </c>
      <c r="B47" s="32"/>
      <c r="C47" s="19"/>
      <c r="D47" s="20"/>
      <c r="E47" s="21" t="s">
        <v>27</v>
      </c>
      <c r="F47" s="12">
        <v>5.9</v>
      </c>
      <c r="G47" s="12">
        <v>0.25</v>
      </c>
      <c r="H47" s="13">
        <v>0.5</v>
      </c>
      <c r="I47" s="16"/>
      <c r="J47" s="17"/>
      <c r="K47" s="17"/>
      <c r="L47" s="17"/>
      <c r="M47" s="18"/>
      <c r="N47" s="15"/>
      <c r="O47" s="17"/>
      <c r="P47" s="17"/>
      <c r="Q47" s="17"/>
      <c r="R47" s="17"/>
    </row>
    <row r="48" spans="1:18">
      <c r="A48" s="14">
        <v>1</v>
      </c>
      <c r="B48" s="45">
        <v>1</v>
      </c>
      <c r="C48" s="17"/>
      <c r="D48" s="17"/>
      <c r="E48" s="16">
        <v>3</v>
      </c>
      <c r="F48" s="17">
        <f>ROUND(E48,0)</f>
        <v>3</v>
      </c>
      <c r="G48" s="17">
        <f>F48</f>
        <v>3</v>
      </c>
      <c r="H48" s="17">
        <v>14</v>
      </c>
      <c r="I48" s="16">
        <v>6.11</v>
      </c>
      <c r="J48" s="17">
        <v>0</v>
      </c>
      <c r="K48" s="17">
        <f t="shared" ref="K48:K56" si="10">IF(J48=0,0,H48*0.06)</f>
        <v>0</v>
      </c>
      <c r="L48" s="17">
        <f t="shared" ref="L48:L56" si="11">I48+(J48*K48)</f>
        <v>6.11</v>
      </c>
      <c r="M48" s="18">
        <f t="shared" si="4"/>
        <v>18.330000000000002</v>
      </c>
      <c r="N48" s="15" t="str">
        <f t="shared" ref="N48:N56" si="12">IF(H48=6,M48,"-")</f>
        <v>-</v>
      </c>
      <c r="O48" s="17" t="str">
        <f t="shared" si="6"/>
        <v>-</v>
      </c>
      <c r="P48" s="17" t="str">
        <f t="shared" si="7"/>
        <v>-</v>
      </c>
      <c r="Q48" s="17" t="str">
        <f t="shared" si="8"/>
        <v>-</v>
      </c>
      <c r="R48" s="17">
        <f t="shared" si="9"/>
        <v>18.330000000000002</v>
      </c>
    </row>
    <row r="49" spans="1:18">
      <c r="A49" s="14">
        <v>2</v>
      </c>
      <c r="B49" s="45">
        <v>1</v>
      </c>
      <c r="C49" s="17"/>
      <c r="D49" s="17"/>
      <c r="E49" s="16">
        <v>3</v>
      </c>
      <c r="F49" s="17">
        <f>ROUND(E49,0)</f>
        <v>3</v>
      </c>
      <c r="G49" s="17">
        <f>F49</f>
        <v>3</v>
      </c>
      <c r="H49" s="17">
        <v>14</v>
      </c>
      <c r="I49" s="16">
        <v>5.3</v>
      </c>
      <c r="J49" s="17">
        <v>0</v>
      </c>
      <c r="K49" s="17">
        <f t="shared" si="10"/>
        <v>0</v>
      </c>
      <c r="L49" s="17">
        <f t="shared" si="11"/>
        <v>5.3</v>
      </c>
      <c r="M49" s="18">
        <f t="shared" si="4"/>
        <v>15.899999999999999</v>
      </c>
      <c r="N49" s="15" t="str">
        <f t="shared" si="12"/>
        <v>-</v>
      </c>
      <c r="O49" s="17" t="str">
        <f t="shared" si="6"/>
        <v>-</v>
      </c>
      <c r="P49" s="17" t="str">
        <f t="shared" si="7"/>
        <v>-</v>
      </c>
      <c r="Q49" s="17" t="str">
        <f t="shared" si="8"/>
        <v>-</v>
      </c>
      <c r="R49" s="17">
        <f t="shared" si="9"/>
        <v>15.899999999999999</v>
      </c>
    </row>
    <row r="50" spans="1:18">
      <c r="A50" s="14">
        <v>3</v>
      </c>
      <c r="B50" s="45">
        <v>1</v>
      </c>
      <c r="C50" s="17"/>
      <c r="D50" s="17"/>
      <c r="E50" s="16">
        <v>3</v>
      </c>
      <c r="F50" s="17">
        <f>ROUND(E50,0)</f>
        <v>3</v>
      </c>
      <c r="G50" s="17">
        <f>F50</f>
        <v>3</v>
      </c>
      <c r="H50" s="17">
        <v>12</v>
      </c>
      <c r="I50" s="16">
        <v>1.85</v>
      </c>
      <c r="J50" s="17">
        <v>0</v>
      </c>
      <c r="K50" s="17">
        <f t="shared" si="10"/>
        <v>0</v>
      </c>
      <c r="L50" s="17">
        <f t="shared" si="11"/>
        <v>1.85</v>
      </c>
      <c r="M50" s="18">
        <f t="shared" ref="M50:M56" si="13">L50*G50*B50</f>
        <v>5.5500000000000007</v>
      </c>
      <c r="N50" s="15" t="str">
        <f t="shared" si="12"/>
        <v>-</v>
      </c>
      <c r="O50" s="17" t="str">
        <f t="shared" si="6"/>
        <v>-</v>
      </c>
      <c r="P50" s="17" t="str">
        <f t="shared" si="7"/>
        <v>-</v>
      </c>
      <c r="Q50" s="17">
        <f t="shared" si="8"/>
        <v>5.5500000000000007</v>
      </c>
      <c r="R50" s="17" t="str">
        <f t="shared" si="9"/>
        <v>-</v>
      </c>
    </row>
    <row r="51" spans="1:18">
      <c r="A51" s="14">
        <v>4</v>
      </c>
      <c r="B51" s="45">
        <v>1</v>
      </c>
      <c r="C51" s="17"/>
      <c r="D51" s="17"/>
      <c r="E51" s="16">
        <v>3</v>
      </c>
      <c r="F51" s="17">
        <v>3</v>
      </c>
      <c r="G51" s="17">
        <f>F51</f>
        <v>3</v>
      </c>
      <c r="H51" s="17">
        <v>12</v>
      </c>
      <c r="I51" s="16">
        <v>1.85</v>
      </c>
      <c r="J51" s="17">
        <v>0</v>
      </c>
      <c r="K51" s="17">
        <f t="shared" si="10"/>
        <v>0</v>
      </c>
      <c r="L51" s="17">
        <f t="shared" si="11"/>
        <v>1.85</v>
      </c>
      <c r="M51" s="18">
        <f t="shared" si="13"/>
        <v>5.5500000000000007</v>
      </c>
      <c r="N51" s="15" t="str">
        <f t="shared" si="12"/>
        <v>-</v>
      </c>
      <c r="O51" s="17" t="str">
        <f t="shared" si="6"/>
        <v>-</v>
      </c>
      <c r="P51" s="17" t="str">
        <f t="shared" si="7"/>
        <v>-</v>
      </c>
      <c r="Q51" s="17">
        <f t="shared" si="8"/>
        <v>5.5500000000000007</v>
      </c>
      <c r="R51" s="17" t="str">
        <f t="shared" si="9"/>
        <v>-</v>
      </c>
    </row>
    <row r="52" spans="1:18">
      <c r="A52" s="14">
        <v>5</v>
      </c>
      <c r="B52" s="45">
        <v>1</v>
      </c>
      <c r="C52" s="17"/>
      <c r="D52" s="17"/>
      <c r="E52" s="16">
        <v>3</v>
      </c>
      <c r="F52" s="17">
        <v>3</v>
      </c>
      <c r="G52" s="17">
        <v>3</v>
      </c>
      <c r="H52" s="17">
        <v>10</v>
      </c>
      <c r="I52" s="16">
        <v>6.09</v>
      </c>
      <c r="J52" s="17">
        <v>0</v>
      </c>
      <c r="K52" s="17">
        <f t="shared" si="10"/>
        <v>0</v>
      </c>
      <c r="L52" s="17">
        <f t="shared" si="11"/>
        <v>6.09</v>
      </c>
      <c r="M52" s="18">
        <f t="shared" si="13"/>
        <v>18.27</v>
      </c>
      <c r="N52" s="15" t="str">
        <f t="shared" si="12"/>
        <v>-</v>
      </c>
      <c r="O52" s="17" t="str">
        <f t="shared" si="6"/>
        <v>-</v>
      </c>
      <c r="P52" s="17">
        <f t="shared" si="7"/>
        <v>18.27</v>
      </c>
      <c r="Q52" s="17" t="str">
        <f t="shared" si="8"/>
        <v>-</v>
      </c>
      <c r="R52" s="17" t="str">
        <f t="shared" si="9"/>
        <v>-</v>
      </c>
    </row>
    <row r="53" spans="1:18">
      <c r="A53" s="14">
        <v>6</v>
      </c>
      <c r="B53" s="45">
        <v>1</v>
      </c>
      <c r="C53" s="17"/>
      <c r="D53" s="17"/>
      <c r="E53" s="16">
        <v>2</v>
      </c>
      <c r="F53" s="17">
        <f>ROUND(E53,0)</f>
        <v>2</v>
      </c>
      <c r="G53" s="17">
        <f>F53</f>
        <v>2</v>
      </c>
      <c r="H53" s="17">
        <v>8</v>
      </c>
      <c r="I53" s="16">
        <v>5.4</v>
      </c>
      <c r="J53" s="17">
        <v>0</v>
      </c>
      <c r="K53" s="17">
        <f t="shared" si="10"/>
        <v>0</v>
      </c>
      <c r="L53" s="17">
        <f t="shared" si="11"/>
        <v>5.4</v>
      </c>
      <c r="M53" s="18">
        <f t="shared" si="13"/>
        <v>10.8</v>
      </c>
      <c r="N53" s="15" t="str">
        <f t="shared" si="12"/>
        <v>-</v>
      </c>
      <c r="O53" s="17">
        <f t="shared" si="6"/>
        <v>10.8</v>
      </c>
      <c r="P53" s="17" t="str">
        <f t="shared" si="7"/>
        <v>-</v>
      </c>
      <c r="Q53" s="17" t="str">
        <f t="shared" si="8"/>
        <v>-</v>
      </c>
      <c r="R53" s="17" t="str">
        <f t="shared" si="9"/>
        <v>-</v>
      </c>
    </row>
    <row r="54" spans="1:18">
      <c r="A54" s="14">
        <v>7</v>
      </c>
      <c r="B54" s="45">
        <v>1</v>
      </c>
      <c r="C54" s="43"/>
      <c r="D54" s="17"/>
      <c r="E54" s="16">
        <v>43</v>
      </c>
      <c r="F54" s="17">
        <v>43</v>
      </c>
      <c r="G54" s="17">
        <f>F54</f>
        <v>43</v>
      </c>
      <c r="H54" s="17">
        <v>8</v>
      </c>
      <c r="I54" s="16">
        <v>0.37</v>
      </c>
      <c r="J54" s="17">
        <v>0</v>
      </c>
      <c r="K54" s="17">
        <f t="shared" si="10"/>
        <v>0</v>
      </c>
      <c r="L54" s="17">
        <f t="shared" si="11"/>
        <v>0.37</v>
      </c>
      <c r="M54" s="18">
        <f t="shared" si="13"/>
        <v>15.91</v>
      </c>
      <c r="N54" s="15" t="str">
        <f t="shared" si="12"/>
        <v>-</v>
      </c>
      <c r="O54" s="17">
        <f t="shared" si="6"/>
        <v>15.91</v>
      </c>
      <c r="P54" s="17" t="str">
        <f t="shared" si="7"/>
        <v>-</v>
      </c>
      <c r="Q54" s="17" t="str">
        <f t="shared" si="8"/>
        <v>-</v>
      </c>
      <c r="R54" s="17" t="str">
        <f t="shared" si="9"/>
        <v>-</v>
      </c>
    </row>
    <row r="55" spans="1:18">
      <c r="A55" s="14">
        <v>8</v>
      </c>
      <c r="B55" s="45">
        <v>1</v>
      </c>
      <c r="C55" s="43"/>
      <c r="D55" s="17"/>
      <c r="E55" s="16">
        <v>43</v>
      </c>
      <c r="F55" s="17">
        <v>43</v>
      </c>
      <c r="G55" s="17">
        <f>F55</f>
        <v>43</v>
      </c>
      <c r="H55" s="17">
        <v>8</v>
      </c>
      <c r="I55" s="16">
        <v>1.46</v>
      </c>
      <c r="J55" s="17">
        <v>0</v>
      </c>
      <c r="K55" s="17">
        <f t="shared" si="10"/>
        <v>0</v>
      </c>
      <c r="L55" s="17">
        <f t="shared" si="11"/>
        <v>1.46</v>
      </c>
      <c r="M55" s="18">
        <f t="shared" si="13"/>
        <v>62.78</v>
      </c>
      <c r="N55" s="15" t="str">
        <f t="shared" si="12"/>
        <v>-</v>
      </c>
      <c r="O55" s="17">
        <f t="shared" si="6"/>
        <v>62.78</v>
      </c>
      <c r="P55" s="17" t="str">
        <f t="shared" si="7"/>
        <v>-</v>
      </c>
      <c r="Q55" s="17" t="str">
        <f t="shared" si="8"/>
        <v>-</v>
      </c>
      <c r="R55" s="17" t="str">
        <f t="shared" si="9"/>
        <v>-</v>
      </c>
    </row>
    <row r="56" spans="1:18">
      <c r="A56" s="14">
        <v>9</v>
      </c>
      <c r="B56" s="45">
        <v>1</v>
      </c>
      <c r="C56" s="43"/>
      <c r="D56" s="17"/>
      <c r="E56" s="16">
        <v>43</v>
      </c>
      <c r="F56" s="17">
        <v>43</v>
      </c>
      <c r="G56" s="17">
        <f>F56</f>
        <v>43</v>
      </c>
      <c r="H56" s="17">
        <v>8</v>
      </c>
      <c r="I56" s="16">
        <v>1.1499999999999999</v>
      </c>
      <c r="J56" s="17">
        <v>0</v>
      </c>
      <c r="K56" s="17">
        <f t="shared" si="10"/>
        <v>0</v>
      </c>
      <c r="L56" s="17">
        <f t="shared" si="11"/>
        <v>1.1499999999999999</v>
      </c>
      <c r="M56" s="18">
        <f t="shared" si="13"/>
        <v>49.449999999999996</v>
      </c>
      <c r="N56" s="15" t="str">
        <f t="shared" si="12"/>
        <v>-</v>
      </c>
      <c r="O56" s="17">
        <f t="shared" si="6"/>
        <v>49.449999999999996</v>
      </c>
      <c r="P56" s="17" t="str">
        <f t="shared" si="7"/>
        <v>-</v>
      </c>
      <c r="Q56" s="17" t="str">
        <f t="shared" si="8"/>
        <v>-</v>
      </c>
      <c r="R56" s="17" t="str">
        <f t="shared" si="9"/>
        <v>-</v>
      </c>
    </row>
    <row r="57" spans="1:18" ht="13.5" thickBot="1">
      <c r="A57" s="14"/>
      <c r="B57" s="17"/>
      <c r="C57" s="17"/>
      <c r="D57" s="17"/>
      <c r="E57" s="16"/>
      <c r="F57" s="17"/>
      <c r="G57" s="17"/>
      <c r="H57" s="17"/>
      <c r="I57" s="16"/>
      <c r="J57" s="17"/>
      <c r="K57" s="17"/>
      <c r="L57" s="17"/>
      <c r="M57" s="18"/>
      <c r="N57" s="15"/>
      <c r="O57" s="17"/>
      <c r="P57" s="17"/>
      <c r="Q57" s="17"/>
      <c r="R57" s="17"/>
    </row>
    <row r="58" spans="1:18" ht="19.5" thickBot="1">
      <c r="A58" s="44" t="e">
        <f>+#REF!</f>
        <v>#REF!</v>
      </c>
      <c r="B58" s="32"/>
      <c r="C58" s="19"/>
      <c r="D58" s="20"/>
      <c r="E58" s="21" t="s">
        <v>27</v>
      </c>
      <c r="F58" s="12">
        <v>5.9</v>
      </c>
      <c r="G58" s="12">
        <v>0.25</v>
      </c>
      <c r="H58" s="13">
        <v>0.4</v>
      </c>
      <c r="I58" s="16"/>
      <c r="J58" s="17"/>
      <c r="K58" s="17"/>
      <c r="L58" s="17"/>
      <c r="M58" s="18"/>
      <c r="N58" s="15"/>
      <c r="O58" s="17"/>
      <c r="P58" s="17"/>
      <c r="Q58" s="17"/>
      <c r="R58" s="17"/>
    </row>
    <row r="59" spans="1:18">
      <c r="A59" s="14">
        <v>1</v>
      </c>
      <c r="B59" s="45">
        <v>1</v>
      </c>
      <c r="C59" s="17"/>
      <c r="D59" s="17"/>
      <c r="E59" s="16">
        <v>3</v>
      </c>
      <c r="F59" s="17">
        <f t="shared" ref="F59:F71" si="14">ROUND(E59,0)</f>
        <v>3</v>
      </c>
      <c r="G59" s="17">
        <f t="shared" ref="G59:G71" si="15">F59</f>
        <v>3</v>
      </c>
      <c r="H59" s="17">
        <v>12</v>
      </c>
      <c r="I59" s="16">
        <v>5.22</v>
      </c>
      <c r="J59" s="17">
        <v>0</v>
      </c>
      <c r="K59" s="17">
        <f t="shared" ref="K59:K71" si="16">IF(J59=0,0,H59*0.06)</f>
        <v>0</v>
      </c>
      <c r="L59" s="17">
        <f t="shared" ref="L59:L71" si="17">I59+(J59*K59)</f>
        <v>5.22</v>
      </c>
      <c r="M59" s="18">
        <f t="shared" ref="M59:M71" si="18">L59*G59*B59</f>
        <v>15.66</v>
      </c>
      <c r="N59" s="15" t="str">
        <f>IF(H59=6,M59,"-")</f>
        <v>-</v>
      </c>
      <c r="O59" s="17" t="str">
        <f t="shared" si="6"/>
        <v>-</v>
      </c>
      <c r="P59" s="17" t="str">
        <f t="shared" si="7"/>
        <v>-</v>
      </c>
      <c r="Q59" s="17">
        <f>IF(H59=12,M59,"-")</f>
        <v>15.66</v>
      </c>
      <c r="R59" s="17" t="str">
        <f t="shared" si="9"/>
        <v>-</v>
      </c>
    </row>
    <row r="60" spans="1:18">
      <c r="A60" s="14">
        <v>2</v>
      </c>
      <c r="B60" s="17">
        <v>1</v>
      </c>
      <c r="C60" s="17"/>
      <c r="D60" s="17"/>
      <c r="E60" s="16">
        <v>3</v>
      </c>
      <c r="F60" s="17">
        <f t="shared" si="14"/>
        <v>3</v>
      </c>
      <c r="G60" s="17">
        <f t="shared" si="15"/>
        <v>3</v>
      </c>
      <c r="H60" s="17">
        <v>10</v>
      </c>
      <c r="I60" s="16">
        <v>4.18</v>
      </c>
      <c r="J60" s="17">
        <v>0</v>
      </c>
      <c r="K60" s="17">
        <f t="shared" si="16"/>
        <v>0</v>
      </c>
      <c r="L60" s="17">
        <f t="shared" si="17"/>
        <v>4.18</v>
      </c>
      <c r="M60" s="18">
        <f t="shared" si="18"/>
        <v>12.54</v>
      </c>
      <c r="N60" s="15" t="str">
        <f>IF(H60=6,M60,"-")</f>
        <v>-</v>
      </c>
      <c r="O60" s="17" t="str">
        <f>IF(H60=8,M60,"-")</f>
        <v>-</v>
      </c>
      <c r="P60" s="17">
        <f t="shared" si="7"/>
        <v>12.54</v>
      </c>
      <c r="Q60" s="17" t="str">
        <f>IF(H60=12,M60,"-")</f>
        <v>-</v>
      </c>
      <c r="R60" s="17" t="str">
        <f t="shared" si="9"/>
        <v>-</v>
      </c>
    </row>
    <row r="61" spans="1:18">
      <c r="A61" s="14">
        <v>3</v>
      </c>
      <c r="B61" s="17">
        <v>1</v>
      </c>
      <c r="C61" s="17"/>
      <c r="D61" s="17"/>
      <c r="E61" s="16">
        <v>3</v>
      </c>
      <c r="F61" s="17">
        <f t="shared" si="14"/>
        <v>3</v>
      </c>
      <c r="G61" s="17">
        <f t="shared" si="15"/>
        <v>3</v>
      </c>
      <c r="H61" s="17">
        <v>10</v>
      </c>
      <c r="I61" s="16">
        <v>1.75</v>
      </c>
      <c r="J61" s="17">
        <v>0</v>
      </c>
      <c r="K61" s="17">
        <f t="shared" si="16"/>
        <v>0</v>
      </c>
      <c r="L61" s="17">
        <f t="shared" si="17"/>
        <v>1.75</v>
      </c>
      <c r="M61" s="18">
        <f t="shared" si="18"/>
        <v>5.25</v>
      </c>
      <c r="N61" s="15"/>
      <c r="O61" s="17"/>
      <c r="P61" s="17"/>
      <c r="Q61" s="17"/>
      <c r="R61" s="17" t="str">
        <f t="shared" si="9"/>
        <v>-</v>
      </c>
    </row>
    <row r="62" spans="1:18">
      <c r="A62" s="14">
        <v>4</v>
      </c>
      <c r="B62" s="17">
        <v>1</v>
      </c>
      <c r="C62" s="17"/>
      <c r="D62" s="17"/>
      <c r="E62" s="16">
        <v>3</v>
      </c>
      <c r="F62" s="17">
        <f t="shared" si="14"/>
        <v>3</v>
      </c>
      <c r="G62" s="17">
        <f t="shared" si="15"/>
        <v>3</v>
      </c>
      <c r="H62" s="17">
        <v>10</v>
      </c>
      <c r="I62" s="16">
        <v>2.4500000000000002</v>
      </c>
      <c r="J62" s="17">
        <v>0</v>
      </c>
      <c r="K62" s="17">
        <f t="shared" si="16"/>
        <v>0</v>
      </c>
      <c r="L62" s="17">
        <f t="shared" si="17"/>
        <v>2.4500000000000002</v>
      </c>
      <c r="M62" s="18">
        <f t="shared" si="18"/>
        <v>7.3500000000000005</v>
      </c>
      <c r="N62" s="15" t="str">
        <f>IF(H62=6,M62,"-")</f>
        <v>-</v>
      </c>
      <c r="O62" s="17" t="str">
        <f>IF(H62=8,M62,"-")</f>
        <v>-</v>
      </c>
      <c r="P62" s="17">
        <f>IF(H62=10,M62,"-")</f>
        <v>7.3500000000000005</v>
      </c>
      <c r="Q62" s="17" t="str">
        <f>IF(H62=12,M62,"-")</f>
        <v>-</v>
      </c>
      <c r="R62" s="17" t="str">
        <f>IF(H62=14,M62,"-")</f>
        <v>-</v>
      </c>
    </row>
    <row r="63" spans="1:18">
      <c r="A63" s="14">
        <v>5</v>
      </c>
      <c r="B63" s="17">
        <v>1</v>
      </c>
      <c r="C63" s="17"/>
      <c r="D63" s="17"/>
      <c r="E63" s="16">
        <v>3</v>
      </c>
      <c r="F63" s="17">
        <f t="shared" si="14"/>
        <v>3</v>
      </c>
      <c r="G63" s="17">
        <f t="shared" si="15"/>
        <v>3</v>
      </c>
      <c r="H63" s="17">
        <v>12</v>
      </c>
      <c r="I63" s="16">
        <v>5.0999999999999996</v>
      </c>
      <c r="J63" s="17">
        <v>0</v>
      </c>
      <c r="K63" s="17">
        <f t="shared" si="16"/>
        <v>0</v>
      </c>
      <c r="L63" s="17">
        <f t="shared" si="17"/>
        <v>5.0999999999999996</v>
      </c>
      <c r="M63" s="18">
        <f t="shared" si="18"/>
        <v>15.299999999999999</v>
      </c>
      <c r="N63" s="15"/>
      <c r="O63" s="17"/>
      <c r="P63" s="17"/>
      <c r="Q63" s="17"/>
      <c r="R63" s="17"/>
    </row>
    <row r="64" spans="1:18">
      <c r="A64" s="14">
        <v>6</v>
      </c>
      <c r="B64" s="17">
        <v>1</v>
      </c>
      <c r="C64" s="17"/>
      <c r="D64" s="17"/>
      <c r="E64" s="16">
        <v>34</v>
      </c>
      <c r="F64" s="17">
        <f t="shared" si="14"/>
        <v>34</v>
      </c>
      <c r="G64" s="17">
        <f t="shared" si="15"/>
        <v>34</v>
      </c>
      <c r="H64" s="17">
        <v>10</v>
      </c>
      <c r="I64" s="16">
        <v>1.26</v>
      </c>
      <c r="J64" s="17">
        <v>0</v>
      </c>
      <c r="K64" s="17">
        <f t="shared" si="16"/>
        <v>0</v>
      </c>
      <c r="L64" s="17">
        <f t="shared" si="17"/>
        <v>1.26</v>
      </c>
      <c r="M64" s="18">
        <f t="shared" si="18"/>
        <v>42.84</v>
      </c>
      <c r="N64" s="15" t="str">
        <f t="shared" ref="N64:N71" si="19">IF(H64=6,M64,"-")</f>
        <v>-</v>
      </c>
      <c r="O64" s="17" t="str">
        <f t="shared" ref="O64:O71" si="20">IF(H64=8,M64,"-")</f>
        <v>-</v>
      </c>
      <c r="P64" s="17">
        <f t="shared" ref="P64:P71" si="21">IF(H64=10,M64,"-")</f>
        <v>42.84</v>
      </c>
      <c r="Q64" s="17" t="str">
        <f t="shared" ref="Q64:Q71" si="22">IF(H64=12,M64,"-")</f>
        <v>-</v>
      </c>
      <c r="R64" s="17" t="str">
        <f t="shared" ref="R64:R71" si="23">IF(H64=14,M64,"-")</f>
        <v>-</v>
      </c>
    </row>
    <row r="65" spans="1:18">
      <c r="A65" s="14">
        <v>7</v>
      </c>
      <c r="B65" s="17">
        <v>1</v>
      </c>
      <c r="C65" s="43"/>
      <c r="D65" s="17"/>
      <c r="E65" s="16">
        <v>34</v>
      </c>
      <c r="F65" s="17">
        <f t="shared" si="14"/>
        <v>34</v>
      </c>
      <c r="G65" s="17">
        <f t="shared" si="15"/>
        <v>34</v>
      </c>
      <c r="H65" s="17">
        <v>8</v>
      </c>
      <c r="I65" s="16">
        <v>0.95</v>
      </c>
      <c r="J65" s="17">
        <v>0</v>
      </c>
      <c r="K65" s="17">
        <f t="shared" si="16"/>
        <v>0</v>
      </c>
      <c r="L65" s="17">
        <f t="shared" si="17"/>
        <v>0.95</v>
      </c>
      <c r="M65" s="18">
        <f t="shared" si="18"/>
        <v>32.299999999999997</v>
      </c>
      <c r="N65" s="15" t="str">
        <f t="shared" si="19"/>
        <v>-</v>
      </c>
      <c r="O65" s="17">
        <f t="shared" si="20"/>
        <v>32.299999999999997</v>
      </c>
      <c r="P65" s="17" t="str">
        <f t="shared" si="21"/>
        <v>-</v>
      </c>
      <c r="Q65" s="17" t="str">
        <f t="shared" si="22"/>
        <v>-</v>
      </c>
      <c r="R65" s="17"/>
    </row>
    <row r="66" spans="1:18">
      <c r="A66" s="14">
        <v>8</v>
      </c>
      <c r="B66" s="17">
        <v>1</v>
      </c>
      <c r="C66" s="43"/>
      <c r="D66" s="17"/>
      <c r="E66" s="16">
        <v>3</v>
      </c>
      <c r="F66" s="17">
        <f t="shared" si="14"/>
        <v>3</v>
      </c>
      <c r="G66" s="17">
        <f t="shared" si="15"/>
        <v>3</v>
      </c>
      <c r="H66" s="17">
        <v>12</v>
      </c>
      <c r="I66" s="16">
        <v>5.54</v>
      </c>
      <c r="J66" s="17">
        <v>0</v>
      </c>
      <c r="K66" s="17">
        <f t="shared" si="16"/>
        <v>0</v>
      </c>
      <c r="L66" s="17">
        <f t="shared" si="17"/>
        <v>5.54</v>
      </c>
      <c r="M66" s="18">
        <f t="shared" si="18"/>
        <v>16.62</v>
      </c>
      <c r="N66" s="15" t="str">
        <f t="shared" si="19"/>
        <v>-</v>
      </c>
      <c r="O66" s="17" t="str">
        <f t="shared" si="20"/>
        <v>-</v>
      </c>
      <c r="P66" s="17" t="str">
        <f t="shared" si="21"/>
        <v>-</v>
      </c>
      <c r="Q66" s="17">
        <f t="shared" si="22"/>
        <v>16.62</v>
      </c>
      <c r="R66" s="17" t="str">
        <f t="shared" si="23"/>
        <v>-</v>
      </c>
    </row>
    <row r="67" spans="1:18">
      <c r="A67" s="14">
        <v>9</v>
      </c>
      <c r="B67" s="17">
        <v>1</v>
      </c>
      <c r="C67" s="43"/>
      <c r="D67" s="17"/>
      <c r="E67" s="16">
        <v>3</v>
      </c>
      <c r="F67" s="17">
        <f t="shared" si="14"/>
        <v>3</v>
      </c>
      <c r="G67" s="17">
        <f t="shared" si="15"/>
        <v>3</v>
      </c>
      <c r="H67" s="17">
        <v>10</v>
      </c>
      <c r="I67" s="16">
        <v>4.4800000000000004</v>
      </c>
      <c r="J67" s="17">
        <v>0</v>
      </c>
      <c r="K67" s="17">
        <f t="shared" si="16"/>
        <v>0</v>
      </c>
      <c r="L67" s="17">
        <f t="shared" si="17"/>
        <v>4.4800000000000004</v>
      </c>
      <c r="M67" s="18">
        <f t="shared" si="18"/>
        <v>13.440000000000001</v>
      </c>
      <c r="N67" s="15" t="str">
        <f t="shared" si="19"/>
        <v>-</v>
      </c>
      <c r="O67" s="17" t="str">
        <f t="shared" si="20"/>
        <v>-</v>
      </c>
      <c r="P67" s="17">
        <f t="shared" si="21"/>
        <v>13.440000000000001</v>
      </c>
      <c r="Q67" s="17" t="str">
        <f t="shared" si="22"/>
        <v>-</v>
      </c>
      <c r="R67" s="17"/>
    </row>
    <row r="68" spans="1:18">
      <c r="A68" s="14">
        <v>10</v>
      </c>
      <c r="B68" s="17">
        <v>1</v>
      </c>
      <c r="C68" s="43"/>
      <c r="D68" s="17"/>
      <c r="E68" s="16">
        <v>3</v>
      </c>
      <c r="F68" s="17">
        <f t="shared" si="14"/>
        <v>3</v>
      </c>
      <c r="G68" s="17">
        <f t="shared" si="15"/>
        <v>3</v>
      </c>
      <c r="H68" s="17">
        <v>10</v>
      </c>
      <c r="I68" s="16">
        <v>1.85</v>
      </c>
      <c r="J68" s="17">
        <v>0</v>
      </c>
      <c r="K68" s="17">
        <f t="shared" si="16"/>
        <v>0</v>
      </c>
      <c r="L68" s="17">
        <f t="shared" si="17"/>
        <v>1.85</v>
      </c>
      <c r="M68" s="18">
        <f t="shared" si="18"/>
        <v>5.5500000000000007</v>
      </c>
      <c r="N68" s="15" t="str">
        <f t="shared" si="19"/>
        <v>-</v>
      </c>
      <c r="O68" s="17" t="str">
        <f t="shared" si="20"/>
        <v>-</v>
      </c>
      <c r="P68" s="17">
        <f t="shared" si="21"/>
        <v>5.5500000000000007</v>
      </c>
      <c r="Q68" s="17" t="str">
        <f t="shared" si="22"/>
        <v>-</v>
      </c>
      <c r="R68" s="17" t="str">
        <f t="shared" si="23"/>
        <v>-</v>
      </c>
    </row>
    <row r="69" spans="1:18">
      <c r="A69" s="14">
        <v>11</v>
      </c>
      <c r="B69" s="17">
        <v>1</v>
      </c>
      <c r="C69" s="43"/>
      <c r="D69" s="17"/>
      <c r="E69" s="16">
        <v>3</v>
      </c>
      <c r="F69" s="17">
        <f t="shared" si="14"/>
        <v>3</v>
      </c>
      <c r="G69" s="17">
        <f t="shared" si="15"/>
        <v>3</v>
      </c>
      <c r="H69" s="17">
        <v>10</v>
      </c>
      <c r="I69" s="16">
        <v>5.4</v>
      </c>
      <c r="J69" s="17">
        <v>0</v>
      </c>
      <c r="K69" s="17">
        <f t="shared" si="16"/>
        <v>0</v>
      </c>
      <c r="L69" s="17">
        <f t="shared" si="17"/>
        <v>5.4</v>
      </c>
      <c r="M69" s="18">
        <f t="shared" si="18"/>
        <v>16.200000000000003</v>
      </c>
      <c r="N69" s="15" t="str">
        <f t="shared" si="19"/>
        <v>-</v>
      </c>
      <c r="O69" s="17" t="str">
        <f t="shared" si="20"/>
        <v>-</v>
      </c>
      <c r="P69" s="17">
        <f t="shared" si="21"/>
        <v>16.200000000000003</v>
      </c>
      <c r="Q69" s="17" t="str">
        <f t="shared" si="22"/>
        <v>-</v>
      </c>
      <c r="R69" s="17"/>
    </row>
    <row r="70" spans="1:18">
      <c r="A70" s="14">
        <v>12</v>
      </c>
      <c r="B70" s="17">
        <v>1</v>
      </c>
      <c r="C70" s="43"/>
      <c r="D70" s="17"/>
      <c r="E70" s="16">
        <v>36</v>
      </c>
      <c r="F70" s="17">
        <f t="shared" si="14"/>
        <v>36</v>
      </c>
      <c r="G70" s="17">
        <f t="shared" si="15"/>
        <v>36</v>
      </c>
      <c r="H70" s="17">
        <v>8</v>
      </c>
      <c r="I70" s="16">
        <v>1.26</v>
      </c>
      <c r="J70" s="17">
        <v>0</v>
      </c>
      <c r="K70" s="17">
        <f t="shared" si="16"/>
        <v>0</v>
      </c>
      <c r="L70" s="17">
        <f t="shared" si="17"/>
        <v>1.26</v>
      </c>
      <c r="M70" s="18">
        <f t="shared" si="18"/>
        <v>45.36</v>
      </c>
      <c r="N70" s="15" t="str">
        <f t="shared" si="19"/>
        <v>-</v>
      </c>
      <c r="O70" s="17">
        <f t="shared" si="20"/>
        <v>45.36</v>
      </c>
      <c r="P70" s="17" t="str">
        <f t="shared" si="21"/>
        <v>-</v>
      </c>
      <c r="Q70" s="17" t="str">
        <f t="shared" si="22"/>
        <v>-</v>
      </c>
      <c r="R70" s="17" t="str">
        <f t="shared" si="23"/>
        <v>-</v>
      </c>
    </row>
    <row r="71" spans="1:18">
      <c r="A71" s="14">
        <v>13</v>
      </c>
      <c r="B71" s="17">
        <v>1</v>
      </c>
      <c r="C71" s="43"/>
      <c r="D71" s="17"/>
      <c r="E71" s="16">
        <v>36</v>
      </c>
      <c r="F71" s="17">
        <f t="shared" si="14"/>
        <v>36</v>
      </c>
      <c r="G71" s="17">
        <f t="shared" si="15"/>
        <v>36</v>
      </c>
      <c r="H71" s="17">
        <v>8</v>
      </c>
      <c r="I71" s="16">
        <v>0.95</v>
      </c>
      <c r="J71" s="17">
        <v>0</v>
      </c>
      <c r="K71" s="17">
        <f t="shared" si="16"/>
        <v>0</v>
      </c>
      <c r="L71" s="17">
        <f t="shared" si="17"/>
        <v>0.95</v>
      </c>
      <c r="M71" s="18">
        <f t="shared" si="18"/>
        <v>34.199999999999996</v>
      </c>
      <c r="N71" s="15" t="str">
        <f t="shared" si="19"/>
        <v>-</v>
      </c>
      <c r="O71" s="17">
        <f t="shared" si="20"/>
        <v>34.199999999999996</v>
      </c>
      <c r="P71" s="17" t="str">
        <f t="shared" si="21"/>
        <v>-</v>
      </c>
      <c r="Q71" s="17" t="str">
        <f t="shared" si="22"/>
        <v>-</v>
      </c>
      <c r="R71" s="17" t="str">
        <f t="shared" si="23"/>
        <v>-</v>
      </c>
    </row>
    <row r="72" spans="1:18" ht="13.5" thickBot="1">
      <c r="A72" s="14"/>
      <c r="B72" s="17"/>
      <c r="C72" s="43"/>
      <c r="D72" s="17"/>
      <c r="E72" s="16"/>
      <c r="F72" s="17"/>
      <c r="G72" s="17"/>
      <c r="H72" s="17"/>
      <c r="I72" s="16"/>
      <c r="J72" s="17"/>
      <c r="K72" s="17"/>
      <c r="L72" s="17"/>
      <c r="M72" s="18"/>
      <c r="N72" s="15"/>
      <c r="O72" s="17"/>
      <c r="P72" s="17"/>
      <c r="Q72" s="17"/>
      <c r="R72" s="17"/>
    </row>
    <row r="73" spans="1:18" ht="19.5" thickBot="1">
      <c r="A73" s="44" t="e">
        <f>+#REF!</f>
        <v>#REF!</v>
      </c>
      <c r="B73" s="32"/>
      <c r="C73" s="19"/>
      <c r="D73" s="20"/>
      <c r="E73" s="21" t="s">
        <v>27</v>
      </c>
      <c r="F73" s="12">
        <v>5.9</v>
      </c>
      <c r="G73" s="12">
        <v>0.25</v>
      </c>
      <c r="H73" s="13">
        <v>4</v>
      </c>
      <c r="I73" s="16"/>
      <c r="J73" s="17"/>
      <c r="K73" s="17"/>
      <c r="L73" s="17"/>
      <c r="M73" s="18"/>
      <c r="N73" s="15"/>
      <c r="O73" s="17"/>
      <c r="P73" s="17"/>
      <c r="Q73" s="17"/>
      <c r="R73" s="17"/>
    </row>
    <row r="74" spans="1:18">
      <c r="A74" s="14">
        <v>1</v>
      </c>
      <c r="B74" s="45">
        <v>1</v>
      </c>
      <c r="C74" s="17"/>
      <c r="D74" s="17"/>
      <c r="E74" s="16">
        <v>3</v>
      </c>
      <c r="F74" s="17">
        <f t="shared" ref="F74:F86" si="24">ROUND(E74,0)</f>
        <v>3</v>
      </c>
      <c r="G74" s="17">
        <f t="shared" ref="G74:G86" si="25">F74</f>
        <v>3</v>
      </c>
      <c r="H74" s="17">
        <v>12</v>
      </c>
      <c r="I74" s="16">
        <v>5.22</v>
      </c>
      <c r="J74" s="17">
        <v>0</v>
      </c>
      <c r="K74" s="17">
        <f t="shared" ref="K74:K86" si="26">IF(J74=0,0,H74*0.06)</f>
        <v>0</v>
      </c>
      <c r="L74" s="17">
        <f t="shared" ref="L74:L86" si="27">I74+(J74*K74)</f>
        <v>5.22</v>
      </c>
      <c r="M74" s="18">
        <f t="shared" ref="M74:M86" si="28">L74*G74*B74</f>
        <v>15.66</v>
      </c>
      <c r="N74" s="15" t="str">
        <f t="shared" ref="N74:N86" si="29">IF(H74=6,M74,"-")</f>
        <v>-</v>
      </c>
      <c r="O74" s="17" t="str">
        <f>IF(H74=8,M74,"-")</f>
        <v>-</v>
      </c>
      <c r="P74" s="17" t="str">
        <f t="shared" ref="P74:P86" si="30">IF(H74=10,M74,"-")</f>
        <v>-</v>
      </c>
      <c r="Q74" s="17">
        <f t="shared" ref="Q74:Q86" si="31">IF(H74=12,M74,"-")</f>
        <v>15.66</v>
      </c>
      <c r="R74" s="17" t="str">
        <f>IF(H74=14,M74,"-")</f>
        <v>-</v>
      </c>
    </row>
    <row r="75" spans="1:18">
      <c r="A75" s="14">
        <v>2</v>
      </c>
      <c r="B75" s="17">
        <v>1</v>
      </c>
      <c r="C75" s="17"/>
      <c r="D75" s="17"/>
      <c r="E75" s="16">
        <v>3</v>
      </c>
      <c r="F75" s="17">
        <f t="shared" si="24"/>
        <v>3</v>
      </c>
      <c r="G75" s="17">
        <f t="shared" si="25"/>
        <v>3</v>
      </c>
      <c r="H75" s="17">
        <v>10</v>
      </c>
      <c r="I75" s="16">
        <v>4.18</v>
      </c>
      <c r="J75" s="17">
        <v>0</v>
      </c>
      <c r="K75" s="17">
        <f t="shared" si="26"/>
        <v>0</v>
      </c>
      <c r="L75" s="17">
        <f t="shared" si="27"/>
        <v>4.18</v>
      </c>
      <c r="M75" s="18">
        <f t="shared" si="28"/>
        <v>12.54</v>
      </c>
      <c r="N75" s="15" t="str">
        <f t="shared" si="29"/>
        <v>-</v>
      </c>
      <c r="O75" s="17" t="str">
        <f>IF(H75=8,M75,"-")</f>
        <v>-</v>
      </c>
      <c r="P75" s="17">
        <f t="shared" si="30"/>
        <v>12.54</v>
      </c>
      <c r="Q75" s="17" t="str">
        <f t="shared" si="31"/>
        <v>-</v>
      </c>
      <c r="R75" s="17" t="str">
        <f>IF(H75=14,M75,"-")</f>
        <v>-</v>
      </c>
    </row>
    <row r="76" spans="1:18">
      <c r="A76" s="14">
        <v>3</v>
      </c>
      <c r="B76" s="17">
        <v>1</v>
      </c>
      <c r="C76" s="17"/>
      <c r="D76" s="17"/>
      <c r="E76" s="16">
        <v>3</v>
      </c>
      <c r="F76" s="17">
        <f t="shared" si="24"/>
        <v>3</v>
      </c>
      <c r="G76" s="17">
        <f t="shared" si="25"/>
        <v>3</v>
      </c>
      <c r="H76" s="17">
        <v>10</v>
      </c>
      <c r="I76" s="16">
        <v>1.75</v>
      </c>
      <c r="J76" s="17">
        <v>0</v>
      </c>
      <c r="K76" s="17">
        <f t="shared" si="26"/>
        <v>0</v>
      </c>
      <c r="L76" s="17">
        <f t="shared" si="27"/>
        <v>1.75</v>
      </c>
      <c r="M76" s="18">
        <f t="shared" si="28"/>
        <v>5.25</v>
      </c>
      <c r="N76" s="15" t="str">
        <f t="shared" si="29"/>
        <v>-</v>
      </c>
      <c r="O76" s="17"/>
      <c r="P76" s="17">
        <f t="shared" si="30"/>
        <v>5.25</v>
      </c>
      <c r="Q76" s="17" t="str">
        <f t="shared" si="31"/>
        <v>-</v>
      </c>
      <c r="R76" s="17" t="str">
        <f>IF(H76=14,M76,"-")</f>
        <v>-</v>
      </c>
    </row>
    <row r="77" spans="1:18">
      <c r="A77" s="14">
        <v>4</v>
      </c>
      <c r="B77" s="17">
        <v>1</v>
      </c>
      <c r="C77" s="17"/>
      <c r="D77" s="17"/>
      <c r="E77" s="16">
        <v>3</v>
      </c>
      <c r="F77" s="17">
        <f t="shared" si="24"/>
        <v>3</v>
      </c>
      <c r="G77" s="17">
        <f t="shared" si="25"/>
        <v>3</v>
      </c>
      <c r="H77" s="17">
        <v>10</v>
      </c>
      <c r="I77" s="16">
        <v>2.4500000000000002</v>
      </c>
      <c r="J77" s="17">
        <v>0</v>
      </c>
      <c r="K77" s="17">
        <f t="shared" si="26"/>
        <v>0</v>
      </c>
      <c r="L77" s="17">
        <f t="shared" si="27"/>
        <v>2.4500000000000002</v>
      </c>
      <c r="M77" s="18">
        <f t="shared" si="28"/>
        <v>7.3500000000000005</v>
      </c>
      <c r="N77" s="15" t="str">
        <f t="shared" si="29"/>
        <v>-</v>
      </c>
      <c r="O77" s="17" t="str">
        <f>IF(H77=8,M77,"-")</f>
        <v>-</v>
      </c>
      <c r="P77" s="17">
        <f t="shared" si="30"/>
        <v>7.3500000000000005</v>
      </c>
      <c r="Q77" s="17" t="str">
        <f t="shared" si="31"/>
        <v>-</v>
      </c>
      <c r="R77" s="17" t="str">
        <f>IF(H77=14,M77,"-")</f>
        <v>-</v>
      </c>
    </row>
    <row r="78" spans="1:18">
      <c r="A78" s="14">
        <v>5</v>
      </c>
      <c r="B78" s="17">
        <v>1</v>
      </c>
      <c r="C78" s="17"/>
      <c r="D78" s="17"/>
      <c r="E78" s="16">
        <v>3</v>
      </c>
      <c r="F78" s="17">
        <f t="shared" si="24"/>
        <v>3</v>
      </c>
      <c r="G78" s="17">
        <f t="shared" si="25"/>
        <v>3</v>
      </c>
      <c r="H78" s="17">
        <v>12</v>
      </c>
      <c r="I78" s="16">
        <v>5.0999999999999996</v>
      </c>
      <c r="J78" s="17">
        <v>0</v>
      </c>
      <c r="K78" s="17">
        <f t="shared" si="26"/>
        <v>0</v>
      </c>
      <c r="L78" s="17">
        <f t="shared" si="27"/>
        <v>5.0999999999999996</v>
      </c>
      <c r="M78" s="18">
        <f t="shared" si="28"/>
        <v>15.299999999999999</v>
      </c>
      <c r="N78" s="15" t="str">
        <f t="shared" si="29"/>
        <v>-</v>
      </c>
      <c r="O78" s="17"/>
      <c r="P78" s="17" t="str">
        <f t="shared" si="30"/>
        <v>-</v>
      </c>
      <c r="Q78" s="17">
        <f t="shared" si="31"/>
        <v>15.299999999999999</v>
      </c>
      <c r="R78" s="17"/>
    </row>
    <row r="79" spans="1:18">
      <c r="A79" s="14">
        <v>6</v>
      </c>
      <c r="B79" s="17">
        <v>1</v>
      </c>
      <c r="C79" s="17"/>
      <c r="D79" s="17"/>
      <c r="E79" s="16">
        <v>34</v>
      </c>
      <c r="F79" s="17">
        <f t="shared" si="24"/>
        <v>34</v>
      </c>
      <c r="G79" s="17">
        <f t="shared" si="25"/>
        <v>34</v>
      </c>
      <c r="H79" s="17">
        <v>10</v>
      </c>
      <c r="I79" s="16">
        <v>1.26</v>
      </c>
      <c r="J79" s="17">
        <v>0</v>
      </c>
      <c r="K79" s="17">
        <f t="shared" si="26"/>
        <v>0</v>
      </c>
      <c r="L79" s="17">
        <f t="shared" si="27"/>
        <v>1.26</v>
      </c>
      <c r="M79" s="18">
        <f t="shared" si="28"/>
        <v>42.84</v>
      </c>
      <c r="N79" s="15" t="str">
        <f t="shared" si="29"/>
        <v>-</v>
      </c>
      <c r="O79" s="17" t="str">
        <f t="shared" ref="O79:O86" si="32">IF(H79=8,M79,"-")</f>
        <v>-</v>
      </c>
      <c r="P79" s="17">
        <f t="shared" si="30"/>
        <v>42.84</v>
      </c>
      <c r="Q79" s="17" t="str">
        <f t="shared" si="31"/>
        <v>-</v>
      </c>
      <c r="R79" s="17" t="str">
        <f t="shared" ref="R79:R86" si="33">IF(H79=14,M79,"-")</f>
        <v>-</v>
      </c>
    </row>
    <row r="80" spans="1:18">
      <c r="A80" s="14">
        <v>7</v>
      </c>
      <c r="B80" s="17">
        <v>1</v>
      </c>
      <c r="C80" s="43"/>
      <c r="D80" s="17"/>
      <c r="E80" s="16">
        <v>34</v>
      </c>
      <c r="F80" s="17">
        <f t="shared" si="24"/>
        <v>34</v>
      </c>
      <c r="G80" s="17">
        <f t="shared" si="25"/>
        <v>34</v>
      </c>
      <c r="H80" s="17">
        <v>8</v>
      </c>
      <c r="I80" s="16">
        <v>0.95</v>
      </c>
      <c r="J80" s="17">
        <v>0</v>
      </c>
      <c r="K80" s="17">
        <f t="shared" si="26"/>
        <v>0</v>
      </c>
      <c r="L80" s="17">
        <f t="shared" si="27"/>
        <v>0.95</v>
      </c>
      <c r="M80" s="18">
        <f t="shared" si="28"/>
        <v>32.299999999999997</v>
      </c>
      <c r="N80" s="15" t="str">
        <f t="shared" si="29"/>
        <v>-</v>
      </c>
      <c r="O80" s="17">
        <f t="shared" si="32"/>
        <v>32.299999999999997</v>
      </c>
      <c r="P80" s="17" t="str">
        <f t="shared" si="30"/>
        <v>-</v>
      </c>
      <c r="Q80" s="17" t="str">
        <f t="shared" si="31"/>
        <v>-</v>
      </c>
      <c r="R80" s="17" t="str">
        <f t="shared" si="33"/>
        <v>-</v>
      </c>
    </row>
    <row r="81" spans="1:18">
      <c r="A81" s="14">
        <v>8</v>
      </c>
      <c r="B81" s="17">
        <v>1</v>
      </c>
      <c r="C81" s="43"/>
      <c r="D81" s="17"/>
      <c r="E81" s="16">
        <v>3</v>
      </c>
      <c r="F81" s="17">
        <f t="shared" si="24"/>
        <v>3</v>
      </c>
      <c r="G81" s="17">
        <f t="shared" si="25"/>
        <v>3</v>
      </c>
      <c r="H81" s="17">
        <v>12</v>
      </c>
      <c r="I81" s="16">
        <v>5.54</v>
      </c>
      <c r="J81" s="17">
        <v>0</v>
      </c>
      <c r="K81" s="17">
        <f t="shared" si="26"/>
        <v>0</v>
      </c>
      <c r="L81" s="17">
        <f t="shared" si="27"/>
        <v>5.54</v>
      </c>
      <c r="M81" s="18">
        <f t="shared" si="28"/>
        <v>16.62</v>
      </c>
      <c r="N81" s="15" t="str">
        <f t="shared" si="29"/>
        <v>-</v>
      </c>
      <c r="O81" s="17" t="str">
        <f t="shared" si="32"/>
        <v>-</v>
      </c>
      <c r="P81" s="17" t="str">
        <f t="shared" si="30"/>
        <v>-</v>
      </c>
      <c r="Q81" s="17">
        <f t="shared" si="31"/>
        <v>16.62</v>
      </c>
      <c r="R81" s="17" t="str">
        <f t="shared" si="33"/>
        <v>-</v>
      </c>
    </row>
    <row r="82" spans="1:18">
      <c r="A82" s="14">
        <v>9</v>
      </c>
      <c r="B82" s="17">
        <v>1</v>
      </c>
      <c r="C82" s="43"/>
      <c r="D82" s="17"/>
      <c r="E82" s="16">
        <v>3</v>
      </c>
      <c r="F82" s="17">
        <f t="shared" si="24"/>
        <v>3</v>
      </c>
      <c r="G82" s="17">
        <f t="shared" si="25"/>
        <v>3</v>
      </c>
      <c r="H82" s="17">
        <v>10</v>
      </c>
      <c r="I82" s="16">
        <v>4.4800000000000004</v>
      </c>
      <c r="J82" s="17">
        <v>0</v>
      </c>
      <c r="K82" s="17">
        <f t="shared" si="26"/>
        <v>0</v>
      </c>
      <c r="L82" s="17">
        <f t="shared" si="27"/>
        <v>4.4800000000000004</v>
      </c>
      <c r="M82" s="18">
        <f t="shared" si="28"/>
        <v>13.440000000000001</v>
      </c>
      <c r="N82" s="15" t="str">
        <f t="shared" si="29"/>
        <v>-</v>
      </c>
      <c r="O82" s="17" t="str">
        <f t="shared" si="32"/>
        <v>-</v>
      </c>
      <c r="P82" s="17">
        <f t="shared" si="30"/>
        <v>13.440000000000001</v>
      </c>
      <c r="Q82" s="17" t="str">
        <f t="shared" si="31"/>
        <v>-</v>
      </c>
      <c r="R82" s="17" t="str">
        <f t="shared" si="33"/>
        <v>-</v>
      </c>
    </row>
    <row r="83" spans="1:18">
      <c r="A83" s="14">
        <v>10</v>
      </c>
      <c r="B83" s="17">
        <v>1</v>
      </c>
      <c r="C83" s="43"/>
      <c r="D83" s="17"/>
      <c r="E83" s="16">
        <v>3</v>
      </c>
      <c r="F83" s="17">
        <f t="shared" si="24"/>
        <v>3</v>
      </c>
      <c r="G83" s="17">
        <f t="shared" si="25"/>
        <v>3</v>
      </c>
      <c r="H83" s="17">
        <v>10</v>
      </c>
      <c r="I83" s="16">
        <v>1.85</v>
      </c>
      <c r="J83" s="17">
        <v>0</v>
      </c>
      <c r="K83" s="17">
        <f t="shared" si="26"/>
        <v>0</v>
      </c>
      <c r="L83" s="17">
        <f t="shared" si="27"/>
        <v>1.85</v>
      </c>
      <c r="M83" s="18">
        <f t="shared" si="28"/>
        <v>5.5500000000000007</v>
      </c>
      <c r="N83" s="15" t="str">
        <f t="shared" si="29"/>
        <v>-</v>
      </c>
      <c r="O83" s="17" t="str">
        <f t="shared" si="32"/>
        <v>-</v>
      </c>
      <c r="P83" s="17">
        <f t="shared" si="30"/>
        <v>5.5500000000000007</v>
      </c>
      <c r="Q83" s="17" t="str">
        <f t="shared" si="31"/>
        <v>-</v>
      </c>
      <c r="R83" s="17" t="str">
        <f t="shared" si="33"/>
        <v>-</v>
      </c>
    </row>
    <row r="84" spans="1:18">
      <c r="A84" s="14">
        <v>11</v>
      </c>
      <c r="B84" s="17">
        <v>1</v>
      </c>
      <c r="C84" s="43"/>
      <c r="D84" s="17"/>
      <c r="E84" s="16">
        <v>3</v>
      </c>
      <c r="F84" s="17">
        <f t="shared" si="24"/>
        <v>3</v>
      </c>
      <c r="G84" s="17">
        <f t="shared" si="25"/>
        <v>3</v>
      </c>
      <c r="H84" s="17">
        <v>10</v>
      </c>
      <c r="I84" s="16">
        <v>5.4</v>
      </c>
      <c r="J84" s="17">
        <v>0</v>
      </c>
      <c r="K84" s="17">
        <f t="shared" si="26"/>
        <v>0</v>
      </c>
      <c r="L84" s="17">
        <f t="shared" si="27"/>
        <v>5.4</v>
      </c>
      <c r="M84" s="18">
        <f t="shared" si="28"/>
        <v>16.200000000000003</v>
      </c>
      <c r="N84" s="15" t="str">
        <f t="shared" si="29"/>
        <v>-</v>
      </c>
      <c r="O84" s="17" t="str">
        <f t="shared" si="32"/>
        <v>-</v>
      </c>
      <c r="P84" s="17">
        <f t="shared" si="30"/>
        <v>16.200000000000003</v>
      </c>
      <c r="Q84" s="17" t="str">
        <f t="shared" si="31"/>
        <v>-</v>
      </c>
      <c r="R84" s="17" t="str">
        <f t="shared" si="33"/>
        <v>-</v>
      </c>
    </row>
    <row r="85" spans="1:18">
      <c r="A85" s="14">
        <v>12</v>
      </c>
      <c r="B85" s="17">
        <v>1</v>
      </c>
      <c r="C85" s="43"/>
      <c r="D85" s="17"/>
      <c r="E85" s="16">
        <v>36</v>
      </c>
      <c r="F85" s="17">
        <f t="shared" si="24"/>
        <v>36</v>
      </c>
      <c r="G85" s="17">
        <f t="shared" si="25"/>
        <v>36</v>
      </c>
      <c r="H85" s="17">
        <v>8</v>
      </c>
      <c r="I85" s="16">
        <v>1.26</v>
      </c>
      <c r="J85" s="17">
        <v>0</v>
      </c>
      <c r="K85" s="17">
        <f t="shared" si="26"/>
        <v>0</v>
      </c>
      <c r="L85" s="17">
        <f t="shared" si="27"/>
        <v>1.26</v>
      </c>
      <c r="M85" s="18">
        <f t="shared" si="28"/>
        <v>45.36</v>
      </c>
      <c r="N85" s="15" t="str">
        <f t="shared" si="29"/>
        <v>-</v>
      </c>
      <c r="O85" s="17">
        <f t="shared" si="32"/>
        <v>45.36</v>
      </c>
      <c r="P85" s="17" t="str">
        <f t="shared" si="30"/>
        <v>-</v>
      </c>
      <c r="Q85" s="17" t="str">
        <f t="shared" si="31"/>
        <v>-</v>
      </c>
      <c r="R85" s="17" t="str">
        <f t="shared" si="33"/>
        <v>-</v>
      </c>
    </row>
    <row r="86" spans="1:18">
      <c r="A86" s="14">
        <v>13</v>
      </c>
      <c r="B86" s="17">
        <v>1</v>
      </c>
      <c r="C86" s="43"/>
      <c r="D86" s="17"/>
      <c r="E86" s="16">
        <v>36</v>
      </c>
      <c r="F86" s="17">
        <f t="shared" si="24"/>
        <v>36</v>
      </c>
      <c r="G86" s="17">
        <f t="shared" si="25"/>
        <v>36</v>
      </c>
      <c r="H86" s="17">
        <v>8</v>
      </c>
      <c r="I86" s="16">
        <v>0.95</v>
      </c>
      <c r="J86" s="17">
        <v>0</v>
      </c>
      <c r="K86" s="17">
        <f t="shared" si="26"/>
        <v>0</v>
      </c>
      <c r="L86" s="17">
        <f t="shared" si="27"/>
        <v>0.95</v>
      </c>
      <c r="M86" s="18">
        <f t="shared" si="28"/>
        <v>34.199999999999996</v>
      </c>
      <c r="N86" s="15" t="str">
        <f t="shared" si="29"/>
        <v>-</v>
      </c>
      <c r="O86" s="17">
        <f t="shared" si="32"/>
        <v>34.199999999999996</v>
      </c>
      <c r="P86" s="17" t="str">
        <f t="shared" si="30"/>
        <v>-</v>
      </c>
      <c r="Q86" s="17" t="str">
        <f t="shared" si="31"/>
        <v>-</v>
      </c>
      <c r="R86" s="17" t="str">
        <f t="shared" si="33"/>
        <v>-</v>
      </c>
    </row>
    <row r="87" spans="1:18" ht="13.5" thickBot="1">
      <c r="A87" s="14"/>
      <c r="B87" s="17"/>
      <c r="C87" s="16"/>
      <c r="D87" s="17"/>
      <c r="E87" s="16"/>
      <c r="F87" s="17"/>
      <c r="G87" s="17"/>
      <c r="H87" s="17"/>
      <c r="I87" s="16"/>
      <c r="J87" s="17"/>
      <c r="K87" s="17"/>
      <c r="L87" s="17"/>
      <c r="M87" s="18"/>
      <c r="N87" s="15"/>
      <c r="O87" s="17"/>
      <c r="P87" s="17"/>
      <c r="Q87" s="17"/>
      <c r="R87" s="17"/>
    </row>
    <row r="88" spans="1:18" ht="19.5" thickBot="1">
      <c r="A88" s="44" t="e">
        <f>+#REF!</f>
        <v>#REF!</v>
      </c>
      <c r="B88" s="32"/>
      <c r="C88" s="19"/>
      <c r="D88" s="20"/>
      <c r="E88" s="21" t="s">
        <v>27</v>
      </c>
      <c r="F88" s="12">
        <v>5.9</v>
      </c>
      <c r="G88" s="12">
        <v>0.25</v>
      </c>
      <c r="H88" s="13">
        <v>4</v>
      </c>
      <c r="I88" s="16"/>
      <c r="J88" s="17"/>
      <c r="K88" s="17"/>
      <c r="L88" s="17"/>
      <c r="M88" s="18"/>
      <c r="N88" s="15"/>
      <c r="O88" s="17"/>
      <c r="P88" s="17"/>
      <c r="Q88" s="17"/>
      <c r="R88" s="17"/>
    </row>
    <row r="89" spans="1:18">
      <c r="A89" s="14">
        <v>1</v>
      </c>
      <c r="B89" s="45">
        <v>1</v>
      </c>
      <c r="C89" s="17"/>
      <c r="D89" s="17"/>
      <c r="E89" s="16">
        <v>3</v>
      </c>
      <c r="F89" s="17">
        <f t="shared" ref="F89:F101" si="34">ROUND(E89,0)</f>
        <v>3</v>
      </c>
      <c r="G89" s="17">
        <f t="shared" ref="G89:G101" si="35">F89</f>
        <v>3</v>
      </c>
      <c r="H89" s="17">
        <v>12</v>
      </c>
      <c r="I89" s="16">
        <v>5.22</v>
      </c>
      <c r="J89" s="17">
        <v>0</v>
      </c>
      <c r="K89" s="17">
        <f t="shared" ref="K89:K101" si="36">IF(J89=0,0,H89*0.06)</f>
        <v>0</v>
      </c>
      <c r="L89" s="17">
        <f t="shared" ref="L89:L101" si="37">I89+(J89*K89)</f>
        <v>5.22</v>
      </c>
      <c r="M89" s="18">
        <f t="shared" ref="M89:M101" si="38">L89*G89*B89</f>
        <v>15.66</v>
      </c>
      <c r="N89" s="15" t="str">
        <f t="shared" ref="N89:N101" si="39">IF(H89=6,M89,"-")</f>
        <v>-</v>
      </c>
      <c r="O89" s="17" t="str">
        <f t="shared" ref="O89:O101" si="40">IF(H89=8,M89,"-")</f>
        <v>-</v>
      </c>
      <c r="P89" s="17" t="str">
        <f t="shared" ref="P89:P101" si="41">IF(H89=10,M89,"-")</f>
        <v>-</v>
      </c>
      <c r="Q89" s="17">
        <f t="shared" ref="Q89:Q101" si="42">IF(H89=12,M89,"-")</f>
        <v>15.66</v>
      </c>
      <c r="R89" s="17" t="str">
        <f t="shared" ref="R89:R101" si="43">IF(H89=14,M89,"-")</f>
        <v>-</v>
      </c>
    </row>
    <row r="90" spans="1:18">
      <c r="A90" s="14">
        <v>2</v>
      </c>
      <c r="B90" s="17">
        <v>1</v>
      </c>
      <c r="C90" s="17"/>
      <c r="D90" s="17"/>
      <c r="E90" s="16">
        <v>3</v>
      </c>
      <c r="F90" s="17">
        <f t="shared" si="34"/>
        <v>3</v>
      </c>
      <c r="G90" s="17">
        <f t="shared" si="35"/>
        <v>3</v>
      </c>
      <c r="H90" s="17">
        <v>12</v>
      </c>
      <c r="I90" s="16">
        <v>4.18</v>
      </c>
      <c r="J90" s="17">
        <v>0</v>
      </c>
      <c r="K90" s="17">
        <f t="shared" si="36"/>
        <v>0</v>
      </c>
      <c r="L90" s="17">
        <f t="shared" si="37"/>
        <v>4.18</v>
      </c>
      <c r="M90" s="18">
        <f t="shared" si="38"/>
        <v>12.54</v>
      </c>
      <c r="N90" s="15" t="str">
        <f t="shared" si="39"/>
        <v>-</v>
      </c>
      <c r="O90" s="17" t="str">
        <f t="shared" si="40"/>
        <v>-</v>
      </c>
      <c r="P90" s="17" t="str">
        <f t="shared" si="41"/>
        <v>-</v>
      </c>
      <c r="Q90" s="17">
        <f t="shared" si="42"/>
        <v>12.54</v>
      </c>
      <c r="R90" s="17" t="str">
        <f t="shared" si="43"/>
        <v>-</v>
      </c>
    </row>
    <row r="91" spans="1:18">
      <c r="A91" s="14">
        <v>3</v>
      </c>
      <c r="B91" s="17">
        <v>1</v>
      </c>
      <c r="C91" s="17"/>
      <c r="D91" s="17"/>
      <c r="E91" s="16">
        <v>3</v>
      </c>
      <c r="F91" s="17">
        <f t="shared" si="34"/>
        <v>3</v>
      </c>
      <c r="G91" s="17">
        <f t="shared" si="35"/>
        <v>3</v>
      </c>
      <c r="H91" s="17">
        <v>10</v>
      </c>
      <c r="I91" s="16">
        <v>1.75</v>
      </c>
      <c r="J91" s="17">
        <v>0</v>
      </c>
      <c r="K91" s="17">
        <f t="shared" si="36"/>
        <v>0</v>
      </c>
      <c r="L91" s="17">
        <f t="shared" si="37"/>
        <v>1.75</v>
      </c>
      <c r="M91" s="18">
        <f t="shared" si="38"/>
        <v>5.25</v>
      </c>
      <c r="N91" s="15" t="str">
        <f t="shared" si="39"/>
        <v>-</v>
      </c>
      <c r="O91" s="17" t="str">
        <f t="shared" si="40"/>
        <v>-</v>
      </c>
      <c r="P91" s="17">
        <f t="shared" si="41"/>
        <v>5.25</v>
      </c>
      <c r="Q91" s="17" t="str">
        <f t="shared" si="42"/>
        <v>-</v>
      </c>
      <c r="R91" s="17" t="str">
        <f t="shared" si="43"/>
        <v>-</v>
      </c>
    </row>
    <row r="92" spans="1:18">
      <c r="A92" s="14">
        <v>4</v>
      </c>
      <c r="B92" s="17">
        <v>1</v>
      </c>
      <c r="C92" s="17"/>
      <c r="D92" s="17"/>
      <c r="E92" s="16">
        <v>3</v>
      </c>
      <c r="F92" s="17">
        <f t="shared" si="34"/>
        <v>3</v>
      </c>
      <c r="G92" s="17">
        <f t="shared" si="35"/>
        <v>3</v>
      </c>
      <c r="H92" s="17">
        <v>12</v>
      </c>
      <c r="I92" s="16">
        <v>2.4500000000000002</v>
      </c>
      <c r="J92" s="17">
        <v>0</v>
      </c>
      <c r="K92" s="17">
        <f t="shared" si="36"/>
        <v>0</v>
      </c>
      <c r="L92" s="17">
        <f t="shared" si="37"/>
        <v>2.4500000000000002</v>
      </c>
      <c r="M92" s="18">
        <f t="shared" si="38"/>
        <v>7.3500000000000005</v>
      </c>
      <c r="N92" s="15" t="str">
        <f t="shared" si="39"/>
        <v>-</v>
      </c>
      <c r="O92" s="17" t="str">
        <f t="shared" si="40"/>
        <v>-</v>
      </c>
      <c r="P92" s="17" t="str">
        <f t="shared" si="41"/>
        <v>-</v>
      </c>
      <c r="Q92" s="17">
        <f t="shared" si="42"/>
        <v>7.3500000000000005</v>
      </c>
      <c r="R92" s="17" t="str">
        <f t="shared" si="43"/>
        <v>-</v>
      </c>
    </row>
    <row r="93" spans="1:18">
      <c r="A93" s="14">
        <v>5</v>
      </c>
      <c r="B93" s="17">
        <v>1</v>
      </c>
      <c r="C93" s="17"/>
      <c r="D93" s="17"/>
      <c r="E93" s="16">
        <v>3</v>
      </c>
      <c r="F93" s="17">
        <f t="shared" si="34"/>
        <v>3</v>
      </c>
      <c r="G93" s="17">
        <f t="shared" si="35"/>
        <v>3</v>
      </c>
      <c r="H93" s="17">
        <v>10</v>
      </c>
      <c r="I93" s="16">
        <v>5.0999999999999996</v>
      </c>
      <c r="J93" s="17">
        <v>0</v>
      </c>
      <c r="K93" s="17">
        <f t="shared" si="36"/>
        <v>0</v>
      </c>
      <c r="L93" s="17">
        <f t="shared" si="37"/>
        <v>5.0999999999999996</v>
      </c>
      <c r="M93" s="18">
        <f t="shared" si="38"/>
        <v>15.299999999999999</v>
      </c>
      <c r="N93" s="15" t="str">
        <f t="shared" si="39"/>
        <v>-</v>
      </c>
      <c r="O93" s="17" t="str">
        <f t="shared" si="40"/>
        <v>-</v>
      </c>
      <c r="P93" s="17">
        <f t="shared" si="41"/>
        <v>15.299999999999999</v>
      </c>
      <c r="Q93" s="17" t="str">
        <f t="shared" si="42"/>
        <v>-</v>
      </c>
      <c r="R93" s="17" t="str">
        <f t="shared" si="43"/>
        <v>-</v>
      </c>
    </row>
    <row r="94" spans="1:18">
      <c r="A94" s="14">
        <v>6</v>
      </c>
      <c r="B94" s="17">
        <v>1</v>
      </c>
      <c r="C94" s="17"/>
      <c r="D94" s="17"/>
      <c r="E94" s="16">
        <v>34</v>
      </c>
      <c r="F94" s="17">
        <f t="shared" si="34"/>
        <v>34</v>
      </c>
      <c r="G94" s="17">
        <f t="shared" si="35"/>
        <v>34</v>
      </c>
      <c r="H94" s="17">
        <v>8</v>
      </c>
      <c r="I94" s="16">
        <v>1.26</v>
      </c>
      <c r="J94" s="17">
        <v>0</v>
      </c>
      <c r="K94" s="17">
        <f t="shared" si="36"/>
        <v>0</v>
      </c>
      <c r="L94" s="17">
        <f t="shared" si="37"/>
        <v>1.26</v>
      </c>
      <c r="M94" s="18">
        <f t="shared" si="38"/>
        <v>42.84</v>
      </c>
      <c r="N94" s="15" t="str">
        <f t="shared" si="39"/>
        <v>-</v>
      </c>
      <c r="O94" s="17">
        <f t="shared" si="40"/>
        <v>42.84</v>
      </c>
      <c r="P94" s="17" t="str">
        <f t="shared" si="41"/>
        <v>-</v>
      </c>
      <c r="Q94" s="17" t="str">
        <f t="shared" si="42"/>
        <v>-</v>
      </c>
      <c r="R94" s="17" t="str">
        <f t="shared" si="43"/>
        <v>-</v>
      </c>
    </row>
    <row r="95" spans="1:18">
      <c r="A95" s="14">
        <v>7</v>
      </c>
      <c r="B95" s="17">
        <v>1</v>
      </c>
      <c r="C95" s="43"/>
      <c r="D95" s="17"/>
      <c r="E95" s="16">
        <v>34</v>
      </c>
      <c r="F95" s="17">
        <f t="shared" si="34"/>
        <v>34</v>
      </c>
      <c r="G95" s="17">
        <f t="shared" si="35"/>
        <v>34</v>
      </c>
      <c r="H95" s="17">
        <v>8</v>
      </c>
      <c r="I95" s="16">
        <v>0.95</v>
      </c>
      <c r="J95" s="17">
        <v>0</v>
      </c>
      <c r="K95" s="17">
        <f t="shared" si="36"/>
        <v>0</v>
      </c>
      <c r="L95" s="17">
        <f t="shared" si="37"/>
        <v>0.95</v>
      </c>
      <c r="M95" s="18">
        <f t="shared" si="38"/>
        <v>32.299999999999997</v>
      </c>
      <c r="N95" s="15" t="str">
        <f t="shared" si="39"/>
        <v>-</v>
      </c>
      <c r="O95" s="17">
        <f t="shared" si="40"/>
        <v>32.299999999999997</v>
      </c>
      <c r="P95" s="17" t="str">
        <f t="shared" si="41"/>
        <v>-</v>
      </c>
      <c r="Q95" s="17" t="str">
        <f t="shared" si="42"/>
        <v>-</v>
      </c>
      <c r="R95" s="17" t="str">
        <f t="shared" si="43"/>
        <v>-</v>
      </c>
    </row>
    <row r="96" spans="1:18">
      <c r="A96" s="14">
        <v>8</v>
      </c>
      <c r="B96" s="17">
        <v>1</v>
      </c>
      <c r="C96" s="43"/>
      <c r="D96" s="17"/>
      <c r="E96" s="16">
        <v>3</v>
      </c>
      <c r="F96" s="17">
        <f t="shared" si="34"/>
        <v>3</v>
      </c>
      <c r="G96" s="17">
        <f t="shared" si="35"/>
        <v>3</v>
      </c>
      <c r="H96" s="17">
        <v>12</v>
      </c>
      <c r="I96" s="16">
        <v>5.54</v>
      </c>
      <c r="J96" s="17">
        <v>0</v>
      </c>
      <c r="K96" s="17">
        <f t="shared" si="36"/>
        <v>0</v>
      </c>
      <c r="L96" s="17">
        <f t="shared" si="37"/>
        <v>5.54</v>
      </c>
      <c r="M96" s="18">
        <f t="shared" si="38"/>
        <v>16.62</v>
      </c>
      <c r="N96" s="15" t="str">
        <f t="shared" si="39"/>
        <v>-</v>
      </c>
      <c r="O96" s="17" t="str">
        <f t="shared" si="40"/>
        <v>-</v>
      </c>
      <c r="P96" s="17" t="str">
        <f t="shared" si="41"/>
        <v>-</v>
      </c>
      <c r="Q96" s="17">
        <f t="shared" si="42"/>
        <v>16.62</v>
      </c>
      <c r="R96" s="17" t="str">
        <f t="shared" si="43"/>
        <v>-</v>
      </c>
    </row>
    <row r="97" spans="1:18">
      <c r="A97" s="14">
        <v>9</v>
      </c>
      <c r="B97" s="17">
        <v>1</v>
      </c>
      <c r="C97" s="43"/>
      <c r="D97" s="17"/>
      <c r="E97" s="16">
        <v>3</v>
      </c>
      <c r="F97" s="17">
        <f t="shared" si="34"/>
        <v>3</v>
      </c>
      <c r="G97" s="17">
        <f t="shared" si="35"/>
        <v>3</v>
      </c>
      <c r="H97" s="17">
        <v>12</v>
      </c>
      <c r="I97" s="16">
        <v>4.4800000000000004</v>
      </c>
      <c r="J97" s="17">
        <v>0</v>
      </c>
      <c r="K97" s="17">
        <f t="shared" si="36"/>
        <v>0</v>
      </c>
      <c r="L97" s="17">
        <f t="shared" si="37"/>
        <v>4.4800000000000004</v>
      </c>
      <c r="M97" s="18">
        <f t="shared" si="38"/>
        <v>13.440000000000001</v>
      </c>
      <c r="N97" s="15" t="str">
        <f t="shared" si="39"/>
        <v>-</v>
      </c>
      <c r="O97" s="17" t="str">
        <f t="shared" si="40"/>
        <v>-</v>
      </c>
      <c r="P97" s="17" t="str">
        <f t="shared" si="41"/>
        <v>-</v>
      </c>
      <c r="Q97" s="17">
        <f t="shared" si="42"/>
        <v>13.440000000000001</v>
      </c>
      <c r="R97" s="17" t="str">
        <f t="shared" si="43"/>
        <v>-</v>
      </c>
    </row>
    <row r="98" spans="1:18">
      <c r="A98" s="14">
        <v>10</v>
      </c>
      <c r="B98" s="17">
        <v>1</v>
      </c>
      <c r="C98" s="43"/>
      <c r="D98" s="17"/>
      <c r="E98" s="16">
        <v>3</v>
      </c>
      <c r="F98" s="17">
        <f t="shared" si="34"/>
        <v>3</v>
      </c>
      <c r="G98" s="17">
        <f t="shared" si="35"/>
        <v>3</v>
      </c>
      <c r="H98" s="17">
        <v>10</v>
      </c>
      <c r="I98" s="16">
        <v>1.85</v>
      </c>
      <c r="J98" s="17">
        <v>0</v>
      </c>
      <c r="K98" s="17">
        <f t="shared" si="36"/>
        <v>0</v>
      </c>
      <c r="L98" s="17">
        <f t="shared" si="37"/>
        <v>1.85</v>
      </c>
      <c r="M98" s="18">
        <f t="shared" si="38"/>
        <v>5.5500000000000007</v>
      </c>
      <c r="N98" s="15" t="str">
        <f t="shared" si="39"/>
        <v>-</v>
      </c>
      <c r="O98" s="17" t="str">
        <f t="shared" si="40"/>
        <v>-</v>
      </c>
      <c r="P98" s="17">
        <f t="shared" si="41"/>
        <v>5.5500000000000007</v>
      </c>
      <c r="Q98" s="17" t="str">
        <f t="shared" si="42"/>
        <v>-</v>
      </c>
      <c r="R98" s="17" t="str">
        <f t="shared" si="43"/>
        <v>-</v>
      </c>
    </row>
    <row r="99" spans="1:18">
      <c r="A99" s="14">
        <v>11</v>
      </c>
      <c r="B99" s="17">
        <v>1</v>
      </c>
      <c r="C99" s="43"/>
      <c r="D99" s="17"/>
      <c r="E99" s="16">
        <v>3</v>
      </c>
      <c r="F99" s="17">
        <f t="shared" si="34"/>
        <v>3</v>
      </c>
      <c r="G99" s="17">
        <f t="shared" si="35"/>
        <v>3</v>
      </c>
      <c r="H99" s="17">
        <v>10</v>
      </c>
      <c r="I99" s="16">
        <v>5.4</v>
      </c>
      <c r="J99" s="17">
        <v>0</v>
      </c>
      <c r="K99" s="17">
        <f t="shared" si="36"/>
        <v>0</v>
      </c>
      <c r="L99" s="17">
        <f t="shared" si="37"/>
        <v>5.4</v>
      </c>
      <c r="M99" s="18">
        <f t="shared" si="38"/>
        <v>16.200000000000003</v>
      </c>
      <c r="N99" s="15" t="str">
        <f t="shared" si="39"/>
        <v>-</v>
      </c>
      <c r="O99" s="17" t="str">
        <f t="shared" si="40"/>
        <v>-</v>
      </c>
      <c r="P99" s="17">
        <f t="shared" si="41"/>
        <v>16.200000000000003</v>
      </c>
      <c r="Q99" s="17" t="str">
        <f t="shared" si="42"/>
        <v>-</v>
      </c>
      <c r="R99" s="17" t="str">
        <f t="shared" si="43"/>
        <v>-</v>
      </c>
    </row>
    <row r="100" spans="1:18">
      <c r="A100" s="14">
        <v>12</v>
      </c>
      <c r="B100" s="17">
        <v>1</v>
      </c>
      <c r="C100" s="43"/>
      <c r="D100" s="17"/>
      <c r="E100" s="16">
        <v>36</v>
      </c>
      <c r="F100" s="17">
        <f t="shared" si="34"/>
        <v>36</v>
      </c>
      <c r="G100" s="17">
        <f t="shared" si="35"/>
        <v>36</v>
      </c>
      <c r="H100" s="17">
        <v>8</v>
      </c>
      <c r="I100" s="16">
        <v>1.26</v>
      </c>
      <c r="J100" s="17">
        <v>0</v>
      </c>
      <c r="K100" s="17">
        <f t="shared" si="36"/>
        <v>0</v>
      </c>
      <c r="L100" s="17">
        <f t="shared" si="37"/>
        <v>1.26</v>
      </c>
      <c r="M100" s="18">
        <f t="shared" si="38"/>
        <v>45.36</v>
      </c>
      <c r="N100" s="15" t="str">
        <f t="shared" si="39"/>
        <v>-</v>
      </c>
      <c r="O100" s="17">
        <f t="shared" si="40"/>
        <v>45.36</v>
      </c>
      <c r="P100" s="17" t="str">
        <f t="shared" si="41"/>
        <v>-</v>
      </c>
      <c r="Q100" s="17" t="str">
        <f t="shared" si="42"/>
        <v>-</v>
      </c>
      <c r="R100" s="17" t="str">
        <f t="shared" si="43"/>
        <v>-</v>
      </c>
    </row>
    <row r="101" spans="1:18">
      <c r="A101" s="14">
        <v>13</v>
      </c>
      <c r="B101" s="17">
        <v>1</v>
      </c>
      <c r="C101" s="43"/>
      <c r="D101" s="17"/>
      <c r="E101" s="16">
        <v>36</v>
      </c>
      <c r="F101" s="17">
        <f t="shared" si="34"/>
        <v>36</v>
      </c>
      <c r="G101" s="17">
        <f t="shared" si="35"/>
        <v>36</v>
      </c>
      <c r="H101" s="17">
        <v>8</v>
      </c>
      <c r="I101" s="16">
        <v>0.95</v>
      </c>
      <c r="J101" s="17">
        <v>0</v>
      </c>
      <c r="K101" s="17">
        <f t="shared" si="36"/>
        <v>0</v>
      </c>
      <c r="L101" s="17">
        <f t="shared" si="37"/>
        <v>0.95</v>
      </c>
      <c r="M101" s="18">
        <f t="shared" si="38"/>
        <v>34.199999999999996</v>
      </c>
      <c r="N101" s="15" t="str">
        <f t="shared" si="39"/>
        <v>-</v>
      </c>
      <c r="O101" s="17">
        <f t="shared" si="40"/>
        <v>34.199999999999996</v>
      </c>
      <c r="P101" s="17" t="str">
        <f t="shared" si="41"/>
        <v>-</v>
      </c>
      <c r="Q101" s="17" t="str">
        <f t="shared" si="42"/>
        <v>-</v>
      </c>
      <c r="R101" s="17" t="str">
        <f t="shared" si="43"/>
        <v>-</v>
      </c>
    </row>
    <row r="102" spans="1:18" ht="13.5" thickBot="1">
      <c r="A102" s="14"/>
      <c r="B102" s="17"/>
      <c r="C102" s="43"/>
      <c r="D102" s="17"/>
      <c r="E102" s="16"/>
      <c r="F102" s="17"/>
      <c r="G102" s="17"/>
      <c r="H102" s="17"/>
      <c r="I102" s="16"/>
      <c r="J102" s="17"/>
      <c r="K102" s="17"/>
      <c r="L102" s="17"/>
      <c r="M102" s="18"/>
      <c r="N102" s="15"/>
      <c r="O102" s="17"/>
      <c r="P102" s="17"/>
      <c r="Q102" s="17"/>
      <c r="R102" s="17"/>
    </row>
    <row r="103" spans="1:18" ht="19.5" thickBot="1">
      <c r="A103" s="44" t="e">
        <f>+#REF!</f>
        <v>#REF!</v>
      </c>
      <c r="B103" s="32"/>
      <c r="C103" s="19"/>
      <c r="D103" s="20"/>
      <c r="E103" s="21" t="s">
        <v>27</v>
      </c>
      <c r="F103" s="12">
        <v>5.9</v>
      </c>
      <c r="G103" s="12">
        <v>0.25</v>
      </c>
      <c r="H103" s="13">
        <v>0.4</v>
      </c>
      <c r="I103" s="16"/>
      <c r="J103" s="17"/>
      <c r="K103" s="17"/>
      <c r="L103" s="17"/>
      <c r="M103" s="18"/>
      <c r="N103" s="15"/>
      <c r="O103" s="17"/>
      <c r="P103" s="17"/>
      <c r="Q103" s="17"/>
      <c r="R103" s="17"/>
    </row>
    <row r="104" spans="1:18">
      <c r="A104" s="14">
        <v>1</v>
      </c>
      <c r="B104" s="45">
        <v>1</v>
      </c>
      <c r="C104" s="17"/>
      <c r="D104" s="17"/>
      <c r="E104" s="16">
        <v>3</v>
      </c>
      <c r="F104" s="17">
        <f t="shared" ref="F104:F116" si="44">ROUND(E104,0)</f>
        <v>3</v>
      </c>
      <c r="G104" s="17">
        <f t="shared" ref="G104:G116" si="45">F104</f>
        <v>3</v>
      </c>
      <c r="H104" s="17">
        <v>12</v>
      </c>
      <c r="I104" s="16">
        <v>5.22</v>
      </c>
      <c r="J104" s="17">
        <v>0</v>
      </c>
      <c r="K104" s="17">
        <f t="shared" ref="K104:K116" si="46">IF(J104=0,0,H104*0.06)</f>
        <v>0</v>
      </c>
      <c r="L104" s="17">
        <f t="shared" ref="L104:L116" si="47">I104+(J104*K104)</f>
        <v>5.22</v>
      </c>
      <c r="M104" s="18">
        <f>L104*G104*B104</f>
        <v>15.66</v>
      </c>
      <c r="N104" s="15" t="str">
        <f t="shared" ref="N104:N116" si="48">IF(H104=6,M104,"-")</f>
        <v>-</v>
      </c>
      <c r="O104" s="17" t="str">
        <f t="shared" ref="O104:O116" si="49">IF(H104=8,M104,"-")</f>
        <v>-</v>
      </c>
      <c r="P104" s="17" t="str">
        <f>IF(H104=10,M104,"-")</f>
        <v>-</v>
      </c>
      <c r="Q104" s="17">
        <f t="shared" ref="Q104:Q116" si="50">IF(H104=12,M104,"-")</f>
        <v>15.66</v>
      </c>
      <c r="R104" s="17" t="str">
        <f t="shared" ref="R104:R116" si="51">IF(H104=14,M104,"-")</f>
        <v>-</v>
      </c>
    </row>
    <row r="105" spans="1:18">
      <c r="A105" s="14">
        <v>2</v>
      </c>
      <c r="B105" s="17">
        <v>1</v>
      </c>
      <c r="C105" s="17"/>
      <c r="D105" s="17"/>
      <c r="E105" s="16">
        <v>3</v>
      </c>
      <c r="F105" s="17">
        <f t="shared" si="44"/>
        <v>3</v>
      </c>
      <c r="G105" s="17">
        <f t="shared" si="45"/>
        <v>3</v>
      </c>
      <c r="H105" s="17">
        <v>12</v>
      </c>
      <c r="I105" s="16">
        <v>4.18</v>
      </c>
      <c r="J105" s="17">
        <v>0</v>
      </c>
      <c r="K105" s="17">
        <f t="shared" si="46"/>
        <v>0</v>
      </c>
      <c r="L105" s="17">
        <f t="shared" si="47"/>
        <v>4.18</v>
      </c>
      <c r="M105" s="18">
        <f t="shared" ref="M105:M116" si="52">L105*G105*B105</f>
        <v>12.54</v>
      </c>
      <c r="N105" s="15" t="str">
        <f t="shared" si="48"/>
        <v>-</v>
      </c>
      <c r="O105" s="17" t="str">
        <f t="shared" si="49"/>
        <v>-</v>
      </c>
      <c r="P105" s="17" t="str">
        <f>IF(H105=10,M105,"-")</f>
        <v>-</v>
      </c>
      <c r="Q105" s="17">
        <f t="shared" si="50"/>
        <v>12.54</v>
      </c>
      <c r="R105" s="17" t="str">
        <f t="shared" si="51"/>
        <v>-</v>
      </c>
    </row>
    <row r="106" spans="1:18">
      <c r="A106" s="14">
        <v>3</v>
      </c>
      <c r="B106" s="17">
        <v>1</v>
      </c>
      <c r="C106" s="17"/>
      <c r="D106" s="17"/>
      <c r="E106" s="16">
        <v>3</v>
      </c>
      <c r="F106" s="17">
        <f t="shared" si="44"/>
        <v>3</v>
      </c>
      <c r="G106" s="17">
        <f t="shared" si="45"/>
        <v>3</v>
      </c>
      <c r="H106" s="17">
        <v>10</v>
      </c>
      <c r="I106" s="16">
        <v>1.75</v>
      </c>
      <c r="J106" s="17">
        <v>0</v>
      </c>
      <c r="K106" s="17">
        <f t="shared" si="46"/>
        <v>0</v>
      </c>
      <c r="L106" s="17">
        <f t="shared" si="47"/>
        <v>1.75</v>
      </c>
      <c r="M106" s="18">
        <f t="shared" si="52"/>
        <v>5.25</v>
      </c>
      <c r="N106" s="15" t="str">
        <f t="shared" si="48"/>
        <v>-</v>
      </c>
      <c r="O106" s="17" t="str">
        <f t="shared" si="49"/>
        <v>-</v>
      </c>
      <c r="P106" s="17"/>
      <c r="Q106" s="17" t="str">
        <f t="shared" si="50"/>
        <v>-</v>
      </c>
      <c r="R106" s="17" t="str">
        <f t="shared" si="51"/>
        <v>-</v>
      </c>
    </row>
    <row r="107" spans="1:18">
      <c r="A107" s="14">
        <v>4</v>
      </c>
      <c r="B107" s="17">
        <v>1</v>
      </c>
      <c r="C107" s="17"/>
      <c r="D107" s="17"/>
      <c r="E107" s="16">
        <v>3</v>
      </c>
      <c r="F107" s="17">
        <f t="shared" si="44"/>
        <v>3</v>
      </c>
      <c r="G107" s="17">
        <f t="shared" si="45"/>
        <v>3</v>
      </c>
      <c r="H107" s="17">
        <v>12</v>
      </c>
      <c r="I107" s="16">
        <v>2.4500000000000002</v>
      </c>
      <c r="J107" s="17">
        <v>0</v>
      </c>
      <c r="K107" s="17">
        <f t="shared" si="46"/>
        <v>0</v>
      </c>
      <c r="L107" s="17">
        <f t="shared" si="47"/>
        <v>2.4500000000000002</v>
      </c>
      <c r="M107" s="18">
        <f t="shared" si="52"/>
        <v>7.3500000000000005</v>
      </c>
      <c r="N107" s="15" t="str">
        <f t="shared" si="48"/>
        <v>-</v>
      </c>
      <c r="O107" s="17" t="str">
        <f t="shared" si="49"/>
        <v>-</v>
      </c>
      <c r="P107" s="17" t="str">
        <f>IF(H107=10,M107,"-")</f>
        <v>-</v>
      </c>
      <c r="Q107" s="17">
        <f t="shared" si="50"/>
        <v>7.3500000000000005</v>
      </c>
      <c r="R107" s="17" t="str">
        <f t="shared" si="51"/>
        <v>-</v>
      </c>
    </row>
    <row r="108" spans="1:18">
      <c r="A108" s="14">
        <v>5</v>
      </c>
      <c r="B108" s="17">
        <v>1</v>
      </c>
      <c r="C108" s="17"/>
      <c r="D108" s="17"/>
      <c r="E108" s="16">
        <v>3</v>
      </c>
      <c r="F108" s="17">
        <f t="shared" si="44"/>
        <v>3</v>
      </c>
      <c r="G108" s="17">
        <f t="shared" si="45"/>
        <v>3</v>
      </c>
      <c r="H108" s="17">
        <v>10</v>
      </c>
      <c r="I108" s="16">
        <v>5.0999999999999996</v>
      </c>
      <c r="J108" s="17">
        <v>0</v>
      </c>
      <c r="K108" s="17">
        <f t="shared" si="46"/>
        <v>0</v>
      </c>
      <c r="L108" s="17">
        <f t="shared" si="47"/>
        <v>5.0999999999999996</v>
      </c>
      <c r="M108" s="18">
        <f t="shared" si="52"/>
        <v>15.299999999999999</v>
      </c>
      <c r="N108" s="15" t="str">
        <f t="shared" si="48"/>
        <v>-</v>
      </c>
      <c r="O108" s="17" t="str">
        <f t="shared" si="49"/>
        <v>-</v>
      </c>
      <c r="P108" s="17"/>
      <c r="Q108" s="17" t="str">
        <f t="shared" si="50"/>
        <v>-</v>
      </c>
      <c r="R108" s="17" t="str">
        <f t="shared" si="51"/>
        <v>-</v>
      </c>
    </row>
    <row r="109" spans="1:18">
      <c r="A109" s="14">
        <v>6</v>
      </c>
      <c r="B109" s="17">
        <v>1</v>
      </c>
      <c r="C109" s="17"/>
      <c r="D109" s="17"/>
      <c r="E109" s="16">
        <v>34</v>
      </c>
      <c r="F109" s="17">
        <f t="shared" si="44"/>
        <v>34</v>
      </c>
      <c r="G109" s="17">
        <f t="shared" si="45"/>
        <v>34</v>
      </c>
      <c r="H109" s="17">
        <v>8</v>
      </c>
      <c r="I109" s="16">
        <v>1.26</v>
      </c>
      <c r="J109" s="17">
        <v>0</v>
      </c>
      <c r="K109" s="17">
        <f t="shared" si="46"/>
        <v>0</v>
      </c>
      <c r="L109" s="17">
        <f t="shared" si="47"/>
        <v>1.26</v>
      </c>
      <c r="M109" s="18">
        <f t="shared" si="52"/>
        <v>42.84</v>
      </c>
      <c r="N109" s="15" t="str">
        <f t="shared" si="48"/>
        <v>-</v>
      </c>
      <c r="O109" s="17">
        <f t="shared" si="49"/>
        <v>42.84</v>
      </c>
      <c r="P109" s="17" t="str">
        <f t="shared" ref="P109:P116" si="53">IF(H109=10,M109,"-")</f>
        <v>-</v>
      </c>
      <c r="Q109" s="17" t="str">
        <f t="shared" si="50"/>
        <v>-</v>
      </c>
      <c r="R109" s="17" t="str">
        <f t="shared" si="51"/>
        <v>-</v>
      </c>
    </row>
    <row r="110" spans="1:18">
      <c r="A110" s="14">
        <v>7</v>
      </c>
      <c r="B110" s="17">
        <v>1</v>
      </c>
      <c r="C110" s="43"/>
      <c r="D110" s="17"/>
      <c r="E110" s="16">
        <v>34</v>
      </c>
      <c r="F110" s="17">
        <f t="shared" si="44"/>
        <v>34</v>
      </c>
      <c r="G110" s="17">
        <f t="shared" si="45"/>
        <v>34</v>
      </c>
      <c r="H110" s="17">
        <v>8</v>
      </c>
      <c r="I110" s="16">
        <v>0.95</v>
      </c>
      <c r="J110" s="17">
        <v>0</v>
      </c>
      <c r="K110" s="17">
        <f t="shared" si="46"/>
        <v>0</v>
      </c>
      <c r="L110" s="17">
        <f t="shared" si="47"/>
        <v>0.95</v>
      </c>
      <c r="M110" s="18">
        <f t="shared" si="52"/>
        <v>32.299999999999997</v>
      </c>
      <c r="N110" s="15" t="str">
        <f t="shared" si="48"/>
        <v>-</v>
      </c>
      <c r="O110" s="17">
        <f t="shared" si="49"/>
        <v>32.299999999999997</v>
      </c>
      <c r="P110" s="17" t="str">
        <f t="shared" si="53"/>
        <v>-</v>
      </c>
      <c r="Q110" s="17" t="str">
        <f t="shared" si="50"/>
        <v>-</v>
      </c>
      <c r="R110" s="17" t="str">
        <f t="shared" si="51"/>
        <v>-</v>
      </c>
    </row>
    <row r="111" spans="1:18">
      <c r="A111" s="14">
        <v>8</v>
      </c>
      <c r="B111" s="17">
        <v>1</v>
      </c>
      <c r="C111" s="43"/>
      <c r="D111" s="17"/>
      <c r="E111" s="16">
        <v>3</v>
      </c>
      <c r="F111" s="17">
        <f t="shared" si="44"/>
        <v>3</v>
      </c>
      <c r="G111" s="17">
        <f t="shared" si="45"/>
        <v>3</v>
      </c>
      <c r="H111" s="17">
        <v>12</v>
      </c>
      <c r="I111" s="16">
        <v>5.54</v>
      </c>
      <c r="J111" s="17">
        <v>0</v>
      </c>
      <c r="K111" s="17">
        <f t="shared" si="46"/>
        <v>0</v>
      </c>
      <c r="L111" s="17">
        <f t="shared" si="47"/>
        <v>5.54</v>
      </c>
      <c r="M111" s="18">
        <f t="shared" si="52"/>
        <v>16.62</v>
      </c>
      <c r="N111" s="15" t="str">
        <f t="shared" si="48"/>
        <v>-</v>
      </c>
      <c r="O111" s="17" t="str">
        <f t="shared" si="49"/>
        <v>-</v>
      </c>
      <c r="P111" s="17" t="str">
        <f t="shared" si="53"/>
        <v>-</v>
      </c>
      <c r="Q111" s="17">
        <f t="shared" si="50"/>
        <v>16.62</v>
      </c>
      <c r="R111" s="17" t="str">
        <f t="shared" si="51"/>
        <v>-</v>
      </c>
    </row>
    <row r="112" spans="1:18">
      <c r="A112" s="14">
        <v>9</v>
      </c>
      <c r="B112" s="17">
        <v>1</v>
      </c>
      <c r="C112" s="43"/>
      <c r="D112" s="17"/>
      <c r="E112" s="16">
        <v>3</v>
      </c>
      <c r="F112" s="17">
        <f t="shared" si="44"/>
        <v>3</v>
      </c>
      <c r="G112" s="17">
        <f t="shared" si="45"/>
        <v>3</v>
      </c>
      <c r="H112" s="17">
        <v>12</v>
      </c>
      <c r="I112" s="16">
        <v>4.4800000000000004</v>
      </c>
      <c r="J112" s="17">
        <v>0</v>
      </c>
      <c r="K112" s="17">
        <f t="shared" si="46"/>
        <v>0</v>
      </c>
      <c r="L112" s="17">
        <f t="shared" si="47"/>
        <v>4.4800000000000004</v>
      </c>
      <c r="M112" s="18">
        <f t="shared" si="52"/>
        <v>13.440000000000001</v>
      </c>
      <c r="N112" s="15" t="str">
        <f t="shared" si="48"/>
        <v>-</v>
      </c>
      <c r="O112" s="17" t="str">
        <f t="shared" si="49"/>
        <v>-</v>
      </c>
      <c r="P112" s="17" t="str">
        <f t="shared" si="53"/>
        <v>-</v>
      </c>
      <c r="Q112" s="17">
        <f t="shared" si="50"/>
        <v>13.440000000000001</v>
      </c>
      <c r="R112" s="17" t="str">
        <f t="shared" si="51"/>
        <v>-</v>
      </c>
    </row>
    <row r="113" spans="1:19">
      <c r="A113" s="14">
        <v>10</v>
      </c>
      <c r="B113" s="17">
        <v>1</v>
      </c>
      <c r="C113" s="43"/>
      <c r="D113" s="17"/>
      <c r="E113" s="16">
        <v>3</v>
      </c>
      <c r="F113" s="17">
        <f t="shared" si="44"/>
        <v>3</v>
      </c>
      <c r="G113" s="17">
        <f t="shared" si="45"/>
        <v>3</v>
      </c>
      <c r="H113" s="17">
        <v>10</v>
      </c>
      <c r="I113" s="16">
        <v>1.85</v>
      </c>
      <c r="J113" s="17">
        <v>0</v>
      </c>
      <c r="K113" s="17">
        <f t="shared" si="46"/>
        <v>0</v>
      </c>
      <c r="L113" s="17">
        <f t="shared" si="47"/>
        <v>1.85</v>
      </c>
      <c r="M113" s="18">
        <f t="shared" si="52"/>
        <v>5.5500000000000007</v>
      </c>
      <c r="N113" s="15" t="str">
        <f t="shared" si="48"/>
        <v>-</v>
      </c>
      <c r="O113" s="17" t="str">
        <f t="shared" si="49"/>
        <v>-</v>
      </c>
      <c r="P113" s="17">
        <f t="shared" si="53"/>
        <v>5.5500000000000007</v>
      </c>
      <c r="Q113" s="17" t="str">
        <f t="shared" si="50"/>
        <v>-</v>
      </c>
      <c r="R113" s="17" t="str">
        <f t="shared" si="51"/>
        <v>-</v>
      </c>
    </row>
    <row r="114" spans="1:19">
      <c r="A114" s="14">
        <v>11</v>
      </c>
      <c r="B114" s="17">
        <v>1</v>
      </c>
      <c r="C114" s="43"/>
      <c r="D114" s="17"/>
      <c r="E114" s="16">
        <v>3</v>
      </c>
      <c r="F114" s="17">
        <f t="shared" si="44"/>
        <v>3</v>
      </c>
      <c r="G114" s="17">
        <f t="shared" si="45"/>
        <v>3</v>
      </c>
      <c r="H114" s="17">
        <v>10</v>
      </c>
      <c r="I114" s="16">
        <v>5.4</v>
      </c>
      <c r="J114" s="17">
        <v>0</v>
      </c>
      <c r="K114" s="17">
        <f t="shared" si="46"/>
        <v>0</v>
      </c>
      <c r="L114" s="17">
        <f t="shared" si="47"/>
        <v>5.4</v>
      </c>
      <c r="M114" s="18">
        <f t="shared" si="52"/>
        <v>16.200000000000003</v>
      </c>
      <c r="N114" s="15" t="str">
        <f t="shared" si="48"/>
        <v>-</v>
      </c>
      <c r="O114" s="17" t="str">
        <f t="shared" si="49"/>
        <v>-</v>
      </c>
      <c r="P114" s="17">
        <f t="shared" si="53"/>
        <v>16.200000000000003</v>
      </c>
      <c r="Q114" s="17" t="str">
        <f t="shared" si="50"/>
        <v>-</v>
      </c>
      <c r="R114" s="17" t="str">
        <f t="shared" si="51"/>
        <v>-</v>
      </c>
    </row>
    <row r="115" spans="1:19">
      <c r="A115" s="14">
        <v>12</v>
      </c>
      <c r="B115" s="17">
        <v>1</v>
      </c>
      <c r="C115" s="43"/>
      <c r="D115" s="17"/>
      <c r="E115" s="16">
        <v>36</v>
      </c>
      <c r="F115" s="17">
        <f t="shared" si="44"/>
        <v>36</v>
      </c>
      <c r="G115" s="17">
        <f t="shared" si="45"/>
        <v>36</v>
      </c>
      <c r="H115" s="17">
        <v>8</v>
      </c>
      <c r="I115" s="16">
        <v>1.26</v>
      </c>
      <c r="J115" s="17">
        <v>0</v>
      </c>
      <c r="K115" s="17">
        <f t="shared" si="46"/>
        <v>0</v>
      </c>
      <c r="L115" s="17">
        <f t="shared" si="47"/>
        <v>1.26</v>
      </c>
      <c r="M115" s="18">
        <f t="shared" si="52"/>
        <v>45.36</v>
      </c>
      <c r="N115" s="15" t="str">
        <f t="shared" si="48"/>
        <v>-</v>
      </c>
      <c r="O115" s="17">
        <f t="shared" si="49"/>
        <v>45.36</v>
      </c>
      <c r="P115" s="17" t="str">
        <f t="shared" si="53"/>
        <v>-</v>
      </c>
      <c r="Q115" s="17" t="str">
        <f t="shared" si="50"/>
        <v>-</v>
      </c>
      <c r="R115" s="17" t="str">
        <f t="shared" si="51"/>
        <v>-</v>
      </c>
    </row>
    <row r="116" spans="1:19">
      <c r="A116" s="14">
        <v>13</v>
      </c>
      <c r="B116" s="17">
        <v>1</v>
      </c>
      <c r="C116" s="43"/>
      <c r="D116" s="17"/>
      <c r="E116" s="16">
        <v>36</v>
      </c>
      <c r="F116" s="17">
        <f t="shared" si="44"/>
        <v>36</v>
      </c>
      <c r="G116" s="17">
        <f t="shared" si="45"/>
        <v>36</v>
      </c>
      <c r="H116" s="17">
        <v>8</v>
      </c>
      <c r="I116" s="16">
        <v>0.95</v>
      </c>
      <c r="J116" s="17">
        <v>0</v>
      </c>
      <c r="K116" s="17">
        <f t="shared" si="46"/>
        <v>0</v>
      </c>
      <c r="L116" s="17">
        <f t="shared" si="47"/>
        <v>0.95</v>
      </c>
      <c r="M116" s="18">
        <f t="shared" si="52"/>
        <v>34.199999999999996</v>
      </c>
      <c r="N116" s="15" t="str">
        <f t="shared" si="48"/>
        <v>-</v>
      </c>
      <c r="O116" s="17">
        <f t="shared" si="49"/>
        <v>34.199999999999996</v>
      </c>
      <c r="P116" s="17" t="str">
        <f t="shared" si="53"/>
        <v>-</v>
      </c>
      <c r="Q116" s="17" t="str">
        <f t="shared" si="50"/>
        <v>-</v>
      </c>
      <c r="R116" s="17" t="str">
        <f t="shared" si="51"/>
        <v>-</v>
      </c>
    </row>
    <row r="117" spans="1:19" ht="13.5" thickBot="1">
      <c r="A117" s="14"/>
      <c r="B117" s="17"/>
      <c r="C117" s="43"/>
      <c r="D117" s="17"/>
      <c r="E117" s="16"/>
      <c r="F117" s="17"/>
      <c r="G117" s="17"/>
      <c r="H117" s="17"/>
      <c r="I117" s="16"/>
      <c r="J117" s="17"/>
      <c r="K117" s="17"/>
      <c r="L117" s="17"/>
      <c r="M117" s="18"/>
      <c r="N117" s="15"/>
      <c r="O117" s="17"/>
      <c r="P117" s="17"/>
      <c r="Q117" s="17"/>
      <c r="R117" s="17"/>
    </row>
    <row r="118" spans="1:19" ht="19.5" thickBot="1">
      <c r="A118" s="7" t="s">
        <v>40</v>
      </c>
      <c r="B118" s="8"/>
      <c r="C118" s="9"/>
      <c r="D118" s="10"/>
      <c r="M118" s="33"/>
      <c r="N118" s="34"/>
    </row>
    <row r="119" spans="1:19" ht="13.5" customHeight="1" thickBot="1">
      <c r="A119" s="31"/>
      <c r="B119" s="35"/>
      <c r="C119" s="11"/>
      <c r="D119" s="11"/>
      <c r="M119" s="33"/>
      <c r="N119" s="34"/>
    </row>
    <row r="120" spans="1:19" ht="20.25" thickBot="1">
      <c r="A120" s="44" t="e">
        <f>+#REF!</f>
        <v>#REF!</v>
      </c>
      <c r="B120" s="36"/>
      <c r="C120" s="37"/>
      <c r="D120" s="38"/>
      <c r="E120" s="39" t="s">
        <v>21</v>
      </c>
      <c r="F120" s="12" t="e">
        <f>+#REF!</f>
        <v>#REF!</v>
      </c>
      <c r="G120" s="13">
        <f>0.51+0.25+0.75</f>
        <v>1.51</v>
      </c>
      <c r="M120" s="33"/>
      <c r="N120" s="34"/>
    </row>
    <row r="121" spans="1:19">
      <c r="A121" s="14" t="s">
        <v>33</v>
      </c>
      <c r="B121" s="15">
        <v>1</v>
      </c>
      <c r="C121" s="16" t="e">
        <f>+F120</f>
        <v>#REF!</v>
      </c>
      <c r="D121" s="16">
        <v>0.15</v>
      </c>
      <c r="E121" s="16" t="e">
        <f>(C121/D121)</f>
        <v>#REF!</v>
      </c>
      <c r="F121" s="16">
        <v>40</v>
      </c>
      <c r="G121" s="17">
        <f>F121</f>
        <v>40</v>
      </c>
      <c r="H121" s="17">
        <v>12</v>
      </c>
      <c r="I121" s="16">
        <f>G120+0.2</f>
        <v>1.71</v>
      </c>
      <c r="J121" s="17">
        <v>0</v>
      </c>
      <c r="K121" s="16">
        <f>IF(J121=0,0,H121*0.07)</f>
        <v>0</v>
      </c>
      <c r="L121" s="17">
        <f>I121+(J121*K121)</f>
        <v>1.71</v>
      </c>
      <c r="M121" s="18">
        <f>L121*G121*B121</f>
        <v>68.400000000000006</v>
      </c>
      <c r="N121" s="15" t="str">
        <f>IF(H121=6,M121,"-")</f>
        <v>-</v>
      </c>
      <c r="O121" s="17" t="str">
        <f>IF(H121=8,M121,"-")</f>
        <v>-</v>
      </c>
      <c r="P121" s="17" t="str">
        <f>IF(H121=10,M121,"-")</f>
        <v>-</v>
      </c>
      <c r="Q121" s="17">
        <f>IF(H121=12,M121,"-")</f>
        <v>68.400000000000006</v>
      </c>
      <c r="R121" s="17" t="str">
        <f>IF(H121=14,M121,"-")</f>
        <v>-</v>
      </c>
      <c r="S121" s="40"/>
    </row>
    <row r="122" spans="1:19">
      <c r="A122" s="14" t="s">
        <v>35</v>
      </c>
      <c r="B122" s="15">
        <v>1</v>
      </c>
      <c r="C122" s="16" t="e">
        <f>+F120</f>
        <v>#REF!</v>
      </c>
      <c r="D122" s="16">
        <v>0.15</v>
      </c>
      <c r="E122" s="16" t="e">
        <f>(C122/D122)</f>
        <v>#REF!</v>
      </c>
      <c r="F122" s="16">
        <v>40</v>
      </c>
      <c r="G122" s="17">
        <f>F122</f>
        <v>40</v>
      </c>
      <c r="H122" s="17">
        <v>10</v>
      </c>
      <c r="I122" s="16" t="e">
        <f>F120+0.2</f>
        <v>#REF!</v>
      </c>
      <c r="J122" s="17">
        <v>0</v>
      </c>
      <c r="K122" s="16">
        <f>IF(J122=0,0,H122*0.06)</f>
        <v>0</v>
      </c>
      <c r="L122" s="17" t="e">
        <f>I122+(J122*K122)</f>
        <v>#REF!</v>
      </c>
      <c r="M122" s="18" t="e">
        <f>L122*G122*B122</f>
        <v>#REF!</v>
      </c>
      <c r="N122" s="15" t="str">
        <f>IF(H122=6,M122,"-")</f>
        <v>-</v>
      </c>
      <c r="O122" s="17" t="str">
        <f>IF(H122=8,M122,"-")</f>
        <v>-</v>
      </c>
      <c r="P122" s="17" t="e">
        <f>IF(H122=10,M122,"-")</f>
        <v>#REF!</v>
      </c>
      <c r="Q122" s="17" t="str">
        <f>IF(H122=12,M122,"-")</f>
        <v>-</v>
      </c>
      <c r="R122" s="17" t="str">
        <f>IF(H122=14,M122,"-")</f>
        <v>-</v>
      </c>
      <c r="S122" s="40"/>
    </row>
    <row r="123" spans="1:19">
      <c r="A123" s="14" t="s">
        <v>32</v>
      </c>
      <c r="B123" s="15">
        <v>1</v>
      </c>
      <c r="C123" s="16">
        <f>+G120</f>
        <v>1.51</v>
      </c>
      <c r="D123" s="16">
        <v>0.15</v>
      </c>
      <c r="E123" s="16">
        <f>(C123/D123)</f>
        <v>10.066666666666666</v>
      </c>
      <c r="F123" s="16">
        <f>ROUND(E123,0)</f>
        <v>10</v>
      </c>
      <c r="G123" s="17">
        <f>F123</f>
        <v>10</v>
      </c>
      <c r="H123" s="17">
        <v>10</v>
      </c>
      <c r="I123" s="16" t="e">
        <f>+F120+0.2</f>
        <v>#REF!</v>
      </c>
      <c r="J123" s="17">
        <v>0</v>
      </c>
      <c r="K123" s="16">
        <f>IF(J123=0,0,H123*0.07)</f>
        <v>0</v>
      </c>
      <c r="L123" s="17" t="e">
        <f>I123+(J123*K123)</f>
        <v>#REF!</v>
      </c>
      <c r="M123" s="18" t="e">
        <f>L123*G123*B123</f>
        <v>#REF!</v>
      </c>
      <c r="N123" s="15" t="str">
        <f>IF(H123=6,M123,"-")</f>
        <v>-</v>
      </c>
      <c r="O123" s="17" t="str">
        <f>IF(H123=8,M123,"-")</f>
        <v>-</v>
      </c>
      <c r="P123" s="17" t="e">
        <f>IF(H123=10,M123,"-")</f>
        <v>#REF!</v>
      </c>
      <c r="Q123" s="17" t="str">
        <f>IF(H123=12,M123,"-")</f>
        <v>-</v>
      </c>
      <c r="R123" s="17" t="str">
        <f>IF(H123=14,M123,"-")</f>
        <v>-</v>
      </c>
      <c r="S123" s="40"/>
    </row>
    <row r="124" spans="1:19">
      <c r="A124" s="14" t="s">
        <v>34</v>
      </c>
      <c r="B124" s="15">
        <v>1</v>
      </c>
      <c r="C124" s="16">
        <f>+G120</f>
        <v>1.51</v>
      </c>
      <c r="D124" s="16">
        <v>0.15</v>
      </c>
      <c r="E124" s="16">
        <f>(C124/D124)</f>
        <v>10.066666666666666</v>
      </c>
      <c r="F124" s="16">
        <f>ROUND(E124,0)</f>
        <v>10</v>
      </c>
      <c r="G124" s="17">
        <f>F124</f>
        <v>10</v>
      </c>
      <c r="H124" s="17">
        <v>10</v>
      </c>
      <c r="I124" s="16">
        <f>+G120+0.2</f>
        <v>1.71</v>
      </c>
      <c r="J124" s="17">
        <v>0</v>
      </c>
      <c r="K124" s="16">
        <f>IF(J124=0,0,H124*0.07)</f>
        <v>0</v>
      </c>
      <c r="L124" s="17">
        <f>I124+(J124*K124)</f>
        <v>1.71</v>
      </c>
      <c r="M124" s="18">
        <f>L124*G124*B124</f>
        <v>17.100000000000001</v>
      </c>
      <c r="N124" s="15" t="str">
        <f>IF(H124=6,M124,"-")</f>
        <v>-</v>
      </c>
      <c r="O124" s="17" t="str">
        <f>IF(H124=8,M124,"-")</f>
        <v>-</v>
      </c>
      <c r="P124" s="17">
        <f>IF(H124=10,M124,"-")</f>
        <v>17.100000000000001</v>
      </c>
      <c r="Q124" s="17" t="str">
        <f>IF(H124=12,M124,"-")</f>
        <v>-</v>
      </c>
      <c r="R124" s="17" t="str">
        <f>IF(H124=14,M124,"-")</f>
        <v>-</v>
      </c>
      <c r="S124" s="40"/>
    </row>
    <row r="125" spans="1:19">
      <c r="A125" s="14" t="s">
        <v>42</v>
      </c>
      <c r="B125" s="15">
        <v>1</v>
      </c>
      <c r="C125" s="16"/>
      <c r="D125" s="16"/>
      <c r="E125" s="16"/>
      <c r="F125" s="16"/>
      <c r="G125" s="17">
        <v>10</v>
      </c>
      <c r="H125" s="17">
        <v>6</v>
      </c>
      <c r="I125" s="16">
        <f>0.15+0.09+0.15+0.09+0.15</f>
        <v>0.63</v>
      </c>
      <c r="J125" s="17">
        <v>0</v>
      </c>
      <c r="K125" s="16">
        <f>IF(J125=0,0,H125*0.07)</f>
        <v>0</v>
      </c>
      <c r="L125" s="17">
        <f>I125+(J125*K125)</f>
        <v>0.63</v>
      </c>
      <c r="M125" s="18">
        <f>L125*G125*B125</f>
        <v>6.3</v>
      </c>
      <c r="N125" s="15">
        <f>IF(H125=6,M125,"-")</f>
        <v>6.3</v>
      </c>
      <c r="O125" s="17" t="str">
        <f>IF(H125=8,M125,"-")</f>
        <v>-</v>
      </c>
      <c r="P125" s="17" t="str">
        <f>IF(H125=10,M125,"-")</f>
        <v>-</v>
      </c>
      <c r="Q125" s="17" t="str">
        <f>IF(H125=12,M125,"-")</f>
        <v>-</v>
      </c>
      <c r="R125" s="17" t="str">
        <f>IF(H125=14,M125,"-")</f>
        <v>-</v>
      </c>
      <c r="S125" s="40"/>
    </row>
    <row r="126" spans="1:19" ht="13.5" thickBot="1">
      <c r="A126" s="14"/>
      <c r="B126" s="15"/>
      <c r="C126" s="16"/>
      <c r="D126" s="16"/>
      <c r="E126" s="16"/>
      <c r="F126" s="16"/>
      <c r="G126" s="17"/>
      <c r="H126" s="17"/>
      <c r="I126" s="16"/>
      <c r="J126" s="17"/>
      <c r="K126" s="16"/>
      <c r="L126" s="17"/>
      <c r="M126" s="18"/>
      <c r="N126" s="15"/>
      <c r="O126" s="17"/>
      <c r="P126" s="17"/>
      <c r="Q126" s="17"/>
      <c r="R126" s="17"/>
      <c r="S126" s="40"/>
    </row>
    <row r="127" spans="1:19" ht="20.25" thickBot="1">
      <c r="A127" s="44" t="e">
        <f>+#REF!</f>
        <v>#REF!</v>
      </c>
      <c r="B127" s="36"/>
      <c r="C127" s="37"/>
      <c r="D127" s="38"/>
      <c r="E127" s="39" t="s">
        <v>21</v>
      </c>
      <c r="F127" s="12" t="e">
        <f>+#REF!</f>
        <v>#REF!</v>
      </c>
      <c r="G127" s="13">
        <f>0.51+0.25+0.75</f>
        <v>1.51</v>
      </c>
      <c r="M127" s="33"/>
      <c r="N127" s="34"/>
    </row>
    <row r="128" spans="1:19">
      <c r="A128" s="14" t="s">
        <v>33</v>
      </c>
      <c r="B128" s="15">
        <v>1</v>
      </c>
      <c r="C128" s="16" t="e">
        <f>+F127</f>
        <v>#REF!</v>
      </c>
      <c r="D128" s="16">
        <v>0.15</v>
      </c>
      <c r="E128" s="16" t="e">
        <f>(C128/D128)</f>
        <v>#REF!</v>
      </c>
      <c r="F128" s="16">
        <v>40</v>
      </c>
      <c r="G128" s="17">
        <f>F128</f>
        <v>40</v>
      </c>
      <c r="H128" s="17">
        <v>12</v>
      </c>
      <c r="I128" s="16">
        <f>G127+0.2</f>
        <v>1.71</v>
      </c>
      <c r="J128" s="17">
        <v>0</v>
      </c>
      <c r="K128" s="16">
        <f>IF(J128=0,0,H128*0.07)</f>
        <v>0</v>
      </c>
      <c r="L128" s="17">
        <f>I128+(J128*K128)</f>
        <v>1.71</v>
      </c>
      <c r="M128" s="18">
        <f>L128*G128*B128</f>
        <v>68.400000000000006</v>
      </c>
      <c r="N128" s="15" t="str">
        <f>IF(H128=6,M128,"-")</f>
        <v>-</v>
      </c>
      <c r="O128" s="17" t="str">
        <f>IF(H128=8,M128,"-")</f>
        <v>-</v>
      </c>
      <c r="P128" s="17" t="str">
        <f>IF(H128=10,M128,"-")</f>
        <v>-</v>
      </c>
      <c r="Q128" s="17">
        <f>IF(H128=12,M128,"-")</f>
        <v>68.400000000000006</v>
      </c>
      <c r="R128" s="17" t="str">
        <f>IF(H128=14,M128,"-")</f>
        <v>-</v>
      </c>
      <c r="S128" s="40"/>
    </row>
    <row r="129" spans="1:19">
      <c r="A129" s="14" t="s">
        <v>35</v>
      </c>
      <c r="B129" s="15">
        <v>1</v>
      </c>
      <c r="C129" s="16" t="e">
        <f>+F127</f>
        <v>#REF!</v>
      </c>
      <c r="D129" s="16">
        <v>0.15</v>
      </c>
      <c r="E129" s="16" t="e">
        <f>(C129/D129)</f>
        <v>#REF!</v>
      </c>
      <c r="F129" s="16">
        <v>40</v>
      </c>
      <c r="G129" s="17">
        <f>F129</f>
        <v>40</v>
      </c>
      <c r="H129" s="17">
        <v>10</v>
      </c>
      <c r="I129" s="16" t="e">
        <f>F127+0.2</f>
        <v>#REF!</v>
      </c>
      <c r="J129" s="17">
        <v>0</v>
      </c>
      <c r="K129" s="16">
        <f>IF(J129=0,0,H129*0.06)</f>
        <v>0</v>
      </c>
      <c r="L129" s="17" t="e">
        <f>I129+(J129*K129)</f>
        <v>#REF!</v>
      </c>
      <c r="M129" s="18" t="e">
        <f>L129*G129*B129</f>
        <v>#REF!</v>
      </c>
      <c r="N129" s="15" t="str">
        <f>IF(H129=6,M129,"-")</f>
        <v>-</v>
      </c>
      <c r="O129" s="17" t="str">
        <f>IF(H129=8,M129,"-")</f>
        <v>-</v>
      </c>
      <c r="P129" s="17" t="e">
        <f>IF(H129=10,M129,"-")</f>
        <v>#REF!</v>
      </c>
      <c r="Q129" s="17" t="str">
        <f>IF(H129=12,M129,"-")</f>
        <v>-</v>
      </c>
      <c r="R129" s="17" t="str">
        <f>IF(H129=14,M129,"-")</f>
        <v>-</v>
      </c>
      <c r="S129" s="40"/>
    </row>
    <row r="130" spans="1:19">
      <c r="A130" s="14" t="s">
        <v>32</v>
      </c>
      <c r="B130" s="15">
        <v>1</v>
      </c>
      <c r="C130" s="16">
        <f>+G127</f>
        <v>1.51</v>
      </c>
      <c r="D130" s="16">
        <v>0.15</v>
      </c>
      <c r="E130" s="16">
        <f>(C130/D130)</f>
        <v>10.066666666666666</v>
      </c>
      <c r="F130" s="16">
        <f>ROUND(E130,0)</f>
        <v>10</v>
      </c>
      <c r="G130" s="17">
        <f>F130</f>
        <v>10</v>
      </c>
      <c r="H130" s="17">
        <v>10</v>
      </c>
      <c r="I130" s="16" t="e">
        <f>+F127+0.2</f>
        <v>#REF!</v>
      </c>
      <c r="J130" s="17">
        <v>0</v>
      </c>
      <c r="K130" s="16">
        <f>IF(J130=0,0,H130*0.07)</f>
        <v>0</v>
      </c>
      <c r="L130" s="17" t="e">
        <f>I130+(J130*K130)</f>
        <v>#REF!</v>
      </c>
      <c r="M130" s="18" t="e">
        <f>L130*G130*B130</f>
        <v>#REF!</v>
      </c>
      <c r="N130" s="15" t="str">
        <f>IF(H130=6,M130,"-")</f>
        <v>-</v>
      </c>
      <c r="O130" s="17" t="str">
        <f>IF(H130=8,M130,"-")</f>
        <v>-</v>
      </c>
      <c r="P130" s="17" t="e">
        <f>IF(H130=10,M130,"-")</f>
        <v>#REF!</v>
      </c>
      <c r="Q130" s="17" t="str">
        <f>IF(H130=12,M130,"-")</f>
        <v>-</v>
      </c>
      <c r="R130" s="17" t="str">
        <f>IF(H130=14,M130,"-")</f>
        <v>-</v>
      </c>
      <c r="S130" s="40"/>
    </row>
    <row r="131" spans="1:19">
      <c r="A131" s="14" t="s">
        <v>34</v>
      </c>
      <c r="B131" s="15">
        <v>1</v>
      </c>
      <c r="C131" s="16">
        <f>+G127</f>
        <v>1.51</v>
      </c>
      <c r="D131" s="16">
        <v>0.15</v>
      </c>
      <c r="E131" s="16">
        <f>(C131/D131)</f>
        <v>10.066666666666666</v>
      </c>
      <c r="F131" s="16">
        <f>ROUND(E131,0)</f>
        <v>10</v>
      </c>
      <c r="G131" s="17">
        <f>F131</f>
        <v>10</v>
      </c>
      <c r="H131" s="17">
        <v>10</v>
      </c>
      <c r="I131" s="16">
        <f>+G127+0.2</f>
        <v>1.71</v>
      </c>
      <c r="J131" s="17">
        <v>0</v>
      </c>
      <c r="K131" s="16">
        <f>IF(J131=0,0,H131*0.07)</f>
        <v>0</v>
      </c>
      <c r="L131" s="17">
        <f>I131+(J131*K131)</f>
        <v>1.71</v>
      </c>
      <c r="M131" s="18">
        <f>L131*G131*B131</f>
        <v>17.100000000000001</v>
      </c>
      <c r="N131" s="15" t="str">
        <f>IF(H131=6,M131,"-")</f>
        <v>-</v>
      </c>
      <c r="O131" s="17" t="str">
        <f>IF(H131=8,M131,"-")</f>
        <v>-</v>
      </c>
      <c r="P131" s="17">
        <f>IF(H131=10,M131,"-")</f>
        <v>17.100000000000001</v>
      </c>
      <c r="Q131" s="17" t="str">
        <f>IF(H131=12,M131,"-")</f>
        <v>-</v>
      </c>
      <c r="R131" s="17" t="str">
        <f>IF(H131=14,M131,"-")</f>
        <v>-</v>
      </c>
      <c r="S131" s="40"/>
    </row>
    <row r="132" spans="1:19">
      <c r="A132" s="14" t="s">
        <v>42</v>
      </c>
      <c r="B132" s="15">
        <v>1</v>
      </c>
      <c r="C132" s="16"/>
      <c r="D132" s="16"/>
      <c r="E132" s="16"/>
      <c r="F132" s="16"/>
      <c r="G132" s="17">
        <v>15</v>
      </c>
      <c r="H132" s="17">
        <v>6</v>
      </c>
      <c r="I132" s="16">
        <f>0.15+0.09+0.15+0.09+0.15</f>
        <v>0.63</v>
      </c>
      <c r="J132" s="17">
        <v>0</v>
      </c>
      <c r="K132" s="16">
        <f>IF(J132=0,0,H132*0.07)</f>
        <v>0</v>
      </c>
      <c r="L132" s="17">
        <f>I132+(J132*K132)</f>
        <v>0.63</v>
      </c>
      <c r="M132" s="18">
        <f>L132*G132*B132</f>
        <v>9.4499999999999993</v>
      </c>
      <c r="N132" s="15">
        <f>IF(H132=6,M132,"-")</f>
        <v>9.4499999999999993</v>
      </c>
      <c r="O132" s="17" t="str">
        <f>IF(H132=8,M132,"-")</f>
        <v>-</v>
      </c>
      <c r="P132" s="17" t="str">
        <f>IF(H132=10,M132,"-")</f>
        <v>-</v>
      </c>
      <c r="Q132" s="17" t="str">
        <f>IF(H132=12,M132,"-")</f>
        <v>-</v>
      </c>
      <c r="R132" s="17" t="str">
        <f>IF(H132=14,M132,"-")</f>
        <v>-</v>
      </c>
      <c r="S132" s="40"/>
    </row>
    <row r="133" spans="1:19" ht="13.5" thickBot="1">
      <c r="A133" s="14"/>
      <c r="B133" s="15"/>
      <c r="C133" s="16"/>
      <c r="D133" s="16"/>
      <c r="E133" s="16"/>
      <c r="F133" s="16"/>
      <c r="G133" s="17"/>
      <c r="H133" s="17"/>
      <c r="I133" s="16"/>
      <c r="J133" s="17"/>
      <c r="K133" s="16"/>
      <c r="L133" s="17"/>
      <c r="M133" s="18"/>
      <c r="N133" s="15"/>
      <c r="O133" s="17"/>
      <c r="P133" s="17"/>
      <c r="Q133" s="17"/>
      <c r="R133" s="17"/>
      <c r="S133" s="40"/>
    </row>
    <row r="134" spans="1:19" ht="19.5" thickBot="1">
      <c r="A134" s="7" t="s">
        <v>36</v>
      </c>
      <c r="B134" s="8"/>
      <c r="C134" s="9"/>
      <c r="D134" s="10"/>
      <c r="M134" s="33"/>
      <c r="N134" s="34"/>
    </row>
    <row r="135" spans="1:19" ht="15.75" customHeight="1" thickBot="1">
      <c r="A135" s="31"/>
      <c r="B135" s="35"/>
      <c r="C135" s="11"/>
      <c r="D135" s="11"/>
      <c r="M135" s="33"/>
      <c r="N135" s="34"/>
    </row>
    <row r="136" spans="1:19" ht="20.25" thickBot="1">
      <c r="A136" s="44"/>
      <c r="B136" s="36"/>
      <c r="C136" s="37"/>
      <c r="D136" s="38"/>
      <c r="E136" s="39" t="s">
        <v>37</v>
      </c>
      <c r="F136" s="12" t="e">
        <f>+#REF!</f>
        <v>#REF!</v>
      </c>
      <c r="G136" s="13" t="e">
        <f>+#REF!</f>
        <v>#REF!</v>
      </c>
      <c r="M136" s="33"/>
      <c r="N136" s="34"/>
    </row>
    <row r="137" spans="1:19">
      <c r="A137" s="14" t="s">
        <v>38</v>
      </c>
      <c r="B137" s="15">
        <v>2</v>
      </c>
      <c r="C137" s="16" t="e">
        <f>+F136</f>
        <v>#REF!</v>
      </c>
      <c r="D137" s="16">
        <v>0.15</v>
      </c>
      <c r="E137" s="16" t="e">
        <f>(C137/D137)+1</f>
        <v>#REF!</v>
      </c>
      <c r="F137" s="16" t="e">
        <f>ROUND(E137,0)</f>
        <v>#REF!</v>
      </c>
      <c r="G137" s="17" t="e">
        <f>F137</f>
        <v>#REF!</v>
      </c>
      <c r="H137" s="17">
        <v>8</v>
      </c>
      <c r="I137" s="16" t="e">
        <f>+G136+0.2+0.1</f>
        <v>#REF!</v>
      </c>
      <c r="J137" s="17">
        <v>0</v>
      </c>
      <c r="K137" s="16">
        <f>IF(J137=0,0,H137*0.04)</f>
        <v>0</v>
      </c>
      <c r="L137" s="17" t="e">
        <f>I137+(J137*K137)</f>
        <v>#REF!</v>
      </c>
      <c r="M137" s="18" t="e">
        <f>L137*G137*B137</f>
        <v>#REF!</v>
      </c>
      <c r="N137" s="15" t="str">
        <f>IF(H137=6,M137,"-")</f>
        <v>-</v>
      </c>
      <c r="O137" s="17" t="e">
        <f>IF(H137=8,M137,"-")</f>
        <v>#REF!</v>
      </c>
      <c r="P137" s="17" t="str">
        <f>IF(H137=10,M137,"-")</f>
        <v>-</v>
      </c>
      <c r="Q137" s="17" t="str">
        <f>IF(H137=12,M137,"-")</f>
        <v>-</v>
      </c>
      <c r="R137" s="17" t="str">
        <f>IF(H137=14,M137,"-")</f>
        <v>-</v>
      </c>
      <c r="S137" s="40"/>
    </row>
    <row r="138" spans="1:19">
      <c r="A138" s="14" t="s">
        <v>39</v>
      </c>
      <c r="B138" s="15">
        <v>2</v>
      </c>
      <c r="C138" s="16"/>
      <c r="D138" s="16"/>
      <c r="E138" s="16">
        <v>2</v>
      </c>
      <c r="F138" s="16">
        <f>ROUND(E138,0)</f>
        <v>2</v>
      </c>
      <c r="G138" s="17">
        <f>F138</f>
        <v>2</v>
      </c>
      <c r="H138" s="17">
        <v>8</v>
      </c>
      <c r="I138" s="16" t="e">
        <f>F136+0.3+0.3</f>
        <v>#REF!</v>
      </c>
      <c r="J138" s="17">
        <v>1</v>
      </c>
      <c r="K138" s="16">
        <f>IF(J138=0,0,H138*0.04)</f>
        <v>0.32</v>
      </c>
      <c r="L138" s="17" t="e">
        <f>I138+(J138*K138)</f>
        <v>#REF!</v>
      </c>
      <c r="M138" s="18" t="e">
        <f>L138*G138*B138</f>
        <v>#REF!</v>
      </c>
      <c r="N138" s="15" t="str">
        <f>IF(H138=6,M138,"-")</f>
        <v>-</v>
      </c>
      <c r="O138" s="17" t="e">
        <f>IF(H138=8,M138,"-")</f>
        <v>#REF!</v>
      </c>
      <c r="P138" s="17" t="str">
        <f>IF(H138=10,M138,"-")</f>
        <v>-</v>
      </c>
      <c r="Q138" s="17" t="str">
        <f>IF(H138=12,M138,"-")</f>
        <v>-</v>
      </c>
      <c r="R138" s="17" t="str">
        <f>IF(H138=14,M138,"-")</f>
        <v>-</v>
      </c>
      <c r="S138" s="40"/>
    </row>
    <row r="139" spans="1:19" ht="13.5" thickBot="1">
      <c r="A139" s="14"/>
      <c r="B139" s="17"/>
      <c r="C139" s="16"/>
      <c r="D139" s="17"/>
      <c r="E139" s="16"/>
      <c r="F139" s="17"/>
      <c r="G139" s="17"/>
      <c r="H139" s="17"/>
      <c r="I139" s="16"/>
      <c r="J139" s="17"/>
      <c r="K139" s="17"/>
      <c r="L139" s="17"/>
      <c r="M139" s="18"/>
      <c r="N139" s="15"/>
      <c r="O139" s="17"/>
      <c r="P139" s="17"/>
      <c r="Q139" s="17"/>
      <c r="R139" s="17"/>
    </row>
    <row r="140" spans="1:19" ht="20.25" thickBot="1">
      <c r="A140" s="44"/>
      <c r="B140" s="36"/>
      <c r="C140" s="37"/>
      <c r="D140" s="38"/>
      <c r="E140" s="39" t="s">
        <v>37</v>
      </c>
      <c r="F140" s="12" t="e">
        <f>+#REF!</f>
        <v>#REF!</v>
      </c>
      <c r="G140" s="13" t="e">
        <f>+#REF!</f>
        <v>#REF!</v>
      </c>
      <c r="M140" s="33"/>
      <c r="N140" s="34"/>
    </row>
    <row r="141" spans="1:19">
      <c r="A141" s="14" t="s">
        <v>38</v>
      </c>
      <c r="B141" s="15">
        <v>2</v>
      </c>
      <c r="C141" s="16" t="e">
        <f>+F140</f>
        <v>#REF!</v>
      </c>
      <c r="D141" s="16">
        <v>0.15</v>
      </c>
      <c r="E141" s="16" t="e">
        <f>(C141/D141)+1</f>
        <v>#REF!</v>
      </c>
      <c r="F141" s="16" t="e">
        <f>ROUND(E141,0)</f>
        <v>#REF!</v>
      </c>
      <c r="G141" s="17" t="e">
        <f>F141</f>
        <v>#REF!</v>
      </c>
      <c r="H141" s="17">
        <v>8</v>
      </c>
      <c r="I141" s="16" t="e">
        <f>+G140+0.2+0.1</f>
        <v>#REF!</v>
      </c>
      <c r="J141" s="17">
        <v>0</v>
      </c>
      <c r="K141" s="16">
        <f>IF(J141=0,0,H141*0.04)</f>
        <v>0</v>
      </c>
      <c r="L141" s="17" t="e">
        <f>I141+(J141*K141)</f>
        <v>#REF!</v>
      </c>
      <c r="M141" s="18" t="e">
        <f>L141*G141*B141</f>
        <v>#REF!</v>
      </c>
      <c r="N141" s="15" t="str">
        <f>IF(H141=6,M141,"-")</f>
        <v>-</v>
      </c>
      <c r="O141" s="17" t="e">
        <f>IF(H141=8,M141,"-")</f>
        <v>#REF!</v>
      </c>
      <c r="P141" s="17" t="str">
        <f>IF(H141=10,M141,"-")</f>
        <v>-</v>
      </c>
      <c r="Q141" s="17" t="str">
        <f>IF(H141=12,M141,"-")</f>
        <v>-</v>
      </c>
      <c r="R141" s="17" t="str">
        <f>IF(H141=14,M141,"-")</f>
        <v>-</v>
      </c>
      <c r="S141" s="40"/>
    </row>
    <row r="142" spans="1:19">
      <c r="A142" s="14" t="s">
        <v>39</v>
      </c>
      <c r="B142" s="15">
        <v>2</v>
      </c>
      <c r="C142" s="16"/>
      <c r="D142" s="16"/>
      <c r="E142" s="16">
        <v>2</v>
      </c>
      <c r="F142" s="16">
        <f>ROUND(E142,0)</f>
        <v>2</v>
      </c>
      <c r="G142" s="17">
        <f>F142</f>
        <v>2</v>
      </c>
      <c r="H142" s="17">
        <v>8</v>
      </c>
      <c r="I142" s="16" t="e">
        <f>F140+0.3+0.3</f>
        <v>#REF!</v>
      </c>
      <c r="J142" s="17">
        <v>1</v>
      </c>
      <c r="K142" s="16">
        <f>IF(J142=0,0,H142*0.04)</f>
        <v>0.32</v>
      </c>
      <c r="L142" s="17" t="e">
        <f>I142+(J142*K142)</f>
        <v>#REF!</v>
      </c>
      <c r="M142" s="18" t="e">
        <f>L142*G142*B142</f>
        <v>#REF!</v>
      </c>
      <c r="N142" s="15" t="str">
        <f>IF(H142=6,M142,"-")</f>
        <v>-</v>
      </c>
      <c r="O142" s="17" t="e">
        <f>IF(H142=8,M142,"-")</f>
        <v>#REF!</v>
      </c>
      <c r="P142" s="17" t="str">
        <f>IF(H142=10,M142,"-")</f>
        <v>-</v>
      </c>
      <c r="Q142" s="17" t="str">
        <f>IF(H142=12,M142,"-")</f>
        <v>-</v>
      </c>
      <c r="R142" s="17" t="str">
        <f>IF(H142=14,M142,"-")</f>
        <v>-</v>
      </c>
      <c r="S142" s="40"/>
    </row>
    <row r="143" spans="1:19" ht="13.5" thickBot="1">
      <c r="A143" s="14"/>
      <c r="B143" s="15"/>
      <c r="C143" s="16"/>
      <c r="D143" s="16"/>
      <c r="E143" s="16"/>
      <c r="F143" s="16"/>
      <c r="G143" s="17"/>
      <c r="H143" s="17"/>
      <c r="I143" s="16"/>
      <c r="J143" s="17"/>
      <c r="K143" s="16"/>
      <c r="L143" s="17"/>
      <c r="M143" s="18"/>
      <c r="N143" s="15"/>
      <c r="O143" s="17"/>
      <c r="P143" s="17"/>
      <c r="Q143" s="17"/>
      <c r="R143" s="17"/>
      <c r="S143" s="40"/>
    </row>
    <row r="144" spans="1:19" ht="19.5" thickBot="1">
      <c r="A144" s="7" t="s">
        <v>41</v>
      </c>
      <c r="B144" s="8"/>
      <c r="C144" s="9"/>
      <c r="D144" s="10"/>
      <c r="M144" s="18"/>
      <c r="N144" s="34"/>
    </row>
    <row r="145" spans="1:19" ht="13.5" customHeight="1" thickBot="1">
      <c r="A145" s="31"/>
      <c r="B145" s="35"/>
      <c r="C145" s="11"/>
      <c r="D145" s="11"/>
      <c r="M145" s="33"/>
      <c r="N145" s="34"/>
    </row>
    <row r="146" spans="1:19" ht="20.25" thickBot="1">
      <c r="A146" s="44" t="e">
        <f>+#REF!</f>
        <v>#REF!</v>
      </c>
      <c r="B146" s="36"/>
      <c r="C146" s="37"/>
      <c r="D146" s="38"/>
      <c r="E146" s="39" t="s">
        <v>21</v>
      </c>
      <c r="F146" s="12" t="e">
        <f>+#REF!</f>
        <v>#REF!</v>
      </c>
      <c r="G146" s="13" t="e">
        <f>+#REF!</f>
        <v>#REF!</v>
      </c>
      <c r="M146" s="33"/>
      <c r="N146" s="34"/>
    </row>
    <row r="147" spans="1:19">
      <c r="A147" s="14" t="s">
        <v>39</v>
      </c>
      <c r="B147" s="46" t="e">
        <f>+#REF!</f>
        <v>#REF!</v>
      </c>
      <c r="C147" s="16" t="e">
        <f>+F146</f>
        <v>#REF!</v>
      </c>
      <c r="D147" s="16"/>
      <c r="E147" s="16">
        <v>2</v>
      </c>
      <c r="F147" s="16">
        <f>ROUND(E147,0)</f>
        <v>2</v>
      </c>
      <c r="G147" s="17">
        <v>2</v>
      </c>
      <c r="H147" s="17">
        <v>8</v>
      </c>
      <c r="I147" s="16" t="e">
        <f>+F146+0.1+0.1</f>
        <v>#REF!</v>
      </c>
      <c r="J147" s="17">
        <v>0</v>
      </c>
      <c r="K147" s="16">
        <f>IF(J147=0,0,H147*0.07)</f>
        <v>0</v>
      </c>
      <c r="L147" s="17" t="e">
        <f>I147+(J147*K147)</f>
        <v>#REF!</v>
      </c>
      <c r="M147" s="18" t="e">
        <f>L147*G147*B147</f>
        <v>#REF!</v>
      </c>
      <c r="N147" s="15" t="str">
        <f>IF(H147=6,M147,"-")</f>
        <v>-</v>
      </c>
      <c r="O147" s="17" t="e">
        <f>IF(H147=8,M147,"-")</f>
        <v>#REF!</v>
      </c>
      <c r="P147" s="17" t="str">
        <f>IF(H147=10,M147,"-")</f>
        <v>-</v>
      </c>
      <c r="Q147" s="17" t="str">
        <f>IF(H147=12,M147,"-")</f>
        <v>-</v>
      </c>
      <c r="R147" s="17" t="str">
        <f>IF(H147=14,M147,"-")</f>
        <v>-</v>
      </c>
      <c r="S147" s="40"/>
    </row>
    <row r="148" spans="1:19">
      <c r="A148" s="22" t="s">
        <v>26</v>
      </c>
      <c r="B148" s="46" t="e">
        <f>+B147</f>
        <v>#REF!</v>
      </c>
      <c r="C148" s="16" t="e">
        <f>+F146</f>
        <v>#REF!</v>
      </c>
      <c r="D148" s="16">
        <v>0.2</v>
      </c>
      <c r="E148" s="16" t="e">
        <f>+C148/D148</f>
        <v>#REF!</v>
      </c>
      <c r="F148" s="16" t="e">
        <f>+E148</f>
        <v>#REF!</v>
      </c>
      <c r="G148" s="16" t="e">
        <f>+F148+1</f>
        <v>#REF!</v>
      </c>
      <c r="H148" s="17">
        <v>6</v>
      </c>
      <c r="I148" s="16" t="e">
        <f>+G146</f>
        <v>#REF!</v>
      </c>
      <c r="J148" s="17">
        <v>0</v>
      </c>
      <c r="K148" s="16">
        <f>IF(J148=0,0,H148*0.07)</f>
        <v>0</v>
      </c>
      <c r="L148" s="17" t="e">
        <f>I148+(J148*K148)</f>
        <v>#REF!</v>
      </c>
      <c r="M148" s="18" t="e">
        <f>L148*G148*B148</f>
        <v>#REF!</v>
      </c>
      <c r="N148" s="15" t="e">
        <f>IF(H148=6,M148,"-")</f>
        <v>#REF!</v>
      </c>
      <c r="O148" s="17" t="str">
        <f>IF(H148=8,M148,"-")</f>
        <v>-</v>
      </c>
      <c r="P148" s="17" t="str">
        <f>IF(H148=10,M148,"-")</f>
        <v>-</v>
      </c>
      <c r="Q148" s="17" t="str">
        <f>IF(H148=12,M148,"-")</f>
        <v>-</v>
      </c>
      <c r="R148" s="17" t="str">
        <f>IF(H148=14,M148,"-")</f>
        <v>-</v>
      </c>
      <c r="S148" s="40"/>
    </row>
    <row r="149" spans="1:19" ht="13.5" thickBot="1">
      <c r="A149" s="14"/>
      <c r="B149" s="15"/>
      <c r="C149" s="16"/>
      <c r="D149" s="16"/>
      <c r="E149" s="16"/>
      <c r="F149" s="16"/>
      <c r="G149" s="17"/>
      <c r="H149" s="17"/>
      <c r="I149" s="16"/>
      <c r="J149" s="17"/>
      <c r="K149" s="16"/>
      <c r="L149" s="17"/>
      <c r="M149" s="18"/>
      <c r="N149" s="15"/>
      <c r="O149" s="17"/>
      <c r="P149" s="17"/>
      <c r="Q149" s="17"/>
      <c r="R149" s="17"/>
      <c r="S149" s="40"/>
    </row>
    <row r="150" spans="1:19" ht="20.25" thickBot="1">
      <c r="A150" s="44"/>
      <c r="B150" s="36"/>
      <c r="C150" s="37"/>
      <c r="D150" s="38"/>
      <c r="E150" s="39" t="s">
        <v>21</v>
      </c>
      <c r="F150" s="12" t="e">
        <f>+#REF!</f>
        <v>#REF!</v>
      </c>
      <c r="G150" s="13" t="e">
        <f>+#REF!</f>
        <v>#REF!</v>
      </c>
      <c r="M150" s="33"/>
      <c r="N150" s="34"/>
    </row>
    <row r="151" spans="1:19">
      <c r="A151" s="14" t="s">
        <v>39</v>
      </c>
      <c r="B151" s="46" t="e">
        <f>+#REF!</f>
        <v>#REF!</v>
      </c>
      <c r="C151" s="16" t="e">
        <f>+F150</f>
        <v>#REF!</v>
      </c>
      <c r="D151" s="16"/>
      <c r="E151" s="16">
        <v>2</v>
      </c>
      <c r="F151" s="16">
        <f>ROUND(E151,0)</f>
        <v>2</v>
      </c>
      <c r="G151" s="17">
        <v>2</v>
      </c>
      <c r="H151" s="17">
        <v>8</v>
      </c>
      <c r="I151" s="16" t="e">
        <f>+F150+0.1+0.1</f>
        <v>#REF!</v>
      </c>
      <c r="J151" s="17">
        <v>0</v>
      </c>
      <c r="K151" s="16">
        <f>IF(J151=0,0,H151*0.07)</f>
        <v>0</v>
      </c>
      <c r="L151" s="17" t="e">
        <f>I151+(J151*K151)</f>
        <v>#REF!</v>
      </c>
      <c r="M151" s="18" t="e">
        <f>L151*G151*B151</f>
        <v>#REF!</v>
      </c>
      <c r="N151" s="15" t="str">
        <f>IF(H151=6,M151,"-")</f>
        <v>-</v>
      </c>
      <c r="O151" s="17" t="e">
        <f>IF(H151=8,M151,"-")</f>
        <v>#REF!</v>
      </c>
      <c r="P151" s="17" t="str">
        <f>IF(H151=10,M151,"-")</f>
        <v>-</v>
      </c>
      <c r="Q151" s="17" t="str">
        <f>IF(H151=12,M151,"-")</f>
        <v>-</v>
      </c>
      <c r="R151" s="17" t="str">
        <f>IF(H151=14,M151,"-")</f>
        <v>-</v>
      </c>
      <c r="S151" s="40"/>
    </row>
    <row r="152" spans="1:19">
      <c r="A152" s="22" t="s">
        <v>26</v>
      </c>
      <c r="B152" s="46" t="e">
        <f>+B151</f>
        <v>#REF!</v>
      </c>
      <c r="C152" s="16" t="e">
        <f>+F150</f>
        <v>#REF!</v>
      </c>
      <c r="D152" s="16">
        <v>0.2</v>
      </c>
      <c r="E152" s="16" t="e">
        <f>+C152/D152</f>
        <v>#REF!</v>
      </c>
      <c r="F152" s="16" t="e">
        <f>+E152</f>
        <v>#REF!</v>
      </c>
      <c r="G152" s="16" t="e">
        <f>+F152+1</f>
        <v>#REF!</v>
      </c>
      <c r="H152" s="17">
        <v>6</v>
      </c>
      <c r="I152" s="16" t="e">
        <f>+G150</f>
        <v>#REF!</v>
      </c>
      <c r="J152" s="17">
        <v>0</v>
      </c>
      <c r="K152" s="16">
        <f>IF(J152=0,0,H152*0.07)</f>
        <v>0</v>
      </c>
      <c r="L152" s="17" t="e">
        <f>I152+(J152*K152)</f>
        <v>#REF!</v>
      </c>
      <c r="M152" s="18" t="e">
        <f>L152*G152*B152</f>
        <v>#REF!</v>
      </c>
      <c r="N152" s="15" t="e">
        <f>IF(H152=6,M152,"-")</f>
        <v>#REF!</v>
      </c>
      <c r="O152" s="17" t="str">
        <f>IF(H152=8,M152,"-")</f>
        <v>-</v>
      </c>
      <c r="P152" s="17" t="str">
        <f>IF(H152=10,M152,"-")</f>
        <v>-</v>
      </c>
      <c r="Q152" s="17" t="str">
        <f>IF(H152=12,M152,"-")</f>
        <v>-</v>
      </c>
      <c r="R152" s="17" t="str">
        <f>IF(H152=14,M152,"-")</f>
        <v>-</v>
      </c>
      <c r="S152" s="40"/>
    </row>
    <row r="153" spans="1:19" ht="13.5" thickBot="1">
      <c r="A153" s="14"/>
      <c r="B153" s="15"/>
      <c r="C153" s="16"/>
      <c r="D153" s="16"/>
      <c r="E153" s="16"/>
      <c r="F153" s="16"/>
      <c r="G153" s="17"/>
      <c r="H153" s="17"/>
      <c r="I153" s="16"/>
      <c r="J153" s="17"/>
      <c r="K153" s="16"/>
      <c r="L153" s="17"/>
      <c r="M153" s="18"/>
      <c r="N153" s="15"/>
      <c r="O153" s="17"/>
      <c r="P153" s="17"/>
      <c r="Q153" s="17"/>
      <c r="R153" s="17"/>
      <c r="S153" s="40"/>
    </row>
    <row r="154" spans="1:19" ht="20.25" thickBot="1">
      <c r="A154" s="44" t="e">
        <f>+#REF!</f>
        <v>#REF!</v>
      </c>
      <c r="B154" s="36"/>
      <c r="C154" s="37"/>
      <c r="D154" s="38"/>
      <c r="E154" s="39" t="s">
        <v>21</v>
      </c>
      <c r="F154" s="12" t="e">
        <f>+#REF!</f>
        <v>#REF!</v>
      </c>
      <c r="G154" s="13" t="e">
        <f>+#REF!</f>
        <v>#REF!</v>
      </c>
      <c r="M154" s="33"/>
      <c r="N154" s="34"/>
    </row>
    <row r="155" spans="1:19">
      <c r="A155" s="14" t="s">
        <v>39</v>
      </c>
      <c r="B155" s="46" t="e">
        <f>+#REF!</f>
        <v>#REF!</v>
      </c>
      <c r="C155" s="16" t="e">
        <f>+F154</f>
        <v>#REF!</v>
      </c>
      <c r="D155" s="16"/>
      <c r="E155" s="16">
        <v>2</v>
      </c>
      <c r="F155" s="16">
        <f>ROUND(E155,0)</f>
        <v>2</v>
      </c>
      <c r="G155" s="17">
        <v>2</v>
      </c>
      <c r="H155" s="17">
        <v>8</v>
      </c>
      <c r="I155" s="16" t="e">
        <f>+F154+0.1+0.1</f>
        <v>#REF!</v>
      </c>
      <c r="J155" s="17">
        <v>0</v>
      </c>
      <c r="K155" s="16">
        <f>IF(J155=0,0,H155*0.07)</f>
        <v>0</v>
      </c>
      <c r="L155" s="17" t="e">
        <f>I155+(J155*K155)</f>
        <v>#REF!</v>
      </c>
      <c r="M155" s="18" t="e">
        <f>L155*G155*B155</f>
        <v>#REF!</v>
      </c>
      <c r="N155" s="15" t="str">
        <f>IF(H155=6,M155,"-")</f>
        <v>-</v>
      </c>
      <c r="O155" s="17" t="e">
        <f>IF(H155=8,M155,"-")</f>
        <v>#REF!</v>
      </c>
      <c r="P155" s="17" t="str">
        <f>IF(H155=10,M155,"-")</f>
        <v>-</v>
      </c>
      <c r="Q155" s="17" t="str">
        <f>IF(H155=12,M155,"-")</f>
        <v>-</v>
      </c>
      <c r="R155" s="17" t="str">
        <f>IF(H155=14,M155,"-")</f>
        <v>-</v>
      </c>
      <c r="S155" s="40"/>
    </row>
    <row r="156" spans="1:19">
      <c r="A156" s="22" t="s">
        <v>26</v>
      </c>
      <c r="B156" s="46" t="e">
        <f>+B155</f>
        <v>#REF!</v>
      </c>
      <c r="C156" s="16" t="e">
        <f>+F154</f>
        <v>#REF!</v>
      </c>
      <c r="D156" s="16">
        <v>0.2</v>
      </c>
      <c r="E156" s="16" t="e">
        <f>+C156/D156</f>
        <v>#REF!</v>
      </c>
      <c r="F156" s="16" t="e">
        <f>+E156</f>
        <v>#REF!</v>
      </c>
      <c r="G156" s="16" t="e">
        <f>+F156+1</f>
        <v>#REF!</v>
      </c>
      <c r="H156" s="17">
        <v>6</v>
      </c>
      <c r="I156" s="16" t="e">
        <f>+G154</f>
        <v>#REF!</v>
      </c>
      <c r="J156" s="17">
        <v>0</v>
      </c>
      <c r="K156" s="16">
        <f>IF(J156=0,0,H156*0.07)</f>
        <v>0</v>
      </c>
      <c r="L156" s="17" t="e">
        <f>I156+(J156*K156)</f>
        <v>#REF!</v>
      </c>
      <c r="M156" s="18" t="e">
        <f>L156*G156*B156</f>
        <v>#REF!</v>
      </c>
      <c r="N156" s="15" t="e">
        <f>IF(H156=6,M156,"-")</f>
        <v>#REF!</v>
      </c>
      <c r="O156" s="17" t="str">
        <f>IF(H156=8,M156,"-")</f>
        <v>-</v>
      </c>
      <c r="P156" s="17" t="str">
        <f>IF(H156=10,M156,"-")</f>
        <v>-</v>
      </c>
      <c r="Q156" s="17" t="str">
        <f>IF(H156=12,M156,"-")</f>
        <v>-</v>
      </c>
      <c r="R156" s="17" t="str">
        <f>IF(H156=14,M156,"-")</f>
        <v>-</v>
      </c>
      <c r="S156" s="40"/>
    </row>
    <row r="157" spans="1:19" ht="13.5" thickBot="1">
      <c r="A157" s="14"/>
      <c r="B157" s="15"/>
      <c r="C157" s="16"/>
      <c r="D157" s="16"/>
      <c r="E157" s="16"/>
      <c r="F157" s="16"/>
      <c r="G157" s="17"/>
      <c r="H157" s="17"/>
      <c r="I157" s="16"/>
      <c r="J157" s="17"/>
      <c r="K157" s="16"/>
      <c r="L157" s="17"/>
      <c r="M157" s="18"/>
      <c r="N157" s="15"/>
      <c r="O157" s="17"/>
      <c r="P157" s="17"/>
      <c r="Q157" s="17"/>
      <c r="R157" s="17"/>
      <c r="S157" s="40"/>
    </row>
    <row r="158" spans="1:19" ht="20.25" thickBot="1">
      <c r="A158" s="44"/>
      <c r="B158" s="36"/>
      <c r="C158" s="37"/>
      <c r="D158" s="38"/>
      <c r="E158" s="39" t="s">
        <v>21</v>
      </c>
      <c r="F158" s="12" t="e">
        <f>+#REF!</f>
        <v>#REF!</v>
      </c>
      <c r="G158" s="13" t="e">
        <f>+#REF!</f>
        <v>#REF!</v>
      </c>
      <c r="M158" s="33"/>
      <c r="N158" s="34"/>
    </row>
    <row r="159" spans="1:19">
      <c r="A159" s="14" t="s">
        <v>39</v>
      </c>
      <c r="B159" s="46" t="e">
        <f>+#REF!</f>
        <v>#REF!</v>
      </c>
      <c r="C159" s="16" t="e">
        <f>+F158</f>
        <v>#REF!</v>
      </c>
      <c r="D159" s="16"/>
      <c r="E159" s="16">
        <v>2</v>
      </c>
      <c r="F159" s="16">
        <f>ROUND(E159,0)</f>
        <v>2</v>
      </c>
      <c r="G159" s="17">
        <v>2</v>
      </c>
      <c r="H159" s="17">
        <v>8</v>
      </c>
      <c r="I159" s="16" t="e">
        <f>+F158</f>
        <v>#REF!</v>
      </c>
      <c r="J159" s="17">
        <v>0</v>
      </c>
      <c r="K159" s="16">
        <f>IF(J159=0,0,H159*0.07)</f>
        <v>0</v>
      </c>
      <c r="L159" s="17" t="e">
        <f>I159+(J159*K159)</f>
        <v>#REF!</v>
      </c>
      <c r="M159" s="18" t="e">
        <f>L159*G159*B159</f>
        <v>#REF!</v>
      </c>
      <c r="N159" s="15" t="str">
        <f>IF(H159=6,M159,"-")</f>
        <v>-</v>
      </c>
      <c r="O159" s="17" t="e">
        <f>IF(H159=8,M159,"-")</f>
        <v>#REF!</v>
      </c>
      <c r="P159" s="17" t="str">
        <f>IF(H159=10,M159,"-")</f>
        <v>-</v>
      </c>
      <c r="Q159" s="17" t="str">
        <f>IF(H159=12,M159,"-")</f>
        <v>-</v>
      </c>
      <c r="R159" s="17" t="str">
        <f>IF(H159=14,M159,"-")</f>
        <v>-</v>
      </c>
      <c r="S159" s="40"/>
    </row>
    <row r="160" spans="1:19">
      <c r="A160" s="22" t="s">
        <v>26</v>
      </c>
      <c r="B160" s="46" t="e">
        <f>+B159</f>
        <v>#REF!</v>
      </c>
      <c r="C160" s="16" t="e">
        <f>+F158</f>
        <v>#REF!</v>
      </c>
      <c r="D160" s="16">
        <v>0.2</v>
      </c>
      <c r="E160" s="16" t="e">
        <f>+C160/D160</f>
        <v>#REF!</v>
      </c>
      <c r="F160" s="16" t="e">
        <f>+E160</f>
        <v>#REF!</v>
      </c>
      <c r="G160" s="16" t="e">
        <f>+F160+1</f>
        <v>#REF!</v>
      </c>
      <c r="H160" s="17">
        <v>6</v>
      </c>
      <c r="I160" s="16" t="e">
        <f>+G158</f>
        <v>#REF!</v>
      </c>
      <c r="J160" s="17">
        <v>0</v>
      </c>
      <c r="K160" s="16">
        <f>IF(J160=0,0,H160*0.07)</f>
        <v>0</v>
      </c>
      <c r="L160" s="17" t="e">
        <f>I160+(J160*K160)</f>
        <v>#REF!</v>
      </c>
      <c r="M160" s="18" t="e">
        <f>L160*G160*B160</f>
        <v>#REF!</v>
      </c>
      <c r="N160" s="15" t="e">
        <f>IF(H160=6,M160,"-")</f>
        <v>#REF!</v>
      </c>
      <c r="O160" s="17" t="str">
        <f>IF(H160=8,M160,"-")</f>
        <v>-</v>
      </c>
      <c r="P160" s="17" t="str">
        <f>IF(H160=10,M160,"-")</f>
        <v>-</v>
      </c>
      <c r="Q160" s="17" t="str">
        <f>IF(H160=12,M160,"-")</f>
        <v>-</v>
      </c>
      <c r="R160" s="17" t="str">
        <f>IF(H160=14,M160,"-")</f>
        <v>-</v>
      </c>
      <c r="S160" s="40"/>
    </row>
    <row r="161" spans="1:19" ht="13.5" thickBot="1">
      <c r="A161" s="14"/>
      <c r="B161" s="15"/>
      <c r="C161" s="16"/>
      <c r="D161" s="16"/>
      <c r="E161" s="16"/>
      <c r="F161" s="16"/>
      <c r="G161" s="17"/>
      <c r="H161" s="17"/>
      <c r="I161" s="16"/>
      <c r="J161" s="17"/>
      <c r="K161" s="16"/>
      <c r="L161" s="17"/>
      <c r="M161" s="18"/>
      <c r="N161" s="15"/>
      <c r="O161" s="17"/>
      <c r="P161" s="17"/>
      <c r="Q161" s="17"/>
      <c r="R161" s="17"/>
      <c r="S161" s="40"/>
    </row>
    <row r="162" spans="1:19" ht="20.25" thickBot="1">
      <c r="A162" s="44" t="e">
        <f>+#REF!</f>
        <v>#REF!</v>
      </c>
      <c r="B162" s="36"/>
      <c r="C162" s="37"/>
      <c r="D162" s="38"/>
      <c r="E162" s="39" t="s">
        <v>21</v>
      </c>
      <c r="F162" s="12" t="e">
        <f>+#REF!</f>
        <v>#REF!</v>
      </c>
      <c r="G162" s="13" t="e">
        <f>+#REF!</f>
        <v>#REF!</v>
      </c>
      <c r="M162" s="33"/>
      <c r="N162" s="34"/>
    </row>
    <row r="163" spans="1:19">
      <c r="A163" s="14" t="s">
        <v>39</v>
      </c>
      <c r="B163" s="46" t="e">
        <f>+#REF!</f>
        <v>#REF!</v>
      </c>
      <c r="C163" s="16" t="e">
        <f>+F162</f>
        <v>#REF!</v>
      </c>
      <c r="D163" s="16"/>
      <c r="E163" s="16">
        <v>2</v>
      </c>
      <c r="F163" s="16">
        <f>ROUND(E163,0)</f>
        <v>2</v>
      </c>
      <c r="G163" s="17">
        <v>2</v>
      </c>
      <c r="H163" s="17">
        <v>8</v>
      </c>
      <c r="I163" s="16" t="e">
        <f>+F162+0.1+0.1</f>
        <v>#REF!</v>
      </c>
      <c r="J163" s="17">
        <v>0</v>
      </c>
      <c r="K163" s="16">
        <f>IF(J163=0,0,H163*0.07)</f>
        <v>0</v>
      </c>
      <c r="L163" s="17" t="e">
        <f>I163+(J163*K163)</f>
        <v>#REF!</v>
      </c>
      <c r="M163" s="18" t="e">
        <f>L163*G163*B163</f>
        <v>#REF!</v>
      </c>
      <c r="N163" s="15" t="str">
        <f>IF(H163=6,M163,"-")</f>
        <v>-</v>
      </c>
      <c r="O163" s="17" t="e">
        <f>IF(H163=8,M163,"-")</f>
        <v>#REF!</v>
      </c>
      <c r="P163" s="17" t="str">
        <f>IF(H163=10,M163,"-")</f>
        <v>-</v>
      </c>
      <c r="Q163" s="17" t="str">
        <f>IF(H163=12,M163,"-")</f>
        <v>-</v>
      </c>
      <c r="R163" s="17" t="str">
        <f>IF(H163=14,M163,"-")</f>
        <v>-</v>
      </c>
      <c r="S163" s="40"/>
    </row>
    <row r="164" spans="1:19">
      <c r="A164" s="22" t="s">
        <v>26</v>
      </c>
      <c r="B164" s="46" t="e">
        <f>+B163</f>
        <v>#REF!</v>
      </c>
      <c r="C164" s="16" t="e">
        <f>+F162</f>
        <v>#REF!</v>
      </c>
      <c r="D164" s="16">
        <v>0.2</v>
      </c>
      <c r="E164" s="16" t="e">
        <f>+C164/D164</f>
        <v>#REF!</v>
      </c>
      <c r="F164" s="16" t="e">
        <f>+E164</f>
        <v>#REF!</v>
      </c>
      <c r="G164" s="16" t="e">
        <f>+F164</f>
        <v>#REF!</v>
      </c>
      <c r="H164" s="17">
        <v>6</v>
      </c>
      <c r="I164" s="16" t="e">
        <f>+G162</f>
        <v>#REF!</v>
      </c>
      <c r="J164" s="17">
        <v>0</v>
      </c>
      <c r="K164" s="16">
        <f>IF(J164=0,0,H164*0.07)</f>
        <v>0</v>
      </c>
      <c r="L164" s="17" t="e">
        <f>I164+(J164*K164)</f>
        <v>#REF!</v>
      </c>
      <c r="M164" s="18" t="e">
        <f>L164*G164*B164</f>
        <v>#REF!</v>
      </c>
      <c r="N164" s="15" t="e">
        <f>IF(H164=6,M164,"-")</f>
        <v>#REF!</v>
      </c>
      <c r="O164" s="17" t="str">
        <f>IF(H164=8,M164,"-")</f>
        <v>-</v>
      </c>
      <c r="P164" s="17" t="str">
        <f>IF(H164=10,M164,"-")</f>
        <v>-</v>
      </c>
      <c r="Q164" s="17" t="str">
        <f>IF(H164=12,M164,"-")</f>
        <v>-</v>
      </c>
      <c r="R164" s="17" t="str">
        <f>IF(H164=14,M164,"-")</f>
        <v>-</v>
      </c>
      <c r="S164" s="40"/>
    </row>
    <row r="165" spans="1:19" ht="13.5" thickBot="1">
      <c r="A165" s="14"/>
      <c r="B165" s="15"/>
      <c r="C165" s="16"/>
      <c r="D165" s="16"/>
      <c r="E165" s="16"/>
      <c r="F165" s="16"/>
      <c r="G165" s="17"/>
      <c r="H165" s="17"/>
      <c r="I165" s="16"/>
      <c r="J165" s="17"/>
      <c r="K165" s="16"/>
      <c r="L165" s="17"/>
      <c r="M165" s="18"/>
      <c r="N165" s="15"/>
      <c r="O165" s="17"/>
      <c r="P165" s="17"/>
      <c r="Q165" s="17"/>
      <c r="R165" s="17"/>
      <c r="S165" s="40"/>
    </row>
    <row r="166" spans="1:19" ht="20.25" thickBot="1">
      <c r="A166" s="44" t="e">
        <f>+#REF!</f>
        <v>#REF!</v>
      </c>
      <c r="B166" s="36"/>
      <c r="C166" s="37"/>
      <c r="D166" s="38"/>
      <c r="E166" s="39" t="s">
        <v>21</v>
      </c>
      <c r="F166" s="12" t="e">
        <f>+#REF!</f>
        <v>#REF!</v>
      </c>
      <c r="G166" s="13" t="e">
        <f>+#REF!</f>
        <v>#REF!</v>
      </c>
      <c r="M166" s="33"/>
      <c r="N166" s="34"/>
    </row>
    <row r="167" spans="1:19">
      <c r="A167" s="14" t="s">
        <v>39</v>
      </c>
      <c r="B167" s="46" t="e">
        <f>+#REF!</f>
        <v>#REF!</v>
      </c>
      <c r="C167" s="16" t="e">
        <f>+F166</f>
        <v>#REF!</v>
      </c>
      <c r="D167" s="16"/>
      <c r="E167" s="16">
        <v>2</v>
      </c>
      <c r="F167" s="16">
        <f>ROUND(E167,0)</f>
        <v>2</v>
      </c>
      <c r="G167" s="17">
        <v>2</v>
      </c>
      <c r="H167" s="17">
        <v>8</v>
      </c>
      <c r="I167" s="16" t="e">
        <f>+F166+0.1+0.1</f>
        <v>#REF!</v>
      </c>
      <c r="J167" s="17">
        <v>0</v>
      </c>
      <c r="K167" s="16">
        <f>IF(J167=0,0,H167*0.07)</f>
        <v>0</v>
      </c>
      <c r="L167" s="17" t="e">
        <f>I167+(J167*K167)</f>
        <v>#REF!</v>
      </c>
      <c r="M167" s="18" t="e">
        <f>L167*G167*B167</f>
        <v>#REF!</v>
      </c>
      <c r="N167" s="15" t="str">
        <f>IF(H167=6,M167,"-")</f>
        <v>-</v>
      </c>
      <c r="O167" s="17" t="e">
        <f>IF(H167=8,M167,"-")</f>
        <v>#REF!</v>
      </c>
      <c r="P167" s="17" t="str">
        <f>IF(H167=10,M167,"-")</f>
        <v>-</v>
      </c>
      <c r="Q167" s="17" t="str">
        <f>IF(H167=12,M167,"-")</f>
        <v>-</v>
      </c>
      <c r="R167" s="17" t="str">
        <f>IF(H167=14,M167,"-")</f>
        <v>-</v>
      </c>
      <c r="S167" s="40"/>
    </row>
    <row r="168" spans="1:19">
      <c r="A168" s="22" t="s">
        <v>26</v>
      </c>
      <c r="B168" s="46" t="e">
        <f>+B167</f>
        <v>#REF!</v>
      </c>
      <c r="C168" s="16" t="e">
        <f>+F166</f>
        <v>#REF!</v>
      </c>
      <c r="D168" s="16">
        <v>0.2</v>
      </c>
      <c r="E168" s="16" t="e">
        <f>+C168/D168</f>
        <v>#REF!</v>
      </c>
      <c r="F168" s="16" t="e">
        <f>+E168</f>
        <v>#REF!</v>
      </c>
      <c r="G168" s="16" t="e">
        <f>+F168</f>
        <v>#REF!</v>
      </c>
      <c r="H168" s="17">
        <v>6</v>
      </c>
      <c r="I168" s="16" t="e">
        <f>+G166</f>
        <v>#REF!</v>
      </c>
      <c r="J168" s="17">
        <v>0</v>
      </c>
      <c r="K168" s="16">
        <f>IF(J168=0,0,H168*0.07)</f>
        <v>0</v>
      </c>
      <c r="L168" s="17" t="e">
        <f>I168+(J168*K168)</f>
        <v>#REF!</v>
      </c>
      <c r="M168" s="18" t="e">
        <f>L168*G168*B168</f>
        <v>#REF!</v>
      </c>
      <c r="N168" s="15" t="e">
        <f>IF(H168=6,M168,"-")</f>
        <v>#REF!</v>
      </c>
      <c r="O168" s="17" t="str">
        <f>IF(H168=8,M168,"-")</f>
        <v>-</v>
      </c>
      <c r="P168" s="17" t="str">
        <f>IF(H168=10,M168,"-")</f>
        <v>-</v>
      </c>
      <c r="Q168" s="17" t="str">
        <f>IF(H168=12,M168,"-")</f>
        <v>-</v>
      </c>
      <c r="R168" s="17" t="str">
        <f>IF(H168=14,M168,"-")</f>
        <v>-</v>
      </c>
      <c r="S168" s="40"/>
    </row>
    <row r="169" spans="1:19" ht="13.5" thickBot="1">
      <c r="A169" s="14"/>
      <c r="B169" s="15"/>
      <c r="C169" s="16"/>
      <c r="D169" s="16"/>
      <c r="E169" s="16"/>
      <c r="F169" s="16"/>
      <c r="G169" s="17"/>
      <c r="H169" s="17"/>
      <c r="I169" s="16"/>
      <c r="J169" s="17"/>
      <c r="K169" s="16"/>
      <c r="L169" s="17"/>
      <c r="M169" s="18"/>
      <c r="N169" s="15"/>
      <c r="O169" s="17"/>
      <c r="P169" s="17"/>
      <c r="Q169" s="17"/>
      <c r="R169" s="17"/>
      <c r="S169" s="40"/>
    </row>
    <row r="170" spans="1:19" ht="20.25" thickBot="1">
      <c r="A170" s="44" t="e">
        <f>+#REF!</f>
        <v>#REF!</v>
      </c>
      <c r="B170" s="36"/>
      <c r="C170" s="37"/>
      <c r="D170" s="38"/>
      <c r="E170" s="39" t="s">
        <v>21</v>
      </c>
      <c r="F170" s="12" t="e">
        <f>+#REF!</f>
        <v>#REF!</v>
      </c>
      <c r="G170" s="13" t="e">
        <f>+#REF!</f>
        <v>#REF!</v>
      </c>
      <c r="M170" s="33"/>
      <c r="N170" s="34"/>
    </row>
    <row r="171" spans="1:19">
      <c r="A171" s="14" t="s">
        <v>39</v>
      </c>
      <c r="B171" s="46" t="e">
        <f>+#REF!</f>
        <v>#REF!</v>
      </c>
      <c r="C171" s="16" t="e">
        <f>+F170</f>
        <v>#REF!</v>
      </c>
      <c r="D171" s="16"/>
      <c r="E171" s="16">
        <v>2</v>
      </c>
      <c r="F171" s="16">
        <f>ROUND(E171,0)</f>
        <v>2</v>
      </c>
      <c r="G171" s="17">
        <v>2</v>
      </c>
      <c r="H171" s="17">
        <v>8</v>
      </c>
      <c r="I171" s="16" t="e">
        <f>+F170+0.1+0.1</f>
        <v>#REF!</v>
      </c>
      <c r="J171" s="17">
        <v>0</v>
      </c>
      <c r="K171" s="16">
        <f>IF(J171=0,0,H171*0.07)</f>
        <v>0</v>
      </c>
      <c r="L171" s="17" t="e">
        <f>I171+(J171*K171)</f>
        <v>#REF!</v>
      </c>
      <c r="M171" s="18" t="e">
        <f>L171*G171*B171</f>
        <v>#REF!</v>
      </c>
      <c r="N171" s="15" t="str">
        <f>IF(H171=6,M171,"-")</f>
        <v>-</v>
      </c>
      <c r="O171" s="17" t="e">
        <f>IF(H171=8,M171,"-")</f>
        <v>#REF!</v>
      </c>
      <c r="P171" s="17" t="str">
        <f>IF(H171=10,M171,"-")</f>
        <v>-</v>
      </c>
      <c r="Q171" s="17" t="str">
        <f>IF(H171=12,M171,"-")</f>
        <v>-</v>
      </c>
      <c r="R171" s="17" t="str">
        <f>IF(H171=14,M171,"-")</f>
        <v>-</v>
      </c>
      <c r="S171" s="40"/>
    </row>
    <row r="172" spans="1:19">
      <c r="A172" s="22" t="s">
        <v>26</v>
      </c>
      <c r="B172" s="46" t="e">
        <f>+B171</f>
        <v>#REF!</v>
      </c>
      <c r="C172" s="16" t="e">
        <f>+F170</f>
        <v>#REF!</v>
      </c>
      <c r="D172" s="16">
        <v>0.2</v>
      </c>
      <c r="E172" s="16" t="e">
        <f>+C172/D172</f>
        <v>#REF!</v>
      </c>
      <c r="F172" s="16" t="e">
        <f>+E172</f>
        <v>#REF!</v>
      </c>
      <c r="G172" s="16" t="e">
        <f>+F172+1</f>
        <v>#REF!</v>
      </c>
      <c r="H172" s="17">
        <v>6</v>
      </c>
      <c r="I172" s="16" t="e">
        <f>+G170</f>
        <v>#REF!</v>
      </c>
      <c r="J172" s="17">
        <v>0</v>
      </c>
      <c r="K172" s="16">
        <f>IF(J172=0,0,H172*0.07)</f>
        <v>0</v>
      </c>
      <c r="L172" s="17" t="e">
        <f>I172+(J172*K172)</f>
        <v>#REF!</v>
      </c>
      <c r="M172" s="18" t="e">
        <f>L172*G172*B172</f>
        <v>#REF!</v>
      </c>
      <c r="N172" s="15" t="e">
        <f>IF(H172=6,M172,"-")</f>
        <v>#REF!</v>
      </c>
      <c r="O172" s="17" t="str">
        <f>IF(H172=8,M172,"-")</f>
        <v>-</v>
      </c>
      <c r="P172" s="17" t="str">
        <f>IF(H172=10,M172,"-")</f>
        <v>-</v>
      </c>
      <c r="Q172" s="17" t="str">
        <f>IF(H172=12,M172,"-")</f>
        <v>-</v>
      </c>
      <c r="R172" s="17" t="str">
        <f>IF(H172=14,M172,"-")</f>
        <v>-</v>
      </c>
      <c r="S172" s="40"/>
    </row>
    <row r="173" spans="1:19">
      <c r="A173" s="14"/>
      <c r="B173" s="15"/>
      <c r="C173" s="16"/>
      <c r="D173" s="16"/>
      <c r="E173" s="16"/>
      <c r="F173" s="16"/>
      <c r="G173" s="17"/>
      <c r="H173" s="17"/>
      <c r="I173" s="16"/>
      <c r="J173" s="17"/>
      <c r="K173" s="16"/>
      <c r="L173" s="17"/>
      <c r="M173" s="18"/>
      <c r="N173" s="15"/>
      <c r="O173" s="17"/>
      <c r="P173" s="17"/>
      <c r="Q173" s="17"/>
      <c r="R173" s="17"/>
      <c r="S173" s="40"/>
    </row>
    <row r="174" spans="1:19" ht="13.5" thickBot="1">
      <c r="A174" s="22"/>
      <c r="B174" s="46"/>
      <c r="C174" s="16"/>
      <c r="D174" s="16"/>
      <c r="E174" s="16"/>
      <c r="F174" s="16"/>
      <c r="G174" s="16"/>
      <c r="H174" s="17"/>
      <c r="I174" s="16"/>
      <c r="J174" s="17"/>
      <c r="K174" s="16"/>
      <c r="L174" s="17"/>
      <c r="M174" s="18"/>
      <c r="N174" s="15"/>
      <c r="O174" s="17"/>
      <c r="P174" s="17"/>
      <c r="Q174" s="17"/>
      <c r="R174" s="17"/>
      <c r="S174" s="51"/>
    </row>
    <row r="175" spans="1:19" ht="24.75" customHeight="1" thickBot="1">
      <c r="A175" s="77" t="s">
        <v>28</v>
      </c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9"/>
      <c r="N175" s="23" t="e">
        <f>SUM(N25:N174)</f>
        <v>#REF!</v>
      </c>
      <c r="O175" s="23" t="e">
        <f>SUM(O25:O174)</f>
        <v>#REF!</v>
      </c>
      <c r="P175" s="23" t="e">
        <f>SUM(P25:P174)</f>
        <v>#REF!</v>
      </c>
      <c r="Q175" s="23" t="e">
        <f>SUM(Q25:Q174)</f>
        <v>#REF!</v>
      </c>
      <c r="R175" s="23" t="e">
        <f>SUM(R25:R174)</f>
        <v>#REF!</v>
      </c>
    </row>
    <row r="176" spans="1:19" ht="24.75" customHeight="1" thickBot="1">
      <c r="A176" s="77" t="s">
        <v>29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9"/>
      <c r="N176" s="24">
        <v>0.222</v>
      </c>
      <c r="O176" s="24">
        <v>0.39500000000000002</v>
      </c>
      <c r="P176" s="24">
        <v>0.61699999999999999</v>
      </c>
      <c r="Q176" s="24">
        <v>0.88800000000000001</v>
      </c>
      <c r="R176" s="24">
        <v>1.208</v>
      </c>
    </row>
    <row r="177" spans="1:18" ht="24.75" customHeight="1" thickBot="1">
      <c r="A177" s="77" t="s">
        <v>30</v>
      </c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9"/>
      <c r="N177" s="25" t="e">
        <f>N175*N176</f>
        <v>#REF!</v>
      </c>
      <c r="O177" s="25" t="e">
        <f>O175*O176</f>
        <v>#REF!</v>
      </c>
      <c r="P177" s="25" t="e">
        <f>P175*P176</f>
        <v>#REF!</v>
      </c>
      <c r="Q177" s="25" t="e">
        <f>Q175*Q176</f>
        <v>#REF!</v>
      </c>
      <c r="R177" s="25" t="e">
        <f>R175*R176</f>
        <v>#REF!</v>
      </c>
    </row>
    <row r="178" spans="1:18" ht="29.25" thickBot="1">
      <c r="A178" s="74" t="s">
        <v>31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6"/>
      <c r="N178" s="72" t="e">
        <f>SUM(N177:R177)</f>
        <v>#REF!</v>
      </c>
      <c r="O178" s="73"/>
      <c r="P178" s="73"/>
      <c r="Q178" s="73"/>
      <c r="R178" s="73"/>
    </row>
  </sheetData>
  <mergeCells count="29">
    <mergeCell ref="B16:B22"/>
    <mergeCell ref="C16:C22"/>
    <mergeCell ref="N16:N22"/>
    <mergeCell ref="O16:O22"/>
    <mergeCell ref="P16:P22"/>
    <mergeCell ref="E16:E22"/>
    <mergeCell ref="Q16:Q22"/>
    <mergeCell ref="R16:R22"/>
    <mergeCell ref="I16:I22"/>
    <mergeCell ref="J16:J22"/>
    <mergeCell ref="F16:F22"/>
    <mergeCell ref="K16:K22"/>
    <mergeCell ref="G16:G22"/>
    <mergeCell ref="A4:R4"/>
    <mergeCell ref="N178:R178"/>
    <mergeCell ref="A178:M178"/>
    <mergeCell ref="A177:M177"/>
    <mergeCell ref="A176:M176"/>
    <mergeCell ref="A175:M175"/>
    <mergeCell ref="A24:R24"/>
    <mergeCell ref="A7:R7"/>
    <mergeCell ref="A12:R12"/>
    <mergeCell ref="A9:R10"/>
    <mergeCell ref="A14:R14"/>
    <mergeCell ref="A16:A22"/>
    <mergeCell ref="L16:L22"/>
    <mergeCell ref="M16:M22"/>
    <mergeCell ref="D16:D22"/>
    <mergeCell ref="H16:H22"/>
  </mergeCells>
  <printOptions horizontalCentered="1"/>
  <pageMargins left="0.11811023622047245" right="0.11811023622047245" top="0.11811023622047245" bottom="0.43307086614173229" header="0.31496062992125984" footer="0.31496062992125984"/>
  <pageSetup paperSize="9" scale="67" orientation="landscape" r:id="rId1"/>
  <headerFooter>
    <oddFooter>&amp;C&amp;P/8</oddFooter>
  </headerFooter>
  <rowBreaks count="2" manualBreakCount="2">
    <brk id="105" max="17" man="1"/>
    <brk id="17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Bordereau des prix</vt:lpstr>
      <vt:lpstr>ACIER ELEVATION</vt:lpstr>
      <vt:lpstr>'ACIER ELEVATION'!Impression_des_titres</vt:lpstr>
      <vt:lpstr>'Bordereau des prix'!Impression_des_titres</vt:lpstr>
      <vt:lpstr>'ACIER ELEVATION'!Zone_d_impression</vt:lpstr>
      <vt:lpstr>'Bordereau des prix'!Zone_d_impression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bouceta abdelhalim</cp:lastModifiedBy>
  <cp:lastPrinted>2026-08-07T09:25:52Z</cp:lastPrinted>
  <dcterms:created xsi:type="dcterms:W3CDTF">2021-03-28T21:29:29Z</dcterms:created>
  <dcterms:modified xsi:type="dcterms:W3CDTF">2026-08-31T12:08:20Z</dcterms:modified>
</cp:coreProperties>
</file>