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F TIZNIT-TAFRAOUT 2024\ISTA TIZNIT 2022\ACHAT\AO\AO 01-2026 PA CF TIZNIT\PREPARATION AO01-2026\"/>
    </mc:Choice>
  </mc:AlternateContent>
  <xr:revisionPtr revIDLastSave="0" documentId="13_ncr:1_{E570F005-BB6B-40C9-9F58-D100A840218C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LOT 01 VIANDE ET POULET TIZNIT" sheetId="5" r:id="rId1"/>
    <sheet name="LOT 02 CONSERVES ET EPIC TIZNIT" sheetId="1" r:id="rId2"/>
    <sheet name="LOT 03 FRUITS ET LEGUMES TIZNIT" sheetId="3" r:id="rId3"/>
    <sheet name="LOT 04 PAINS &amp; GATEAUX TIZNIT" sheetId="2" r:id="rId4"/>
    <sheet name="LOT 05 POISSON TAFRAOUT" sheetId="4" r:id="rId5"/>
    <sheet name="LOT 06 CONSERVES ET EPIC TAFR)" sheetId="8" r:id="rId6"/>
    <sheet name="LOT 07 FRUIT ET LE TAFRAOUT " sheetId="6" r:id="rId7"/>
    <sheet name="LOT 08 PAIN TAFRAOUT" sheetId="7" r:id="rId8"/>
  </sheets>
  <definedNames>
    <definedName name="_xlnm.Print_Area" localSheetId="0">'LOT 01 VIANDE ET POULET TIZNIT'!$A$1:$L$33</definedName>
    <definedName name="_xlnm.Print_Area" localSheetId="1">'LOT 02 CONSERVES ET EPIC TIZNIT'!$A$1:$L$94</definedName>
    <definedName name="_xlnm.Print_Area" localSheetId="2">'LOT 03 FRUITS ET LEGUMES TIZNIT'!$A$1:$L$46</definedName>
    <definedName name="_xlnm.Print_Area" localSheetId="3">'LOT 04 PAINS &amp; GATEAUX TIZNIT'!$A$1:$L$36</definedName>
    <definedName name="_xlnm.Print_Area" localSheetId="4">'LOT 05 POISSON TAFRAOUT'!$A$1:$L$32</definedName>
    <definedName name="_xlnm.Print_Area" localSheetId="5">'LOT 06 CONSERVES ET EPIC TAFR)'!$A$1:$L$77</definedName>
    <definedName name="_xlnm.Print_Area" localSheetId="6">'LOT 07 FRUIT ET LE TAFRAOUT '!$A$1:$L$47</definedName>
    <definedName name="_xlnm.Print_Area" localSheetId="7">'LOT 08 PAIN TAFRAOUT'!$A$1:$L$27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0" i="1" l="1"/>
  <c r="K39" i="3"/>
  <c r="K17" i="5"/>
  <c r="E10" i="7"/>
  <c r="E11" i="7"/>
  <c r="E12" i="7"/>
  <c r="E13" i="7"/>
  <c r="E14" i="7"/>
  <c r="E15" i="7"/>
  <c r="E9" i="7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9" i="6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9" i="8"/>
  <c r="E10" i="4"/>
  <c r="E11" i="4"/>
  <c r="E12" i="4"/>
  <c r="E9" i="4"/>
  <c r="E10" i="2"/>
  <c r="E11" i="2"/>
  <c r="E12" i="2"/>
  <c r="E13" i="2"/>
  <c r="E14" i="2"/>
  <c r="E15" i="2"/>
  <c r="E9" i="2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9" i="3"/>
  <c r="E60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1" i="1"/>
  <c r="E62" i="1"/>
  <c r="E63" i="1"/>
  <c r="E64" i="1"/>
  <c r="E65" i="1"/>
  <c r="E66" i="1"/>
  <c r="E67" i="1"/>
  <c r="E68" i="1"/>
  <c r="E69" i="1"/>
  <c r="E71" i="1"/>
  <c r="E72" i="1"/>
  <c r="E9" i="1"/>
  <c r="E10" i="5"/>
  <c r="E11" i="5"/>
  <c r="E12" i="5"/>
  <c r="E13" i="5"/>
  <c r="E9" i="5"/>
  <c r="K90" i="8" l="1"/>
  <c r="K91" i="8" s="1"/>
  <c r="L78" i="8"/>
  <c r="L79" i="8" s="1"/>
  <c r="K55" i="8"/>
  <c r="L55" i="8" s="1"/>
  <c r="I55" i="8"/>
  <c r="J55" i="8" s="1"/>
  <c r="K54" i="8"/>
  <c r="L54" i="8" s="1"/>
  <c r="I54" i="8"/>
  <c r="J54" i="8" s="1"/>
  <c r="K53" i="8"/>
  <c r="L53" i="8" s="1"/>
  <c r="I53" i="8"/>
  <c r="J53" i="8" s="1"/>
  <c r="K52" i="8"/>
  <c r="L52" i="8" s="1"/>
  <c r="I52" i="8"/>
  <c r="J52" i="8" s="1"/>
  <c r="K51" i="8"/>
  <c r="L51" i="8" s="1"/>
  <c r="I51" i="8"/>
  <c r="J51" i="8" s="1"/>
  <c r="K50" i="8"/>
  <c r="L50" i="8" s="1"/>
  <c r="K59" i="8" s="1"/>
  <c r="I50" i="8"/>
  <c r="J50" i="8" s="1"/>
  <c r="H59" i="8" s="1"/>
  <c r="K49" i="8"/>
  <c r="L49" i="8" s="1"/>
  <c r="I49" i="8"/>
  <c r="J49" i="8" s="1"/>
  <c r="K48" i="8"/>
  <c r="L48" i="8" s="1"/>
  <c r="I48" i="8"/>
  <c r="J48" i="8" s="1"/>
  <c r="K47" i="8"/>
  <c r="L47" i="8" s="1"/>
  <c r="I47" i="8"/>
  <c r="J47" i="8" s="1"/>
  <c r="K46" i="8"/>
  <c r="L46" i="8" s="1"/>
  <c r="I46" i="8"/>
  <c r="J46" i="8" s="1"/>
  <c r="K45" i="8"/>
  <c r="L45" i="8" s="1"/>
  <c r="I45" i="8"/>
  <c r="J45" i="8" s="1"/>
  <c r="K44" i="8"/>
  <c r="L44" i="8" s="1"/>
  <c r="I44" i="8"/>
  <c r="J44" i="8" s="1"/>
  <c r="K43" i="8"/>
  <c r="L43" i="8" s="1"/>
  <c r="I43" i="8"/>
  <c r="J43" i="8" s="1"/>
  <c r="K42" i="8"/>
  <c r="L42" i="8" s="1"/>
  <c r="I42" i="8"/>
  <c r="J42" i="8" s="1"/>
  <c r="K41" i="8"/>
  <c r="L41" i="8" s="1"/>
  <c r="I41" i="8"/>
  <c r="J41" i="8" s="1"/>
  <c r="K40" i="8"/>
  <c r="L40" i="8" s="1"/>
  <c r="I40" i="8"/>
  <c r="J40" i="8" s="1"/>
  <c r="K39" i="8"/>
  <c r="L39" i="8" s="1"/>
  <c r="I39" i="8"/>
  <c r="J39" i="8" s="1"/>
  <c r="K38" i="8"/>
  <c r="L38" i="8" s="1"/>
  <c r="I38" i="8"/>
  <c r="J38" i="8" s="1"/>
  <c r="K37" i="8"/>
  <c r="L37" i="8" s="1"/>
  <c r="I37" i="8"/>
  <c r="J37" i="8" s="1"/>
  <c r="K36" i="8"/>
  <c r="L36" i="8" s="1"/>
  <c r="I36" i="8"/>
  <c r="J36" i="8" s="1"/>
  <c r="K35" i="8"/>
  <c r="L35" i="8" s="1"/>
  <c r="I35" i="8"/>
  <c r="J35" i="8" s="1"/>
  <c r="K34" i="8"/>
  <c r="L34" i="8" s="1"/>
  <c r="I34" i="8"/>
  <c r="J34" i="8" s="1"/>
  <c r="K33" i="8"/>
  <c r="L33" i="8" s="1"/>
  <c r="I33" i="8"/>
  <c r="J33" i="8" s="1"/>
  <c r="K32" i="8"/>
  <c r="L32" i="8" s="1"/>
  <c r="I32" i="8"/>
  <c r="J32" i="8" s="1"/>
  <c r="K31" i="8"/>
  <c r="L31" i="8" s="1"/>
  <c r="I31" i="8"/>
  <c r="J31" i="8" s="1"/>
  <c r="K30" i="8"/>
  <c r="L30" i="8" s="1"/>
  <c r="I30" i="8"/>
  <c r="J30" i="8" s="1"/>
  <c r="K29" i="8"/>
  <c r="L29" i="8" s="1"/>
  <c r="I29" i="8"/>
  <c r="J29" i="8" s="1"/>
  <c r="K28" i="8"/>
  <c r="L28" i="8" s="1"/>
  <c r="I28" i="8"/>
  <c r="J28" i="8" s="1"/>
  <c r="K27" i="8"/>
  <c r="L27" i="8" s="1"/>
  <c r="I27" i="8"/>
  <c r="J27" i="8" s="1"/>
  <c r="K26" i="8"/>
  <c r="L26" i="8" s="1"/>
  <c r="I26" i="8"/>
  <c r="J26" i="8" s="1"/>
  <c r="K25" i="8"/>
  <c r="L25" i="8" s="1"/>
  <c r="I25" i="8"/>
  <c r="J25" i="8" s="1"/>
  <c r="K24" i="8"/>
  <c r="L24" i="8" s="1"/>
  <c r="I24" i="8"/>
  <c r="J24" i="8" s="1"/>
  <c r="K23" i="8"/>
  <c r="L23" i="8" s="1"/>
  <c r="I23" i="8"/>
  <c r="J23" i="8" s="1"/>
  <c r="K22" i="8"/>
  <c r="L22" i="8" s="1"/>
  <c r="I22" i="8"/>
  <c r="J22" i="8" s="1"/>
  <c r="K21" i="8"/>
  <c r="L21" i="8" s="1"/>
  <c r="I21" i="8"/>
  <c r="J21" i="8" s="1"/>
  <c r="K20" i="8"/>
  <c r="L20" i="8" s="1"/>
  <c r="I20" i="8"/>
  <c r="J20" i="8" s="1"/>
  <c r="K19" i="8"/>
  <c r="L19" i="8" s="1"/>
  <c r="I19" i="8"/>
  <c r="J19" i="8" s="1"/>
  <c r="K18" i="8"/>
  <c r="L18" i="8" s="1"/>
  <c r="I18" i="8"/>
  <c r="J18" i="8" s="1"/>
  <c r="K17" i="8"/>
  <c r="L17" i="8" s="1"/>
  <c r="I17" i="8"/>
  <c r="J17" i="8" s="1"/>
  <c r="K16" i="8"/>
  <c r="L16" i="8" s="1"/>
  <c r="I16" i="8"/>
  <c r="J16" i="8" s="1"/>
  <c r="K15" i="8"/>
  <c r="L15" i="8" s="1"/>
  <c r="I15" i="8"/>
  <c r="J15" i="8" s="1"/>
  <c r="K14" i="8"/>
  <c r="L14" i="8" s="1"/>
  <c r="I14" i="8"/>
  <c r="J14" i="8" s="1"/>
  <c r="K13" i="8"/>
  <c r="L13" i="8" s="1"/>
  <c r="I13" i="8"/>
  <c r="J13" i="8" s="1"/>
  <c r="K12" i="8"/>
  <c r="L12" i="8" s="1"/>
  <c r="I12" i="8"/>
  <c r="J12" i="8" s="1"/>
  <c r="K11" i="8"/>
  <c r="L11" i="8" s="1"/>
  <c r="I11" i="8"/>
  <c r="J11" i="8" s="1"/>
  <c r="K10" i="8"/>
  <c r="L10" i="8" s="1"/>
  <c r="I10" i="8"/>
  <c r="J10" i="8" s="1"/>
  <c r="K9" i="8"/>
  <c r="L9" i="8" s="1"/>
  <c r="I9" i="8"/>
  <c r="J9" i="8" s="1"/>
  <c r="I9" i="7"/>
  <c r="K49" i="7"/>
  <c r="K50" i="7" s="1"/>
  <c r="L37" i="7"/>
  <c r="L38" i="7" s="1"/>
  <c r="K15" i="7"/>
  <c r="L15" i="7" s="1"/>
  <c r="I15" i="7"/>
  <c r="J15" i="7" s="1"/>
  <c r="K14" i="7"/>
  <c r="L14" i="7" s="1"/>
  <c r="K20" i="7" s="1"/>
  <c r="I14" i="7"/>
  <c r="J14" i="7" s="1"/>
  <c r="H20" i="7" s="1"/>
  <c r="K13" i="7"/>
  <c r="L13" i="7" s="1"/>
  <c r="K19" i="7" s="1"/>
  <c r="I13" i="7"/>
  <c r="J13" i="7" s="1"/>
  <c r="H19" i="7" s="1"/>
  <c r="K12" i="7"/>
  <c r="L12" i="7" s="1"/>
  <c r="I12" i="7"/>
  <c r="J12" i="7" s="1"/>
  <c r="K11" i="7"/>
  <c r="L11" i="7" s="1"/>
  <c r="I11" i="7"/>
  <c r="J11" i="7" s="1"/>
  <c r="K10" i="7"/>
  <c r="L10" i="7" s="1"/>
  <c r="I10" i="7"/>
  <c r="J10" i="7" s="1"/>
  <c r="K9" i="7"/>
  <c r="L9" i="7" s="1"/>
  <c r="H21" i="7" l="1"/>
  <c r="K21" i="7"/>
  <c r="H60" i="8"/>
  <c r="K60" i="8"/>
  <c r="H61" i="8"/>
  <c r="K61" i="8"/>
  <c r="L16" i="7"/>
  <c r="L56" i="8"/>
  <c r="K56" i="8"/>
  <c r="K58" i="8" s="1"/>
  <c r="J56" i="8"/>
  <c r="I56" i="8"/>
  <c r="H58" i="8" s="1"/>
  <c r="I16" i="7"/>
  <c r="H18" i="7" s="1"/>
  <c r="K16" i="7"/>
  <c r="K18" i="7" s="1"/>
  <c r="J9" i="7"/>
  <c r="J16" i="7" s="1"/>
  <c r="K69" i="6"/>
  <c r="K70" i="6" s="1"/>
  <c r="L57" i="6"/>
  <c r="L58" i="6" s="1"/>
  <c r="K36" i="6"/>
  <c r="L36" i="6" s="1"/>
  <c r="I36" i="6"/>
  <c r="J36" i="6" s="1"/>
  <c r="K35" i="6"/>
  <c r="L35" i="6" s="1"/>
  <c r="I35" i="6"/>
  <c r="J35" i="6" s="1"/>
  <c r="K34" i="6"/>
  <c r="L34" i="6" s="1"/>
  <c r="I34" i="6"/>
  <c r="J34" i="6" s="1"/>
  <c r="K33" i="6"/>
  <c r="L33" i="6" s="1"/>
  <c r="I33" i="6"/>
  <c r="J33" i="6" s="1"/>
  <c r="K32" i="6"/>
  <c r="L32" i="6" s="1"/>
  <c r="I32" i="6"/>
  <c r="J32" i="6" s="1"/>
  <c r="K31" i="6"/>
  <c r="L31" i="6" s="1"/>
  <c r="I31" i="6"/>
  <c r="J31" i="6" s="1"/>
  <c r="K30" i="6"/>
  <c r="L30" i="6" s="1"/>
  <c r="I30" i="6"/>
  <c r="J30" i="6" s="1"/>
  <c r="K29" i="6"/>
  <c r="L29" i="6" s="1"/>
  <c r="I29" i="6"/>
  <c r="J29" i="6" s="1"/>
  <c r="K28" i="6"/>
  <c r="L28" i="6" s="1"/>
  <c r="I28" i="6"/>
  <c r="J28" i="6" s="1"/>
  <c r="K27" i="6"/>
  <c r="L27" i="6" s="1"/>
  <c r="I27" i="6"/>
  <c r="J27" i="6" s="1"/>
  <c r="K26" i="6"/>
  <c r="L26" i="6" s="1"/>
  <c r="I26" i="6"/>
  <c r="J26" i="6" s="1"/>
  <c r="K25" i="6"/>
  <c r="L25" i="6" s="1"/>
  <c r="I25" i="6"/>
  <c r="J25" i="6" s="1"/>
  <c r="K24" i="6"/>
  <c r="L24" i="6" s="1"/>
  <c r="I24" i="6"/>
  <c r="J24" i="6" s="1"/>
  <c r="K23" i="6"/>
  <c r="L23" i="6" s="1"/>
  <c r="I23" i="6"/>
  <c r="J23" i="6" s="1"/>
  <c r="K22" i="6"/>
  <c r="L22" i="6" s="1"/>
  <c r="I22" i="6"/>
  <c r="J22" i="6" s="1"/>
  <c r="K21" i="6"/>
  <c r="L21" i="6" s="1"/>
  <c r="I21" i="6"/>
  <c r="J21" i="6" s="1"/>
  <c r="K20" i="6"/>
  <c r="L20" i="6" s="1"/>
  <c r="I20" i="6"/>
  <c r="J20" i="6" s="1"/>
  <c r="K19" i="6"/>
  <c r="L19" i="6" s="1"/>
  <c r="I19" i="6"/>
  <c r="J19" i="6" s="1"/>
  <c r="K18" i="6"/>
  <c r="L18" i="6" s="1"/>
  <c r="I18" i="6"/>
  <c r="J18" i="6" s="1"/>
  <c r="K17" i="6"/>
  <c r="L17" i="6" s="1"/>
  <c r="I17" i="6"/>
  <c r="J17" i="6" s="1"/>
  <c r="K16" i="6"/>
  <c r="L16" i="6" s="1"/>
  <c r="I16" i="6"/>
  <c r="J16" i="6" s="1"/>
  <c r="K15" i="6"/>
  <c r="L15" i="6" s="1"/>
  <c r="I15" i="6"/>
  <c r="J15" i="6" s="1"/>
  <c r="K14" i="6"/>
  <c r="L14" i="6" s="1"/>
  <c r="I14" i="6"/>
  <c r="J14" i="6" s="1"/>
  <c r="K13" i="6"/>
  <c r="L13" i="6" s="1"/>
  <c r="I13" i="6"/>
  <c r="J13" i="6" s="1"/>
  <c r="K12" i="6"/>
  <c r="L12" i="6" s="1"/>
  <c r="I12" i="6"/>
  <c r="J12" i="6" s="1"/>
  <c r="K11" i="6"/>
  <c r="L11" i="6" s="1"/>
  <c r="I11" i="6"/>
  <c r="J11" i="6" s="1"/>
  <c r="K10" i="6"/>
  <c r="L10" i="6" s="1"/>
  <c r="I10" i="6"/>
  <c r="J10" i="6" s="1"/>
  <c r="K9" i="6"/>
  <c r="I9" i="6"/>
  <c r="K46" i="5"/>
  <c r="K47" i="5" s="1"/>
  <c r="L34" i="5"/>
  <c r="L35" i="5" s="1"/>
  <c r="K13" i="5"/>
  <c r="L13" i="5" s="1"/>
  <c r="I13" i="5"/>
  <c r="J13" i="5" s="1"/>
  <c r="K12" i="5"/>
  <c r="L12" i="5" s="1"/>
  <c r="I12" i="5"/>
  <c r="J12" i="5" s="1"/>
  <c r="K11" i="5"/>
  <c r="I11" i="5"/>
  <c r="K10" i="5"/>
  <c r="L10" i="5" s="1"/>
  <c r="I10" i="5"/>
  <c r="J10" i="5" s="1"/>
  <c r="K9" i="5"/>
  <c r="L9" i="5" s="1"/>
  <c r="I9" i="5"/>
  <c r="K45" i="4"/>
  <c r="K46" i="4" s="1"/>
  <c r="L33" i="4"/>
  <c r="L34" i="4" s="1"/>
  <c r="K12" i="4"/>
  <c r="L12" i="4" s="1"/>
  <c r="I12" i="4"/>
  <c r="J12" i="4" s="1"/>
  <c r="K11" i="4"/>
  <c r="L11" i="4" s="1"/>
  <c r="I11" i="4"/>
  <c r="J11" i="4" s="1"/>
  <c r="K10" i="4"/>
  <c r="L10" i="4" s="1"/>
  <c r="I10" i="4"/>
  <c r="J10" i="4" s="1"/>
  <c r="K9" i="4"/>
  <c r="I9" i="4"/>
  <c r="K68" i="3"/>
  <c r="K69" i="3" s="1"/>
  <c r="L56" i="3"/>
  <c r="L57" i="3" s="1"/>
  <c r="K35" i="3"/>
  <c r="L35" i="3" s="1"/>
  <c r="I35" i="3"/>
  <c r="J35" i="3" s="1"/>
  <c r="K34" i="3"/>
  <c r="L34" i="3" s="1"/>
  <c r="I34" i="3"/>
  <c r="J34" i="3" s="1"/>
  <c r="K33" i="3"/>
  <c r="L33" i="3" s="1"/>
  <c r="I33" i="3"/>
  <c r="J33" i="3" s="1"/>
  <c r="K32" i="3"/>
  <c r="L32" i="3" s="1"/>
  <c r="I32" i="3"/>
  <c r="J32" i="3" s="1"/>
  <c r="K31" i="3"/>
  <c r="L31" i="3" s="1"/>
  <c r="I31" i="3"/>
  <c r="J31" i="3" s="1"/>
  <c r="K30" i="3"/>
  <c r="L30" i="3" s="1"/>
  <c r="I30" i="3"/>
  <c r="J30" i="3" s="1"/>
  <c r="K29" i="3"/>
  <c r="L29" i="3" s="1"/>
  <c r="I29" i="3"/>
  <c r="J29" i="3" s="1"/>
  <c r="K28" i="3"/>
  <c r="L28" i="3" s="1"/>
  <c r="I28" i="3"/>
  <c r="J28" i="3" s="1"/>
  <c r="K27" i="3"/>
  <c r="L27" i="3" s="1"/>
  <c r="I27" i="3"/>
  <c r="J27" i="3" s="1"/>
  <c r="K26" i="3"/>
  <c r="L26" i="3" s="1"/>
  <c r="I26" i="3"/>
  <c r="J26" i="3" s="1"/>
  <c r="K25" i="3"/>
  <c r="L25" i="3" s="1"/>
  <c r="I25" i="3"/>
  <c r="J25" i="3" s="1"/>
  <c r="K24" i="3"/>
  <c r="L24" i="3" s="1"/>
  <c r="I24" i="3"/>
  <c r="J24" i="3" s="1"/>
  <c r="K23" i="3"/>
  <c r="L23" i="3" s="1"/>
  <c r="I23" i="3"/>
  <c r="J23" i="3" s="1"/>
  <c r="K22" i="3"/>
  <c r="L22" i="3" s="1"/>
  <c r="I22" i="3"/>
  <c r="J22" i="3" s="1"/>
  <c r="K21" i="3"/>
  <c r="L21" i="3" s="1"/>
  <c r="I21" i="3"/>
  <c r="J21" i="3" s="1"/>
  <c r="K20" i="3"/>
  <c r="L20" i="3" s="1"/>
  <c r="I20" i="3"/>
  <c r="J20" i="3" s="1"/>
  <c r="K19" i="3"/>
  <c r="L19" i="3" s="1"/>
  <c r="I19" i="3"/>
  <c r="J19" i="3" s="1"/>
  <c r="K18" i="3"/>
  <c r="L18" i="3" s="1"/>
  <c r="I18" i="3"/>
  <c r="J18" i="3" s="1"/>
  <c r="K17" i="3"/>
  <c r="L17" i="3" s="1"/>
  <c r="I17" i="3"/>
  <c r="J17" i="3" s="1"/>
  <c r="K16" i="3"/>
  <c r="L16" i="3" s="1"/>
  <c r="I16" i="3"/>
  <c r="J16" i="3" s="1"/>
  <c r="K15" i="3"/>
  <c r="L15" i="3" s="1"/>
  <c r="I15" i="3"/>
  <c r="J15" i="3" s="1"/>
  <c r="K14" i="3"/>
  <c r="L14" i="3" s="1"/>
  <c r="I14" i="3"/>
  <c r="J14" i="3" s="1"/>
  <c r="K13" i="3"/>
  <c r="L13" i="3" s="1"/>
  <c r="I13" i="3"/>
  <c r="J13" i="3" s="1"/>
  <c r="K12" i="3"/>
  <c r="L12" i="3" s="1"/>
  <c r="I12" i="3"/>
  <c r="J12" i="3" s="1"/>
  <c r="K11" i="3"/>
  <c r="L11" i="3" s="1"/>
  <c r="I11" i="3"/>
  <c r="J11" i="3" s="1"/>
  <c r="K10" i="3"/>
  <c r="L10" i="3" s="1"/>
  <c r="I10" i="3"/>
  <c r="K9" i="3"/>
  <c r="I9" i="3"/>
  <c r="J9" i="3" s="1"/>
  <c r="K62" i="8" l="1"/>
  <c r="H62" i="8"/>
  <c r="J9" i="4"/>
  <c r="J13" i="4" s="1"/>
  <c r="I13" i="4"/>
  <c r="H15" i="4" s="1"/>
  <c r="H17" i="4" s="1"/>
  <c r="J11" i="5"/>
  <c r="I14" i="5"/>
  <c r="H16" i="5" s="1"/>
  <c r="L11" i="5"/>
  <c r="L14" i="5" s="1"/>
  <c r="K14" i="5"/>
  <c r="K16" i="5" s="1"/>
  <c r="K18" i="5" s="1"/>
  <c r="K13" i="4"/>
  <c r="K15" i="4" s="1"/>
  <c r="K17" i="4" s="1"/>
  <c r="L9" i="6"/>
  <c r="L37" i="6" s="1"/>
  <c r="K37" i="6"/>
  <c r="K39" i="6" s="1"/>
  <c r="K41" i="6" s="1"/>
  <c r="J10" i="3"/>
  <c r="J36" i="3" s="1"/>
  <c r="H39" i="3" s="1"/>
  <c r="I36" i="3"/>
  <c r="H38" i="3" s="1"/>
  <c r="I37" i="6"/>
  <c r="H39" i="6" s="1"/>
  <c r="H41" i="6" s="1"/>
  <c r="J9" i="6"/>
  <c r="J37" i="6" s="1"/>
  <c r="J9" i="5"/>
  <c r="J14" i="5" s="1"/>
  <c r="H17" i="5" s="1"/>
  <c r="K36" i="3"/>
  <c r="K38" i="3" s="1"/>
  <c r="K40" i="3" s="1"/>
  <c r="K43" i="3" s="1"/>
  <c r="L9" i="3"/>
  <c r="L36" i="3" s="1"/>
  <c r="L9" i="4"/>
  <c r="L13" i="4" s="1"/>
  <c r="K49" i="2"/>
  <c r="K50" i="2" s="1"/>
  <c r="L37" i="2"/>
  <c r="L38" i="2" s="1"/>
  <c r="K15" i="2"/>
  <c r="L15" i="2" s="1"/>
  <c r="I15" i="2"/>
  <c r="K14" i="2"/>
  <c r="L14" i="2" s="1"/>
  <c r="K20" i="2" s="1"/>
  <c r="I14" i="2"/>
  <c r="J14" i="2" s="1"/>
  <c r="H20" i="2" s="1"/>
  <c r="K13" i="2"/>
  <c r="L13" i="2" s="1"/>
  <c r="K19" i="2" s="1"/>
  <c r="I13" i="2"/>
  <c r="J13" i="2" s="1"/>
  <c r="H19" i="2" s="1"/>
  <c r="K12" i="2"/>
  <c r="L12" i="2" s="1"/>
  <c r="I12" i="2"/>
  <c r="J12" i="2" s="1"/>
  <c r="K11" i="2"/>
  <c r="L11" i="2" s="1"/>
  <c r="I11" i="2"/>
  <c r="J11" i="2" s="1"/>
  <c r="K10" i="2"/>
  <c r="L10" i="2" s="1"/>
  <c r="I10" i="2"/>
  <c r="J10" i="2" s="1"/>
  <c r="K9" i="2"/>
  <c r="I9" i="2"/>
  <c r="J9" i="2" s="1"/>
  <c r="H40" i="3" l="1"/>
  <c r="J15" i="2"/>
  <c r="J16" i="2" s="1"/>
  <c r="I16" i="2"/>
  <c r="H18" i="2" s="1"/>
  <c r="H21" i="2" s="1"/>
  <c r="H18" i="5"/>
  <c r="L9" i="2"/>
  <c r="L16" i="2" s="1"/>
  <c r="K16" i="2"/>
  <c r="K18" i="2" s="1"/>
  <c r="K21" i="2" l="1"/>
  <c r="K42" i="1"/>
  <c r="L42" i="1" s="1"/>
  <c r="I42" i="1"/>
  <c r="J42" i="1" s="1"/>
  <c r="K41" i="1"/>
  <c r="L41" i="1" s="1"/>
  <c r="I41" i="1"/>
  <c r="J41" i="1" s="1"/>
  <c r="K40" i="1"/>
  <c r="L40" i="1" s="1"/>
  <c r="I40" i="1"/>
  <c r="J40" i="1" s="1"/>
  <c r="K39" i="1"/>
  <c r="L39" i="1" s="1"/>
  <c r="I39" i="1"/>
  <c r="J39" i="1" s="1"/>
  <c r="K38" i="1"/>
  <c r="L38" i="1" s="1"/>
  <c r="I38" i="1"/>
  <c r="J38" i="1" s="1"/>
  <c r="K37" i="1"/>
  <c r="L37" i="1" s="1"/>
  <c r="I37" i="1"/>
  <c r="J37" i="1" s="1"/>
  <c r="K36" i="1"/>
  <c r="L36" i="1" s="1"/>
  <c r="I36" i="1"/>
  <c r="J36" i="1" s="1"/>
  <c r="K35" i="1"/>
  <c r="L35" i="1" s="1"/>
  <c r="I35" i="1"/>
  <c r="J35" i="1" s="1"/>
  <c r="K34" i="1"/>
  <c r="L34" i="1" s="1"/>
  <c r="I34" i="1"/>
  <c r="J34" i="1" s="1"/>
  <c r="K33" i="1"/>
  <c r="L33" i="1" s="1"/>
  <c r="I33" i="1"/>
  <c r="J33" i="1" s="1"/>
  <c r="K32" i="1"/>
  <c r="L32" i="1" s="1"/>
  <c r="I32" i="1"/>
  <c r="J32" i="1" s="1"/>
  <c r="K31" i="1"/>
  <c r="L31" i="1" s="1"/>
  <c r="I31" i="1"/>
  <c r="J31" i="1" s="1"/>
  <c r="K30" i="1"/>
  <c r="L30" i="1" s="1"/>
  <c r="I30" i="1"/>
  <c r="J30" i="1" s="1"/>
  <c r="K29" i="1"/>
  <c r="L29" i="1" s="1"/>
  <c r="I29" i="1"/>
  <c r="J29" i="1" s="1"/>
  <c r="K28" i="1"/>
  <c r="L28" i="1" s="1"/>
  <c r="I28" i="1"/>
  <c r="J28" i="1" s="1"/>
  <c r="K27" i="1"/>
  <c r="L27" i="1" s="1"/>
  <c r="I27" i="1"/>
  <c r="J27" i="1" s="1"/>
  <c r="K26" i="1"/>
  <c r="L26" i="1" s="1"/>
  <c r="I26" i="1"/>
  <c r="J26" i="1" s="1"/>
  <c r="K25" i="1"/>
  <c r="L25" i="1" s="1"/>
  <c r="I25" i="1"/>
  <c r="J25" i="1" s="1"/>
  <c r="K24" i="1"/>
  <c r="L24" i="1" s="1"/>
  <c r="I24" i="1"/>
  <c r="J24" i="1" s="1"/>
  <c r="K23" i="1"/>
  <c r="L23" i="1" s="1"/>
  <c r="I23" i="1"/>
  <c r="J23" i="1" s="1"/>
  <c r="K22" i="1"/>
  <c r="L22" i="1" s="1"/>
  <c r="I22" i="1"/>
  <c r="J22" i="1" s="1"/>
  <c r="K21" i="1"/>
  <c r="L21" i="1" s="1"/>
  <c r="I21" i="1"/>
  <c r="J21" i="1" s="1"/>
  <c r="K20" i="1"/>
  <c r="L20" i="1" s="1"/>
  <c r="I20" i="1"/>
  <c r="J20" i="1" s="1"/>
  <c r="K54" i="1"/>
  <c r="L54" i="1" s="1"/>
  <c r="I54" i="1"/>
  <c r="J54" i="1" s="1"/>
  <c r="K53" i="1"/>
  <c r="L53" i="1" s="1"/>
  <c r="I53" i="1"/>
  <c r="J53" i="1" s="1"/>
  <c r="K52" i="1"/>
  <c r="L52" i="1" s="1"/>
  <c r="I52" i="1"/>
  <c r="J52" i="1" s="1"/>
  <c r="K51" i="1"/>
  <c r="L51" i="1" s="1"/>
  <c r="I51" i="1"/>
  <c r="J51" i="1" s="1"/>
  <c r="K50" i="1"/>
  <c r="L50" i="1" s="1"/>
  <c r="I50" i="1"/>
  <c r="J50" i="1" s="1"/>
  <c r="K49" i="1"/>
  <c r="L49" i="1" s="1"/>
  <c r="I49" i="1"/>
  <c r="J49" i="1" s="1"/>
  <c r="K48" i="1"/>
  <c r="L48" i="1" s="1"/>
  <c r="I48" i="1"/>
  <c r="J48" i="1" s="1"/>
  <c r="K47" i="1"/>
  <c r="L47" i="1" s="1"/>
  <c r="I47" i="1"/>
  <c r="J47" i="1" s="1"/>
  <c r="K46" i="1"/>
  <c r="L46" i="1" s="1"/>
  <c r="I46" i="1"/>
  <c r="J46" i="1" s="1"/>
  <c r="K45" i="1"/>
  <c r="L45" i="1" s="1"/>
  <c r="I45" i="1"/>
  <c r="J45" i="1" s="1"/>
  <c r="K44" i="1"/>
  <c r="L44" i="1" s="1"/>
  <c r="I44" i="1"/>
  <c r="J44" i="1" s="1"/>
  <c r="K43" i="1"/>
  <c r="L43" i="1" s="1"/>
  <c r="I43" i="1"/>
  <c r="J43" i="1" s="1"/>
  <c r="K19" i="1"/>
  <c r="L19" i="1" s="1"/>
  <c r="I19" i="1"/>
  <c r="J19" i="1" s="1"/>
  <c r="K18" i="1"/>
  <c r="L18" i="1" s="1"/>
  <c r="I18" i="1"/>
  <c r="J18" i="1" s="1"/>
  <c r="K17" i="1"/>
  <c r="L17" i="1" s="1"/>
  <c r="I17" i="1"/>
  <c r="J17" i="1" s="1"/>
  <c r="K16" i="1"/>
  <c r="L16" i="1" s="1"/>
  <c r="I16" i="1"/>
  <c r="J16" i="1" s="1"/>
  <c r="K15" i="1"/>
  <c r="L15" i="1" s="1"/>
  <c r="I15" i="1"/>
  <c r="J15" i="1" s="1"/>
  <c r="K14" i="1"/>
  <c r="L14" i="1" s="1"/>
  <c r="I14" i="1"/>
  <c r="J14" i="1" s="1"/>
  <c r="K13" i="1"/>
  <c r="L13" i="1" s="1"/>
  <c r="I13" i="1"/>
  <c r="J13" i="1" s="1"/>
  <c r="K12" i="1"/>
  <c r="L12" i="1" s="1"/>
  <c r="I12" i="1"/>
  <c r="J12" i="1" s="1"/>
  <c r="K11" i="1"/>
  <c r="L11" i="1" s="1"/>
  <c r="I11" i="1"/>
  <c r="J11" i="1" s="1"/>
  <c r="K10" i="1"/>
  <c r="L10" i="1" s="1"/>
  <c r="I10" i="1"/>
  <c r="J10" i="1" s="1"/>
  <c r="K65" i="1"/>
  <c r="L65" i="1" s="1"/>
  <c r="I65" i="1"/>
  <c r="J65" i="1" s="1"/>
  <c r="K64" i="1"/>
  <c r="L64" i="1" s="1"/>
  <c r="I64" i="1"/>
  <c r="J64" i="1" s="1"/>
  <c r="K63" i="1"/>
  <c r="L63" i="1" s="1"/>
  <c r="I63" i="1"/>
  <c r="J63" i="1" s="1"/>
  <c r="K62" i="1"/>
  <c r="L62" i="1" s="1"/>
  <c r="I62" i="1"/>
  <c r="J62" i="1" s="1"/>
  <c r="K61" i="1"/>
  <c r="L61" i="1" s="1"/>
  <c r="I61" i="1"/>
  <c r="J61" i="1" s="1"/>
  <c r="K59" i="1"/>
  <c r="L59" i="1" s="1"/>
  <c r="I59" i="1"/>
  <c r="J59" i="1" s="1"/>
  <c r="K58" i="1"/>
  <c r="L58" i="1" s="1"/>
  <c r="I58" i="1"/>
  <c r="J58" i="1" s="1"/>
  <c r="K57" i="1"/>
  <c r="L57" i="1" s="1"/>
  <c r="I57" i="1"/>
  <c r="J57" i="1" s="1"/>
  <c r="K56" i="1"/>
  <c r="L56" i="1" s="1"/>
  <c r="I56" i="1"/>
  <c r="J56" i="1" s="1"/>
  <c r="K55" i="1"/>
  <c r="L55" i="1" s="1"/>
  <c r="I55" i="1"/>
  <c r="J55" i="1" s="1"/>
  <c r="K71" i="1"/>
  <c r="L71" i="1" s="1"/>
  <c r="K77" i="1" s="1"/>
  <c r="I71" i="1"/>
  <c r="J71" i="1" s="1"/>
  <c r="K70" i="1"/>
  <c r="L70" i="1" s="1"/>
  <c r="K76" i="1" s="1"/>
  <c r="I70" i="1"/>
  <c r="J70" i="1" s="1"/>
  <c r="K69" i="1"/>
  <c r="L69" i="1" s="1"/>
  <c r="I69" i="1"/>
  <c r="J69" i="1" s="1"/>
  <c r="K68" i="1"/>
  <c r="L68" i="1" s="1"/>
  <c r="I68" i="1"/>
  <c r="J68" i="1" s="1"/>
  <c r="K67" i="1"/>
  <c r="L67" i="1" s="1"/>
  <c r="I67" i="1"/>
  <c r="J67" i="1" s="1"/>
  <c r="K66" i="1"/>
  <c r="L66" i="1" s="1"/>
  <c r="I66" i="1"/>
  <c r="J66" i="1" s="1"/>
  <c r="K107" i="1"/>
  <c r="K108" i="1" s="1"/>
  <c r="L95" i="1"/>
  <c r="L96" i="1" s="1"/>
  <c r="I72" i="1"/>
  <c r="J72" i="1" s="1"/>
  <c r="K72" i="1"/>
  <c r="L72" i="1" s="1"/>
  <c r="K9" i="1"/>
  <c r="I9" i="1"/>
  <c r="J9" i="1" s="1"/>
  <c r="H76" i="1" l="1"/>
  <c r="H77" i="1"/>
  <c r="L9" i="1"/>
  <c r="I60" i="1"/>
  <c r="K60" i="1"/>
  <c r="K73" i="1" s="1"/>
  <c r="K75" i="1" s="1"/>
  <c r="I73" i="1" l="1"/>
  <c r="H75" i="1" s="1"/>
  <c r="J60" i="1"/>
  <c r="J73" i="1" s="1"/>
  <c r="H78" i="1" s="1"/>
  <c r="L60" i="1"/>
  <c r="L73" i="1" s="1"/>
  <c r="K78" i="1" s="1"/>
  <c r="K79" i="1" s="1"/>
  <c r="H79" i="1" l="1"/>
</calcChain>
</file>

<file path=xl/sharedStrings.xml><?xml version="1.0" encoding="utf-8"?>
<sst xmlns="http://schemas.openxmlformats.org/spreadsheetml/2006/main" count="616" uniqueCount="201">
  <si>
    <t>OFPPT/DRSM</t>
  </si>
  <si>
    <t>ISTA TAFRAOUT</t>
  </si>
  <si>
    <t>N° article</t>
  </si>
  <si>
    <t>Unité de mesure</t>
  </si>
  <si>
    <t>Quantité par année</t>
  </si>
  <si>
    <t>Taux TVA</t>
  </si>
  <si>
    <t>Prix Unitaire en DH Hors taxe</t>
  </si>
  <si>
    <t>TAUX TVA</t>
  </si>
  <si>
    <t xml:space="preserve">Prix Total Minimum en DH </t>
  </si>
  <si>
    <t xml:space="preserve">Prix Total Maximum en DH </t>
  </si>
  <si>
    <t>Minimale</t>
  </si>
  <si>
    <t>Maximale</t>
  </si>
  <si>
    <t xml:space="preserve">En chiffres </t>
  </si>
  <si>
    <t>Prix total minimum (hors TVA)</t>
  </si>
  <si>
    <t>Montant TVA</t>
  </si>
  <si>
    <t>Prix total maximum (hors TVA)</t>
  </si>
  <si>
    <t>Filet de dinde</t>
  </si>
  <si>
    <t>Un</t>
  </si>
  <si>
    <t>TOTAL EN DH</t>
  </si>
  <si>
    <t>Total HT en Dhs</t>
  </si>
  <si>
    <t>Montant total TTC en DHS</t>
  </si>
  <si>
    <r>
      <t xml:space="preserve">Minimum : </t>
    </r>
    <r>
      <rPr>
        <b/>
        <sz val="11"/>
        <rFont val="Arial"/>
        <family val="2"/>
      </rPr>
      <t>………………………………………………………………………………………………….</t>
    </r>
  </si>
  <si>
    <r>
      <t xml:space="preserve">Maximum : </t>
    </r>
    <r>
      <rPr>
        <b/>
        <sz val="11"/>
        <rFont val="Arial"/>
        <family val="2"/>
      </rPr>
      <t>………………………………………………………………………………………………….</t>
    </r>
  </si>
  <si>
    <t>Fait à ……………. le ………………….</t>
  </si>
  <si>
    <t xml:space="preserve">                                                             Signature et cachet du concurrent</t>
  </si>
  <si>
    <t>Viande de bœuf avec os</t>
  </si>
  <si>
    <t>Arrêter le présent bordereau à la somme de :</t>
  </si>
  <si>
    <t>Total TVA (0%)</t>
  </si>
  <si>
    <t>Désignation des prestations</t>
  </si>
  <si>
    <t>Amande Entière Paquet de 1Kg</t>
  </si>
  <si>
    <t>Paquet</t>
  </si>
  <si>
    <t>Kg</t>
  </si>
  <si>
    <t>Beurre en portion individuelle de 10g</t>
  </si>
  <si>
    <t>Champignon découpé en boite de 4/4</t>
  </si>
  <si>
    <t xml:space="preserve">Cheveux d'Ange </t>
  </si>
  <si>
    <t>Cannelle moulu (emballage de 1kg)</t>
  </si>
  <si>
    <t>Citron confit boite de 1 Kg</t>
  </si>
  <si>
    <t>Confiture en portion individuelle de 20g</t>
  </si>
  <si>
    <t>Couscous de blé dur emballage de 1kg</t>
  </si>
  <si>
    <t>Clou de Girofle</t>
  </si>
  <si>
    <t>Crème fraiche UHT Cuisine Sans Sucre d'Origine animal</t>
  </si>
  <si>
    <t>L</t>
  </si>
  <si>
    <t>Eau minérale de 1,5L</t>
  </si>
  <si>
    <t>Eau minérale de 33CL</t>
  </si>
  <si>
    <t>Farine de Maïs emballage de 1Kg</t>
  </si>
  <si>
    <t xml:space="preserve">Fèves sèches </t>
  </si>
  <si>
    <t xml:space="preserve">Fromage  en boite 24  portion </t>
  </si>
  <si>
    <t>Boite</t>
  </si>
  <si>
    <t>Fromage mozzarella rapé  Boite de 500G</t>
  </si>
  <si>
    <t>Fromage rouge 1kg</t>
  </si>
  <si>
    <t>Gaz butane en bouteille de 35 Kg</t>
  </si>
  <si>
    <t>Bouteille</t>
  </si>
  <si>
    <t>Grain de Sésame Blanc 1kg</t>
  </si>
  <si>
    <t>Haricot sec 1choix ( en vrac)</t>
  </si>
  <si>
    <t>Huile de table bidon de 2 L</t>
  </si>
  <si>
    <t>Huile d'olive bouteille  de 1 L</t>
  </si>
  <si>
    <t xml:space="preserve">Lait en poudre boite de 1,2 Kg </t>
  </si>
  <si>
    <t>Lait UHT boite de 0,5L</t>
  </si>
  <si>
    <t>Laurier Paquet de 100g</t>
  </si>
  <si>
    <t>Leveure chimique boite de 10 Sachets</t>
  </si>
  <si>
    <t xml:space="preserve">Maquereau Boite  de 125 g  </t>
  </si>
  <si>
    <t xml:space="preserve">Miel en portion de 20g individuelle </t>
  </si>
  <si>
    <t>Portion</t>
  </si>
  <si>
    <t>Moutarde boite de 200g</t>
  </si>
  <si>
    <t>Olive noir dénoyauté boite de 850g</t>
  </si>
  <si>
    <t>Olive vert dénoyauté  boite de 850g</t>
  </si>
  <si>
    <t>Papier Glacé 1kg</t>
  </si>
  <si>
    <t>Pénée de blé dur "moyen calibre"</t>
  </si>
  <si>
    <t>Sac Congélation MM 22X35 CM (50 sacs)</t>
  </si>
  <si>
    <t>Sel en sachet de 450g</t>
  </si>
  <si>
    <t>Semoule fine emballage de 1kg</t>
  </si>
  <si>
    <t>Sucre Glacé emballage de 1kg</t>
  </si>
  <si>
    <t xml:space="preserve">Sucre granulé emballage de 2 Kg </t>
  </si>
  <si>
    <t>Sucre Grand Morceau Boite de 1 KG</t>
  </si>
  <si>
    <t>Sucre Petit Morceau Boite de 1KG</t>
  </si>
  <si>
    <t>Tomate concentré boite de 850 g</t>
  </si>
  <si>
    <t>Thon à L'Huil Végétale boite de 1kg</t>
  </si>
  <si>
    <t>Vermicelle de blé dur  "moyen calibre</t>
  </si>
  <si>
    <t>Vinaigre Blanc Boite de 0,33 L</t>
  </si>
  <si>
    <t xml:space="preserve">PAIN FLUTE   DE  200 g  </t>
  </si>
  <si>
    <t>PAIN ROND 200g</t>
  </si>
  <si>
    <t xml:space="preserve"> PETIT PAIN AU CHOCOLAT</t>
  </si>
  <si>
    <t>LEBEN BOITE DE 0,5L</t>
  </si>
  <si>
    <t>ISTA TIZNIT</t>
  </si>
  <si>
    <t>AUBERGINE</t>
  </si>
  <si>
    <t>BANANES</t>
  </si>
  <si>
    <t>BETTERAVES</t>
  </si>
  <si>
    <t>CAROTTE LAVEE SANS FEUILLE</t>
  </si>
  <si>
    <t>CELERII</t>
  </si>
  <si>
    <t>CHOUX BLANC</t>
  </si>
  <si>
    <t>CITRON</t>
  </si>
  <si>
    <t xml:space="preserve">CONCOMBRE </t>
  </si>
  <si>
    <t>COURGETTES</t>
  </si>
  <si>
    <t>CORIANDRE</t>
  </si>
  <si>
    <t>HARICOTS VERTS</t>
  </si>
  <si>
    <t>LAITUE (SALADE VERT)</t>
  </si>
  <si>
    <t>MANDARINE</t>
  </si>
  <si>
    <t>MENTHE</t>
  </si>
  <si>
    <t>NAVETS</t>
  </si>
  <si>
    <t>OIGNONS SECS</t>
  </si>
  <si>
    <t>ORANGES NAVELLES</t>
  </si>
  <si>
    <t>PERSIL</t>
  </si>
  <si>
    <t>PETITS POIS</t>
  </si>
  <si>
    <t>POIRE</t>
  </si>
  <si>
    <t>POIVRON ROUGE</t>
  </si>
  <si>
    <t>POIVRON VERT</t>
  </si>
  <si>
    <t>POMME DE TERRE LAVEE 1ER CHOIX</t>
  </si>
  <si>
    <t xml:space="preserve">POMME FRUIT 1ER CHOIX </t>
  </si>
  <si>
    <t>POTIRON ROUGE</t>
  </si>
  <si>
    <t>TOMATES FRAICHES 1ER CHOIX</t>
  </si>
  <si>
    <t xml:space="preserve">Viande de bœuf désossé  </t>
  </si>
  <si>
    <t>Poulet déplumé vidé sans pattes et sans tête 1,5KG</t>
  </si>
  <si>
    <t>Œufs frais ( G.M )</t>
  </si>
  <si>
    <t>Sole "moyen calibre"</t>
  </si>
  <si>
    <t>Darne d'ombrine</t>
  </si>
  <si>
    <t>Merlan Vidée(moyen calibre)</t>
  </si>
  <si>
    <t>Tassergal Vidée</t>
  </si>
  <si>
    <t>OIGNONS VERTS</t>
  </si>
  <si>
    <t>PAIN FLUTE 200 g</t>
  </si>
  <si>
    <t>PAIN ROND 200 g</t>
  </si>
  <si>
    <t>PETIT PAIN AU CHOCOLAT</t>
  </si>
  <si>
    <t>LBEN BOITE DE 0,5 L</t>
  </si>
  <si>
    <t>YAOURT NORMAL BOITE DE 110 g</t>
  </si>
  <si>
    <t>CHABAKIA</t>
  </si>
  <si>
    <t>Beurre emballage  200G</t>
  </si>
  <si>
    <t>Beurre en portion  de 10G</t>
  </si>
  <si>
    <t>Cannelle moulu  emballage de 1KG</t>
  </si>
  <si>
    <t>Couscous de blé dur emballage 1KG</t>
  </si>
  <si>
    <t>Cumin emballage de  1KG</t>
  </si>
  <si>
    <t>Curcuma emballage de 1KG</t>
  </si>
  <si>
    <t>Farine de blé tendre emballage de 5KG</t>
  </si>
  <si>
    <t xml:space="preserve">Fromage  en boite  24 portion </t>
  </si>
  <si>
    <t>Gingembre  emballage de 1KG</t>
  </si>
  <si>
    <t>Laurier paquet de 100g</t>
  </si>
  <si>
    <t>Moutarde boite de 1200g</t>
  </si>
  <si>
    <t>Pattes fusélés</t>
  </si>
  <si>
    <t>Piment doux rouge (en vrac)</t>
  </si>
  <si>
    <t>Petit pois fin en boite de 400 g</t>
  </si>
  <si>
    <t xml:space="preserve">Poivre noir moulu emballage de 1KG </t>
  </si>
  <si>
    <t>Pruneaux</t>
  </si>
  <si>
    <t>Raisin sec</t>
  </si>
  <si>
    <t>Riz glacé</t>
  </si>
  <si>
    <t>Semoule fine</t>
  </si>
  <si>
    <t>Thym paquet de100g</t>
  </si>
  <si>
    <t xml:space="preserve">Vinaigre bouteille de 50 cl </t>
  </si>
  <si>
    <t>TOTAL TVA 9%</t>
  </si>
  <si>
    <t>TOTAL TVA 10%</t>
  </si>
  <si>
    <t>TOTAL TVA 20 %</t>
  </si>
  <si>
    <t xml:space="preserve"> LOT N°01  : VIANDES , ŒUFS ET POULETS</t>
  </si>
  <si>
    <t xml:space="preserve"> LOT N°02  : CONSERVES ET EPICERIES</t>
  </si>
  <si>
    <t xml:space="preserve"> LOT N° 03  : FRUITS ET LEGUMES</t>
  </si>
  <si>
    <t xml:space="preserve"> LOT N°04  : PAINS &amp; GATEAUX</t>
  </si>
  <si>
    <t xml:space="preserve"> LOT N° 05  : POISSONS FRAIS</t>
  </si>
  <si>
    <t xml:space="preserve"> LOT N°06  : CONSERVES ET EPICERIES</t>
  </si>
  <si>
    <t xml:space="preserve"> LOT N° 07  : FRUITS ET LEGUMES</t>
  </si>
  <si>
    <t xml:space="preserve"> LOT N° 08  : FRUITS ET LEGUMES</t>
  </si>
  <si>
    <t>Farine de blé tendre 1er choix emballage de 1Kg</t>
  </si>
  <si>
    <t xml:space="preserve"> YAOURT DEMI-ECREME BOITE DE 110 g</t>
  </si>
  <si>
    <t>Botte</t>
  </si>
  <si>
    <t>Huile de table bidon de 1 L</t>
  </si>
  <si>
    <t>Limonade de 1L en plastique</t>
  </si>
  <si>
    <t xml:space="preserve">Jus d'Orange 1L </t>
  </si>
  <si>
    <t>Petit pois fin en boite de 800 g</t>
  </si>
  <si>
    <t xml:space="preserve">PETIT CHNIK SPECIAL </t>
  </si>
  <si>
    <t xml:space="preserve"> CHABAKIA  </t>
  </si>
  <si>
    <t xml:space="preserve">Café moulu paquet de  200 g </t>
  </si>
  <si>
    <t>Jus d'Orange 1L</t>
  </si>
  <si>
    <t>Pois chiche sec  emballage de 1 kg</t>
  </si>
  <si>
    <t xml:space="preserve">Poivre noir moulu emballage de 1 Kg </t>
  </si>
  <si>
    <t xml:space="preserve">Pruneaux emballage de 1 Kg </t>
  </si>
  <si>
    <t xml:space="preserve">Raisin sec emballage de 1 kg </t>
  </si>
  <si>
    <t xml:space="preserve">Riz glacé </t>
  </si>
  <si>
    <t>Thé vert emballage de  200 g -CHAARA</t>
  </si>
  <si>
    <t>Thym paquet de 100 g</t>
  </si>
  <si>
    <t>Beurre emballage 200 g</t>
  </si>
  <si>
    <t xml:space="preserve">Café moulu  paquet de  200 g </t>
  </si>
  <si>
    <t>Gingembre moulu emballage de 1Kg</t>
  </si>
  <si>
    <t>Cumin moulu emballage de 1kg</t>
  </si>
  <si>
    <t>Curcuma moulu emballage de 1kg</t>
  </si>
  <si>
    <t>Maïs Boite de 4/4</t>
  </si>
  <si>
    <t>Haricot sec( en vrac)</t>
  </si>
  <si>
    <t>Lait en poudre boite de 1,2 Kg</t>
  </si>
  <si>
    <t>Lentille  (en vrac)</t>
  </si>
  <si>
    <t>Lentille (en vrac)</t>
  </si>
  <si>
    <t>Pois chiche sec</t>
  </si>
  <si>
    <t>Thé vert  de  200g (CHAARA )</t>
  </si>
  <si>
    <t>Sucre granulé</t>
  </si>
  <si>
    <t>Spaghettis de blé dur</t>
  </si>
  <si>
    <t xml:space="preserve">Dattes </t>
  </si>
  <si>
    <t xml:space="preserve">Semoule d'orge (BALBOULA) emballage de 1Kg </t>
  </si>
  <si>
    <t>Semoule d'orge (BALBOULA) emballage de 1Kg</t>
  </si>
  <si>
    <t>AIL</t>
  </si>
  <si>
    <r>
      <t xml:space="preserve">Vermicelle de blé dur  "moyen calibre" </t>
    </r>
    <r>
      <rPr>
        <b/>
        <sz val="10"/>
        <color rgb="FFFF0000"/>
        <rFont val="Arial"/>
        <family val="2"/>
      </rPr>
      <t>10KG</t>
    </r>
  </si>
  <si>
    <t>Total TVA (10%)</t>
  </si>
  <si>
    <t>Total TVA (20%)</t>
  </si>
  <si>
    <t>Total TVA (9%)</t>
  </si>
  <si>
    <t>Total TVA 07%</t>
  </si>
  <si>
    <t>Total TVA 20%</t>
  </si>
  <si>
    <t xml:space="preserve">BORDEREAUX DES PRIX ET DETAIL ESTIMATIF  </t>
  </si>
  <si>
    <t xml:space="preserve">BORDEREAUX DES PRIX ET DETAIL ESTIMATIF   </t>
  </si>
  <si>
    <t xml:space="preserve">BORDEREAUX DES PRIX ET DETAIL ESTIMATIF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</si>
</sst>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#,##0.00;[Red]#,##0.00"/>
    <numFmt numFmtId="166" formatCode="_-* #,##0.00\ _D_H_-;\-* #,##0.00\ _D_H_-;_-* &quot;-&quot;??\ _D_H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9"/>
      <name val="Helv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0"/>
      <color theme="1"/>
      <name val="Comic Sans MS"/>
      <family val="4"/>
    </font>
    <font>
      <sz val="10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" fillId="0" borderId="0"/>
    <xf numFmtId="43" fontId="17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9" fontId="2" fillId="0" borderId="2" xfId="2" applyNumberFormat="1" applyFont="1" applyFill="1" applyBorder="1" applyAlignment="1">
      <alignment horizontal="center" vertical="center"/>
    </xf>
    <xf numFmtId="164" fontId="2" fillId="0" borderId="2" xfId="2" applyFont="1" applyFill="1" applyBorder="1" applyAlignment="1">
      <alignment horizontal="center" vertical="center"/>
    </xf>
    <xf numFmtId="164" fontId="2" fillId="0" borderId="2" xfId="2" applyFont="1" applyFill="1" applyBorder="1" applyAlignment="1">
      <alignment vertical="center"/>
    </xf>
    <xf numFmtId="0" fontId="10" fillId="0" borderId="0" xfId="0" applyFont="1"/>
    <xf numFmtId="0" fontId="11" fillId="0" borderId="2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9" fontId="2" fillId="0" borderId="5" xfId="2" applyNumberFormat="1" applyFont="1" applyFill="1" applyBorder="1" applyAlignment="1">
      <alignment horizontal="center" vertical="center"/>
    </xf>
    <xf numFmtId="164" fontId="6" fillId="0" borderId="2" xfId="2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65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left"/>
    </xf>
    <xf numFmtId="164" fontId="0" fillId="0" borderId="0" xfId="2" applyFont="1" applyFill="1" applyBorder="1"/>
    <xf numFmtId="164" fontId="6" fillId="0" borderId="0" xfId="2" applyFont="1" applyFill="1" applyBorder="1" applyAlignment="1">
      <alignment horizontal="center" vertical="center"/>
    </xf>
    <xf numFmtId="164" fontId="12" fillId="0" borderId="0" xfId="2" applyFont="1" applyFill="1" applyBorder="1" applyAlignment="1">
      <alignment horizontal="center" vertical="center"/>
    </xf>
    <xf numFmtId="164" fontId="14" fillId="0" borderId="0" xfId="2" applyFont="1" applyFill="1" applyBorder="1" applyAlignment="1">
      <alignment horizontal="center" vertical="center" wrapText="1"/>
    </xf>
    <xf numFmtId="166" fontId="0" fillId="0" borderId="0" xfId="0" applyNumberFormat="1"/>
    <xf numFmtId="0" fontId="2" fillId="0" borderId="0" xfId="0" applyFont="1" applyAlignment="1">
      <alignment horizontal="left"/>
    </xf>
    <xf numFmtId="166" fontId="10" fillId="0" borderId="0" xfId="0" applyNumberFormat="1" applyFont="1"/>
    <xf numFmtId="9" fontId="11" fillId="2" borderId="2" xfId="0" applyNumberFormat="1" applyFont="1" applyFill="1" applyBorder="1" applyAlignment="1">
      <alignment horizontal="center"/>
    </xf>
    <xf numFmtId="9" fontId="15" fillId="2" borderId="2" xfId="0" applyNumberFormat="1" applyFont="1" applyFill="1" applyBorder="1" applyAlignment="1">
      <alignment horizontal="center"/>
    </xf>
    <xf numFmtId="9" fontId="16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2" borderId="2" xfId="3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164" fontId="2" fillId="2" borderId="4" xfId="2" applyFont="1" applyFill="1" applyBorder="1" applyAlignment="1">
      <alignment horizontal="center" vertical="center"/>
    </xf>
    <xf numFmtId="164" fontId="8" fillId="2" borderId="2" xfId="2" applyFont="1" applyFill="1" applyBorder="1" applyAlignment="1"/>
    <xf numFmtId="0" fontId="19" fillId="0" borderId="0" xfId="0" applyFont="1"/>
    <xf numFmtId="43" fontId="9" fillId="0" borderId="6" xfId="6" applyFont="1" applyBorder="1" applyAlignment="1">
      <alignment horizontal="center" vertical="center"/>
    </xf>
    <xf numFmtId="164" fontId="10" fillId="0" borderId="0" xfId="0" applyNumberFormat="1" applyFont="1"/>
    <xf numFmtId="1" fontId="11" fillId="0" borderId="2" xfId="3" applyNumberFormat="1" applyFont="1" applyBorder="1" applyAlignment="1">
      <alignment horizontal="center" vertical="center"/>
    </xf>
    <xf numFmtId="164" fontId="8" fillId="2" borderId="2" xfId="2" applyFont="1" applyFill="1" applyBorder="1" applyAlignment="1">
      <alignment vertical="center"/>
    </xf>
    <xf numFmtId="9" fontId="2" fillId="2" borderId="5" xfId="2" applyNumberFormat="1" applyFont="1" applyFill="1" applyBorder="1" applyAlignment="1">
      <alignment horizontal="center" vertical="center"/>
    </xf>
    <xf numFmtId="164" fontId="6" fillId="0" borderId="4" xfId="2" applyFont="1" applyFill="1" applyBorder="1" applyAlignment="1">
      <alignment vertical="center"/>
    </xf>
    <xf numFmtId="164" fontId="6" fillId="0" borderId="7" xfId="2" applyFont="1" applyFill="1" applyBorder="1" applyAlignment="1">
      <alignment vertical="center"/>
    </xf>
    <xf numFmtId="164" fontId="12" fillId="0" borderId="4" xfId="2" applyFont="1" applyFill="1" applyBorder="1" applyAlignment="1">
      <alignment vertical="center"/>
    </xf>
    <xf numFmtId="164" fontId="12" fillId="0" borderId="7" xfId="2" applyFont="1" applyFill="1" applyBorder="1" applyAlignment="1">
      <alignment vertical="center"/>
    </xf>
    <xf numFmtId="164" fontId="13" fillId="0" borderId="4" xfId="2" applyFont="1" applyFill="1" applyBorder="1" applyAlignment="1">
      <alignment vertical="center"/>
    </xf>
    <xf numFmtId="164" fontId="13" fillId="0" borderId="7" xfId="2" applyFont="1" applyFill="1" applyBorder="1" applyAlignment="1">
      <alignment vertical="center"/>
    </xf>
    <xf numFmtId="164" fontId="6" fillId="0" borderId="2" xfId="2" applyFont="1" applyFill="1" applyBorder="1" applyAlignment="1">
      <alignment vertical="center"/>
    </xf>
    <xf numFmtId="164" fontId="12" fillId="0" borderId="2" xfId="2" applyFont="1" applyFill="1" applyBorder="1" applyAlignment="1">
      <alignment vertical="center"/>
    </xf>
    <xf numFmtId="164" fontId="13" fillId="0" borderId="2" xfId="2" applyFont="1" applyFill="1" applyBorder="1" applyAlignment="1">
      <alignment vertical="center"/>
    </xf>
    <xf numFmtId="164" fontId="18" fillId="0" borderId="4" xfId="0" applyNumberFormat="1" applyFont="1" applyBorder="1" applyAlignment="1">
      <alignment vertical="center"/>
    </xf>
    <xf numFmtId="164" fontId="18" fillId="0" borderId="7" xfId="0" applyNumberFormat="1" applyFont="1" applyBorder="1" applyAlignment="1">
      <alignment vertic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164" fontId="6" fillId="0" borderId="4" xfId="2" applyFont="1" applyFill="1" applyBorder="1" applyAlignment="1">
      <alignment horizontal="center" vertical="center"/>
    </xf>
    <xf numFmtId="164" fontId="6" fillId="0" borderId="5" xfId="2" applyFont="1" applyFill="1" applyBorder="1" applyAlignment="1">
      <alignment horizontal="center" vertical="center"/>
    </xf>
    <xf numFmtId="164" fontId="12" fillId="0" borderId="4" xfId="2" applyFont="1" applyFill="1" applyBorder="1" applyAlignment="1">
      <alignment horizontal="center" vertical="center"/>
    </xf>
    <xf numFmtId="164" fontId="12" fillId="0" borderId="5" xfId="2" applyFont="1" applyFill="1" applyBorder="1" applyAlignment="1">
      <alignment horizontal="center" vertical="center"/>
    </xf>
    <xf numFmtId="164" fontId="13" fillId="0" borderId="4" xfId="2" applyFont="1" applyFill="1" applyBorder="1" applyAlignment="1">
      <alignment horizontal="center" vertical="center"/>
    </xf>
    <xf numFmtId="164" fontId="13" fillId="0" borderId="5" xfId="2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135" wrapText="1"/>
    </xf>
    <xf numFmtId="0" fontId="2" fillId="0" borderId="3" xfId="0" applyFont="1" applyBorder="1" applyAlignment="1">
      <alignment horizontal="center" vertical="center" textRotation="135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</cellXfs>
  <cellStyles count="7">
    <cellStyle name="Milliers" xfId="6" builtinId="3"/>
    <cellStyle name="Milliers 2" xfId="2" xr:uid="{00000000-0005-0000-0000-000000000000}"/>
    <cellStyle name="Milliers 3" xfId="4" xr:uid="{79BA729D-6B6D-45AC-ABE9-37325664C1A6}"/>
    <cellStyle name="Normal" xfId="0" builtinId="0"/>
    <cellStyle name="Normal 2" xfId="1" xr:uid="{00000000-0005-0000-0000-000002000000}"/>
    <cellStyle name="Normal 3" xfId="5" xr:uid="{40B31D03-D81E-4DEF-871F-CAF954FC239C}"/>
    <cellStyle name="Normal 4" xfId="3" xr:uid="{DB95DC63-77B0-4AF7-A6C9-AF9874320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0</xdr:rowOff>
    </xdr:from>
    <xdr:to>
      <xdr:col>6</xdr:col>
      <xdr:colOff>257175</xdr:colOff>
      <xdr:row>1</xdr:row>
      <xdr:rowOff>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6551CFE5-7029-4424-9B6D-E965263D10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4825" y="161925"/>
          <a:ext cx="50482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2AD624F-865F-44D3-B9DE-1A4078070B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38225" y="161925"/>
          <a:ext cx="40671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0</xdr:rowOff>
    </xdr:from>
    <xdr:to>
      <xdr:col>6</xdr:col>
      <xdr:colOff>257175</xdr:colOff>
      <xdr:row>1</xdr:row>
      <xdr:rowOff>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2CEEE9D7-15C8-4C64-8923-A8F7B295FD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4825" y="161925"/>
          <a:ext cx="62293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4B954C77-691A-42D8-8D00-20554DA3FB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38225" y="161925"/>
          <a:ext cx="52482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0</xdr:rowOff>
    </xdr:from>
    <xdr:to>
      <xdr:col>6</xdr:col>
      <xdr:colOff>257175</xdr:colOff>
      <xdr:row>1</xdr:row>
      <xdr:rowOff>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9DD54A31-C592-4ACC-8A83-89347DAF74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4825" y="161925"/>
          <a:ext cx="50482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BC3EBB0D-4CCA-4C59-ADA8-87A8D042E1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38225" y="161925"/>
          <a:ext cx="40671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0</xdr:rowOff>
    </xdr:from>
    <xdr:to>
      <xdr:col>6</xdr:col>
      <xdr:colOff>257175</xdr:colOff>
      <xdr:row>1</xdr:row>
      <xdr:rowOff>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04A12031-A333-4D2B-9055-6B01FEA836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4825" y="161925"/>
          <a:ext cx="50482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A75D6423-870A-4FF8-BC39-618F6D8835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38225" y="161925"/>
          <a:ext cx="40671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0</xdr:rowOff>
    </xdr:from>
    <xdr:to>
      <xdr:col>6</xdr:col>
      <xdr:colOff>257175</xdr:colOff>
      <xdr:row>1</xdr:row>
      <xdr:rowOff>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E0CC3F92-8E55-42C8-BD91-B6E6DB0AF9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4825" y="161925"/>
          <a:ext cx="50482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2CBA7523-4AB3-4E01-A177-F567442DD4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38225" y="161925"/>
          <a:ext cx="40671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0</xdr:rowOff>
    </xdr:from>
    <xdr:to>
      <xdr:col>6</xdr:col>
      <xdr:colOff>257175</xdr:colOff>
      <xdr:row>1</xdr:row>
      <xdr:rowOff>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B1D9F978-B5CB-4AE9-B961-FA817E1EB8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4825" y="161925"/>
          <a:ext cx="50482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E42FE007-F810-4766-AAA0-8578A6F946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38225" y="161925"/>
          <a:ext cx="40671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0</xdr:rowOff>
    </xdr:from>
    <xdr:to>
      <xdr:col>6</xdr:col>
      <xdr:colOff>257175</xdr:colOff>
      <xdr:row>1</xdr:row>
      <xdr:rowOff>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E6AB965B-267D-4D7A-B098-DF5B6EADCB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4825" y="161925"/>
          <a:ext cx="50482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AD452CCD-2ECF-4F35-91B2-8667E75DDB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38225" y="161925"/>
          <a:ext cx="40671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0</xdr:rowOff>
    </xdr:from>
    <xdr:to>
      <xdr:col>6</xdr:col>
      <xdr:colOff>257175</xdr:colOff>
      <xdr:row>1</xdr:row>
      <xdr:rowOff>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5FD245DA-6E04-4DD0-B52D-8A69B94321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4825" y="161925"/>
          <a:ext cx="50482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B672E8F7-A8EF-41BA-9B39-D9F3E01B55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38225" y="161925"/>
          <a:ext cx="40671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9722-0E57-410F-80CA-152128B0D1DD}">
  <sheetPr>
    <tabColor rgb="FF7030A0"/>
  </sheetPr>
  <dimension ref="A1:M48"/>
  <sheetViews>
    <sheetView showGridLines="0" view="pageBreakPreview" zoomScaleNormal="100" zoomScaleSheetLayoutView="100" workbookViewId="0">
      <selection activeCell="G9" sqref="G9:G13"/>
    </sheetView>
  </sheetViews>
  <sheetFormatPr baseColWidth="10" defaultColWidth="9.140625" defaultRowHeight="12.75" x14ac:dyDescent="0.2"/>
  <cols>
    <col min="1" max="1" width="6.140625" customWidth="1"/>
    <col min="2" max="2" width="42.140625" customWidth="1"/>
    <col min="3" max="3" width="9.85546875" customWidth="1"/>
    <col min="4" max="4" width="10.5703125" customWidth="1"/>
    <col min="5" max="5" width="10.7109375" customWidth="1"/>
    <col min="6" max="6" width="2" hidden="1" customWidth="1"/>
    <col min="7" max="7" width="10.5703125" style="2" customWidth="1"/>
    <col min="8" max="8" width="8.5703125" style="2" customWidth="1"/>
    <col min="9" max="9" width="15.7109375" customWidth="1"/>
    <col min="10" max="10" width="12.140625" customWidth="1"/>
    <col min="11" max="11" width="19.7109375" bestFit="1" customWidth="1"/>
    <col min="12" max="12" width="13" customWidth="1"/>
    <col min="13" max="250" width="11.42578125" customWidth="1"/>
  </cols>
  <sheetData>
    <row r="1" spans="1:12" x14ac:dyDescent="0.2">
      <c r="A1" s="1" t="s">
        <v>0</v>
      </c>
      <c r="L1" s="1"/>
    </row>
    <row r="2" spans="1:12" x14ac:dyDescent="0.2">
      <c r="A2" s="1" t="s">
        <v>83</v>
      </c>
      <c r="E2" s="3"/>
      <c r="F2" s="3"/>
    </row>
    <row r="3" spans="1:12" ht="12.75" customHeight="1" x14ac:dyDescent="0.3">
      <c r="B3" s="4"/>
      <c r="C3" s="4"/>
    </row>
    <row r="4" spans="1:12" ht="20.25" x14ac:dyDescent="0.3">
      <c r="A4" s="78" t="s">
        <v>199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5.75" x14ac:dyDescent="0.25">
      <c r="A5" s="79" t="s">
        <v>148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5.75" x14ac:dyDescent="0.25">
      <c r="B6" s="5"/>
    </row>
    <row r="7" spans="1:12" s="7" customFormat="1" ht="51" x14ac:dyDescent="0.15">
      <c r="A7" s="80" t="s">
        <v>2</v>
      </c>
      <c r="B7" s="82" t="s">
        <v>28</v>
      </c>
      <c r="C7" s="82" t="s">
        <v>3</v>
      </c>
      <c r="D7" s="82" t="s">
        <v>4</v>
      </c>
      <c r="E7" s="82"/>
      <c r="F7" s="82" t="s">
        <v>5</v>
      </c>
      <c r="G7" s="6" t="s">
        <v>6</v>
      </c>
      <c r="H7" s="83" t="s">
        <v>7</v>
      </c>
      <c r="I7" s="82" t="s">
        <v>8</v>
      </c>
      <c r="J7" s="82"/>
      <c r="K7" s="82" t="s">
        <v>9</v>
      </c>
      <c r="L7" s="82"/>
    </row>
    <row r="8" spans="1:12" s="7" customFormat="1" ht="36" customHeight="1" x14ac:dyDescent="0.15">
      <c r="A8" s="81"/>
      <c r="B8" s="82"/>
      <c r="C8" s="82"/>
      <c r="D8" s="6" t="s">
        <v>10</v>
      </c>
      <c r="E8" s="6" t="s">
        <v>11</v>
      </c>
      <c r="F8" s="82"/>
      <c r="G8" s="6" t="s">
        <v>12</v>
      </c>
      <c r="H8" s="84"/>
      <c r="I8" s="6" t="s">
        <v>13</v>
      </c>
      <c r="J8" s="6" t="s">
        <v>14</v>
      </c>
      <c r="K8" s="6" t="s">
        <v>15</v>
      </c>
      <c r="L8" s="6" t="s">
        <v>14</v>
      </c>
    </row>
    <row r="9" spans="1:12" s="17" customFormat="1" ht="15.75" x14ac:dyDescent="0.2">
      <c r="A9" s="8">
        <v>1</v>
      </c>
      <c r="B9" s="9" t="s">
        <v>110</v>
      </c>
      <c r="C9" s="10" t="s">
        <v>31</v>
      </c>
      <c r="D9" s="11">
        <v>700</v>
      </c>
      <c r="E9" s="38">
        <f>+D9*2</f>
        <v>1400</v>
      </c>
      <c r="F9" s="12"/>
      <c r="G9" s="13"/>
      <c r="H9" s="14">
        <v>0</v>
      </c>
      <c r="I9" s="15">
        <f>D9*G9</f>
        <v>0</v>
      </c>
      <c r="J9" s="15">
        <f>+I9*H9</f>
        <v>0</v>
      </c>
      <c r="K9" s="16">
        <f>E9*G9</f>
        <v>0</v>
      </c>
      <c r="L9" s="15">
        <f>+K9*H9</f>
        <v>0</v>
      </c>
    </row>
    <row r="10" spans="1:12" s="17" customFormat="1" ht="15.75" x14ac:dyDescent="0.2">
      <c r="A10" s="8">
        <v>2</v>
      </c>
      <c r="B10" s="9" t="s">
        <v>25</v>
      </c>
      <c r="C10" s="10" t="s">
        <v>31</v>
      </c>
      <c r="D10" s="11">
        <v>600</v>
      </c>
      <c r="E10" s="38">
        <f>+D10*2</f>
        <v>1200</v>
      </c>
      <c r="F10" s="12"/>
      <c r="G10" s="13"/>
      <c r="H10" s="14">
        <v>0</v>
      </c>
      <c r="I10" s="15">
        <f t="shared" ref="I10:I13" si="0">D10*G10</f>
        <v>0</v>
      </c>
      <c r="J10" s="15">
        <f t="shared" ref="J10:J13" si="1">+I10*H10</f>
        <v>0</v>
      </c>
      <c r="K10" s="16">
        <f t="shared" ref="K10:K13" si="2">E10*G10</f>
        <v>0</v>
      </c>
      <c r="L10" s="15">
        <f t="shared" ref="L10:L13" si="3">+K10*H10</f>
        <v>0</v>
      </c>
    </row>
    <row r="11" spans="1:12" s="17" customFormat="1" ht="25.5" x14ac:dyDescent="0.2">
      <c r="A11" s="8">
        <v>3</v>
      </c>
      <c r="B11" s="9" t="s">
        <v>111</v>
      </c>
      <c r="C11" s="10" t="s">
        <v>31</v>
      </c>
      <c r="D11" s="11">
        <v>1200</v>
      </c>
      <c r="E11" s="38">
        <f t="shared" ref="E11:E13" si="4">+D11*2</f>
        <v>2400</v>
      </c>
      <c r="F11" s="12"/>
      <c r="G11" s="13"/>
      <c r="H11" s="14">
        <v>0</v>
      </c>
      <c r="I11" s="15">
        <f t="shared" si="0"/>
        <v>0</v>
      </c>
      <c r="J11" s="15">
        <f t="shared" si="1"/>
        <v>0</v>
      </c>
      <c r="K11" s="16">
        <f t="shared" si="2"/>
        <v>0</v>
      </c>
      <c r="L11" s="15">
        <f t="shared" si="3"/>
        <v>0</v>
      </c>
    </row>
    <row r="12" spans="1:12" s="17" customFormat="1" ht="15.75" x14ac:dyDescent="0.2">
      <c r="A12" s="8">
        <v>4</v>
      </c>
      <c r="B12" s="18" t="s">
        <v>16</v>
      </c>
      <c r="C12" s="10" t="s">
        <v>31</v>
      </c>
      <c r="D12" s="20">
        <v>500</v>
      </c>
      <c r="E12" s="38">
        <f t="shared" si="4"/>
        <v>1000</v>
      </c>
      <c r="F12" s="12"/>
      <c r="G12" s="13"/>
      <c r="H12" s="14">
        <v>0</v>
      </c>
      <c r="I12" s="15">
        <f t="shared" si="0"/>
        <v>0</v>
      </c>
      <c r="J12" s="15">
        <f t="shared" si="1"/>
        <v>0</v>
      </c>
      <c r="K12" s="16">
        <f t="shared" si="2"/>
        <v>0</v>
      </c>
      <c r="L12" s="15">
        <f t="shared" si="3"/>
        <v>0</v>
      </c>
    </row>
    <row r="13" spans="1:12" s="17" customFormat="1" ht="15.75" x14ac:dyDescent="0.2">
      <c r="A13" s="8">
        <v>5</v>
      </c>
      <c r="B13" s="18" t="s">
        <v>112</v>
      </c>
      <c r="C13" s="19" t="s">
        <v>17</v>
      </c>
      <c r="D13" s="20">
        <v>16000</v>
      </c>
      <c r="E13" s="38">
        <f t="shared" si="4"/>
        <v>32000</v>
      </c>
      <c r="F13" s="12"/>
      <c r="G13" s="13"/>
      <c r="H13" s="14">
        <v>0</v>
      </c>
      <c r="I13" s="15">
        <f t="shared" si="0"/>
        <v>0</v>
      </c>
      <c r="J13" s="15">
        <f t="shared" si="1"/>
        <v>0</v>
      </c>
      <c r="K13" s="16">
        <f t="shared" si="2"/>
        <v>0</v>
      </c>
      <c r="L13" s="15">
        <f t="shared" si="3"/>
        <v>0</v>
      </c>
    </row>
    <row r="14" spans="1:12" s="17" customFormat="1" ht="16.5" customHeight="1" x14ac:dyDescent="0.25">
      <c r="A14" s="68" t="s">
        <v>18</v>
      </c>
      <c r="B14" s="68"/>
      <c r="C14" s="68"/>
      <c r="D14" s="68"/>
      <c r="E14" s="68"/>
      <c r="F14" s="68"/>
      <c r="G14" s="69"/>
      <c r="H14" s="21"/>
      <c r="I14" s="22">
        <f>SUM(I9:I13)</f>
        <v>0</v>
      </c>
      <c r="J14" s="22">
        <f>SUM(J9:J13)</f>
        <v>0</v>
      </c>
      <c r="K14" s="22">
        <f>SUM(K9:K13)</f>
        <v>0</v>
      </c>
      <c r="L14" s="22">
        <f>SUM(L9:L13)</f>
        <v>0</v>
      </c>
    </row>
    <row r="15" spans="1:12" ht="10.5" customHeight="1" x14ac:dyDescent="0.2">
      <c r="B15" s="23"/>
      <c r="C15" s="24"/>
      <c r="D15" s="24"/>
      <c r="E15" s="25"/>
      <c r="F15" s="25"/>
      <c r="G15" s="26"/>
      <c r="H15" s="26"/>
      <c r="I15" s="27"/>
      <c r="J15" s="27"/>
      <c r="K15" s="27"/>
      <c r="L15" s="27"/>
    </row>
    <row r="16" spans="1:12" ht="15.75" customHeight="1" x14ac:dyDescent="0.2">
      <c r="A16" s="70" t="s">
        <v>19</v>
      </c>
      <c r="B16" s="70"/>
      <c r="C16" s="70"/>
      <c r="D16" s="70"/>
      <c r="E16" s="70"/>
      <c r="F16" s="70"/>
      <c r="G16" s="70"/>
      <c r="H16" s="71">
        <f>+I14</f>
        <v>0</v>
      </c>
      <c r="I16" s="72"/>
      <c r="J16" s="28"/>
      <c r="K16" s="52">
        <f>+K14</f>
        <v>0</v>
      </c>
      <c r="L16" s="53"/>
    </row>
    <row r="17" spans="1:13" ht="14.25" customHeight="1" x14ac:dyDescent="0.2">
      <c r="A17" s="70" t="s">
        <v>27</v>
      </c>
      <c r="B17" s="70"/>
      <c r="C17" s="70"/>
      <c r="D17" s="70"/>
      <c r="E17" s="70"/>
      <c r="F17" s="70"/>
      <c r="G17" s="70"/>
      <c r="H17" s="73">
        <f>+J14</f>
        <v>0</v>
      </c>
      <c r="I17" s="74"/>
      <c r="J17" s="29"/>
      <c r="K17" s="54">
        <f>+M14</f>
        <v>0</v>
      </c>
      <c r="L17" s="55"/>
    </row>
    <row r="18" spans="1:13" ht="15.75" customHeight="1" x14ac:dyDescent="0.2">
      <c r="A18" s="70" t="s">
        <v>20</v>
      </c>
      <c r="B18" s="70"/>
      <c r="C18" s="70"/>
      <c r="D18" s="70"/>
      <c r="E18" s="70"/>
      <c r="F18" s="70"/>
      <c r="G18" s="70"/>
      <c r="H18" s="75">
        <f>+H17+H16</f>
        <v>0</v>
      </c>
      <c r="I18" s="76"/>
      <c r="J18" s="30"/>
      <c r="K18" s="56">
        <f>+K17+K16</f>
        <v>0</v>
      </c>
      <c r="L18" s="57"/>
      <c r="M18" s="31"/>
    </row>
    <row r="19" spans="1:13" ht="33" customHeight="1" x14ac:dyDescent="0.2">
      <c r="B19" s="77" t="s">
        <v>26</v>
      </c>
      <c r="C19" s="77"/>
      <c r="D19" s="77"/>
      <c r="E19" s="77"/>
      <c r="F19" s="77"/>
      <c r="G19" s="77"/>
      <c r="H19" s="77"/>
      <c r="I19" s="77"/>
      <c r="J19" s="77"/>
      <c r="K19" s="77"/>
    </row>
    <row r="20" spans="1:13" s="17" customFormat="1" ht="19.5" customHeight="1" x14ac:dyDescent="0.25">
      <c r="B20" s="1" t="s">
        <v>21</v>
      </c>
    </row>
    <row r="21" spans="1:13" s="17" customFormat="1" ht="24" customHeight="1" x14ac:dyDescent="0.25">
      <c r="B21" s="32" t="s">
        <v>22</v>
      </c>
      <c r="K21" s="33"/>
    </row>
    <row r="23" spans="1:13" ht="12.75" customHeight="1" x14ac:dyDescent="0.2">
      <c r="A23" s="67" t="s">
        <v>23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</row>
    <row r="24" spans="1:13" ht="20.25" customHeight="1" x14ac:dyDescent="0.2">
      <c r="A24" s="67" t="s">
        <v>24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</row>
    <row r="34" spans="7:12" x14ac:dyDescent="0.2">
      <c r="L34">
        <f>400/1.1</f>
        <v>363.63636363636363</v>
      </c>
    </row>
    <row r="35" spans="7:12" x14ac:dyDescent="0.2">
      <c r="L35">
        <f>+L34*0.1</f>
        <v>36.363636363636367</v>
      </c>
    </row>
    <row r="46" spans="7:12" x14ac:dyDescent="0.2">
      <c r="K46">
        <f>34915-34798</f>
        <v>117</v>
      </c>
    </row>
    <row r="47" spans="7:12" x14ac:dyDescent="0.2">
      <c r="K47">
        <f>+K46/18</f>
        <v>6.5</v>
      </c>
    </row>
    <row r="48" spans="7:12" x14ac:dyDescent="0.2">
      <c r="G48"/>
      <c r="H48"/>
    </row>
  </sheetData>
  <mergeCells count="20">
    <mergeCell ref="A4:L4"/>
    <mergeCell ref="A5:L5"/>
    <mergeCell ref="A7:A8"/>
    <mergeCell ref="B7:B8"/>
    <mergeCell ref="C7:C8"/>
    <mergeCell ref="D7:E7"/>
    <mergeCell ref="F7:F8"/>
    <mergeCell ref="H7:H8"/>
    <mergeCell ref="I7:J7"/>
    <mergeCell ref="K7:L7"/>
    <mergeCell ref="A24:L24"/>
    <mergeCell ref="A14:G14"/>
    <mergeCell ref="A16:G16"/>
    <mergeCell ref="H16:I16"/>
    <mergeCell ref="A17:G17"/>
    <mergeCell ref="H17:I17"/>
    <mergeCell ref="A18:G18"/>
    <mergeCell ref="H18:I18"/>
    <mergeCell ref="B19:K19"/>
    <mergeCell ref="A23:L23"/>
  </mergeCells>
  <printOptions horizontalCentered="1"/>
  <pageMargins left="0.17" right="0.15748031496062992" top="0.15748031496062992" bottom="0.19685039370078741" header="0.15748031496062992" footer="0.19685039370078741"/>
  <pageSetup paperSize="9" scale="75" orientation="landscape" r:id="rId1"/>
  <headerFooter alignWithMargins="0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M109"/>
  <sheetViews>
    <sheetView showGridLines="0" view="pageBreakPreview" zoomScaleNormal="100" zoomScaleSheetLayoutView="100" workbookViewId="0">
      <selection activeCell="H36" sqref="H36"/>
    </sheetView>
  </sheetViews>
  <sheetFormatPr baseColWidth="10" defaultColWidth="9.140625" defaultRowHeight="12.75" x14ac:dyDescent="0.2"/>
  <cols>
    <col min="1" max="1" width="6.140625" customWidth="1"/>
    <col min="2" max="2" width="42.140625" customWidth="1"/>
    <col min="3" max="3" width="9.85546875" customWidth="1"/>
    <col min="4" max="4" width="10.5703125" customWidth="1"/>
    <col min="5" max="5" width="10.7109375" customWidth="1"/>
    <col min="6" max="6" width="2" hidden="1" customWidth="1"/>
    <col min="7" max="7" width="10.5703125" style="2" customWidth="1"/>
    <col min="8" max="8" width="8.5703125" style="2" customWidth="1"/>
    <col min="9" max="9" width="19.140625" bestFit="1" customWidth="1"/>
    <col min="10" max="10" width="14.7109375" bestFit="1" customWidth="1"/>
    <col min="11" max="11" width="19.7109375" bestFit="1" customWidth="1"/>
    <col min="12" max="12" width="14.7109375" bestFit="1" customWidth="1"/>
    <col min="13" max="250" width="11.42578125" customWidth="1"/>
  </cols>
  <sheetData>
    <row r="1" spans="1:12" x14ac:dyDescent="0.2">
      <c r="A1" s="1" t="s">
        <v>0</v>
      </c>
      <c r="L1" s="1"/>
    </row>
    <row r="2" spans="1:12" x14ac:dyDescent="0.2">
      <c r="A2" s="1" t="s">
        <v>83</v>
      </c>
      <c r="E2" s="3"/>
      <c r="F2" s="3"/>
    </row>
    <row r="3" spans="1:12" ht="12.75" customHeight="1" x14ac:dyDescent="0.3">
      <c r="B3" s="4"/>
      <c r="C3" s="4"/>
    </row>
    <row r="4" spans="1:12" ht="20.25" x14ac:dyDescent="0.3">
      <c r="A4" s="78" t="s">
        <v>199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5.75" x14ac:dyDescent="0.25">
      <c r="A5" s="79" t="s">
        <v>149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5.75" x14ac:dyDescent="0.25">
      <c r="B6" s="5"/>
    </row>
    <row r="7" spans="1:12" s="7" customFormat="1" ht="51" x14ac:dyDescent="0.15">
      <c r="A7" s="80" t="s">
        <v>2</v>
      </c>
      <c r="B7" s="82" t="s">
        <v>28</v>
      </c>
      <c r="C7" s="82" t="s">
        <v>3</v>
      </c>
      <c r="D7" s="82" t="s">
        <v>4</v>
      </c>
      <c r="E7" s="82"/>
      <c r="F7" s="82" t="s">
        <v>5</v>
      </c>
      <c r="G7" s="6" t="s">
        <v>6</v>
      </c>
      <c r="H7" s="83" t="s">
        <v>7</v>
      </c>
      <c r="I7" s="82" t="s">
        <v>8</v>
      </c>
      <c r="J7" s="82"/>
      <c r="K7" s="82" t="s">
        <v>9</v>
      </c>
      <c r="L7" s="82"/>
    </row>
    <row r="8" spans="1:12" s="7" customFormat="1" ht="36" customHeight="1" x14ac:dyDescent="0.15">
      <c r="A8" s="81"/>
      <c r="B8" s="82"/>
      <c r="C8" s="82"/>
      <c r="D8" s="6" t="s">
        <v>10</v>
      </c>
      <c r="E8" s="6" t="s">
        <v>11</v>
      </c>
      <c r="F8" s="82"/>
      <c r="G8" s="6" t="s">
        <v>12</v>
      </c>
      <c r="H8" s="84"/>
      <c r="I8" s="6" t="s">
        <v>13</v>
      </c>
      <c r="J8" s="6" t="s">
        <v>14</v>
      </c>
      <c r="K8" s="6" t="s">
        <v>15</v>
      </c>
      <c r="L8" s="6" t="s">
        <v>14</v>
      </c>
    </row>
    <row r="9" spans="1:12" s="17" customFormat="1" x14ac:dyDescent="0.2">
      <c r="A9" s="10">
        <v>1</v>
      </c>
      <c r="B9" s="9" t="s">
        <v>29</v>
      </c>
      <c r="C9" s="10" t="s">
        <v>17</v>
      </c>
      <c r="D9" s="11">
        <v>20</v>
      </c>
      <c r="E9" s="38">
        <f>+D9*2</f>
        <v>40</v>
      </c>
      <c r="F9" s="12"/>
      <c r="G9" s="13"/>
      <c r="H9" s="34">
        <v>0.2</v>
      </c>
      <c r="I9" s="15">
        <f>D9*G9</f>
        <v>0</v>
      </c>
      <c r="J9" s="15">
        <f>+I9*H9</f>
        <v>0</v>
      </c>
      <c r="K9" s="16">
        <f>E9*G9</f>
        <v>0</v>
      </c>
      <c r="L9" s="15">
        <f>+K9*H9</f>
        <v>0</v>
      </c>
    </row>
    <row r="10" spans="1:12" s="17" customFormat="1" x14ac:dyDescent="0.2">
      <c r="A10" s="10">
        <v>2</v>
      </c>
      <c r="B10" s="9" t="s">
        <v>174</v>
      </c>
      <c r="C10" s="19" t="s">
        <v>17</v>
      </c>
      <c r="D10" s="11">
        <v>100</v>
      </c>
      <c r="E10" s="38">
        <f t="shared" ref="E10:E72" si="0">+D10*2</f>
        <v>200</v>
      </c>
      <c r="F10" s="12"/>
      <c r="G10" s="13"/>
      <c r="H10" s="34">
        <v>0</v>
      </c>
      <c r="I10" s="15">
        <f t="shared" ref="I10:I54" si="1">D10*G10</f>
        <v>0</v>
      </c>
      <c r="J10" s="15">
        <f t="shared" ref="J10:J54" si="2">+I10*H10</f>
        <v>0</v>
      </c>
      <c r="K10" s="16">
        <f t="shared" ref="K10:K54" si="3">E10*G10</f>
        <v>0</v>
      </c>
      <c r="L10" s="15">
        <f t="shared" ref="L10:L54" si="4">+K10*H10</f>
        <v>0</v>
      </c>
    </row>
    <row r="11" spans="1:12" s="17" customFormat="1" x14ac:dyDescent="0.2">
      <c r="A11" s="10">
        <v>3</v>
      </c>
      <c r="B11" s="9" t="s">
        <v>32</v>
      </c>
      <c r="C11" s="10" t="s">
        <v>62</v>
      </c>
      <c r="D11" s="11">
        <v>10000</v>
      </c>
      <c r="E11" s="38">
        <f t="shared" si="0"/>
        <v>20000</v>
      </c>
      <c r="F11" s="12"/>
      <c r="G11" s="13"/>
      <c r="H11" s="34">
        <v>0</v>
      </c>
      <c r="I11" s="15">
        <f t="shared" si="1"/>
        <v>0</v>
      </c>
      <c r="J11" s="15">
        <f t="shared" si="2"/>
        <v>0</v>
      </c>
      <c r="K11" s="16">
        <f t="shared" si="3"/>
        <v>0</v>
      </c>
      <c r="L11" s="15">
        <f t="shared" si="4"/>
        <v>0</v>
      </c>
    </row>
    <row r="12" spans="1:12" s="17" customFormat="1" x14ac:dyDescent="0.2">
      <c r="A12" s="10">
        <v>4</v>
      </c>
      <c r="B12" s="9" t="s">
        <v>175</v>
      </c>
      <c r="C12" s="19" t="s">
        <v>17</v>
      </c>
      <c r="D12" s="11">
        <v>75</v>
      </c>
      <c r="E12" s="38">
        <f t="shared" si="0"/>
        <v>150</v>
      </c>
      <c r="F12" s="12"/>
      <c r="G12" s="13"/>
      <c r="H12" s="35">
        <v>0.2</v>
      </c>
      <c r="I12" s="15">
        <f t="shared" si="1"/>
        <v>0</v>
      </c>
      <c r="J12" s="15">
        <f t="shared" si="2"/>
        <v>0</v>
      </c>
      <c r="K12" s="16">
        <f t="shared" si="3"/>
        <v>0</v>
      </c>
      <c r="L12" s="15">
        <f t="shared" si="4"/>
        <v>0</v>
      </c>
    </row>
    <row r="13" spans="1:12" s="17" customFormat="1" x14ac:dyDescent="0.2">
      <c r="A13" s="10">
        <v>5</v>
      </c>
      <c r="B13" s="9" t="s">
        <v>33</v>
      </c>
      <c r="C13" s="10" t="s">
        <v>17</v>
      </c>
      <c r="D13" s="11">
        <v>20</v>
      </c>
      <c r="E13" s="38">
        <f t="shared" si="0"/>
        <v>40</v>
      </c>
      <c r="F13" s="12"/>
      <c r="G13" s="13"/>
      <c r="H13" s="35">
        <v>0.2</v>
      </c>
      <c r="I13" s="15">
        <f t="shared" si="1"/>
        <v>0</v>
      </c>
      <c r="J13" s="15">
        <f t="shared" si="2"/>
        <v>0</v>
      </c>
      <c r="K13" s="16">
        <f t="shared" si="3"/>
        <v>0</v>
      </c>
      <c r="L13" s="15">
        <f t="shared" si="4"/>
        <v>0</v>
      </c>
    </row>
    <row r="14" spans="1:12" s="17" customFormat="1" x14ac:dyDescent="0.2">
      <c r="A14" s="10">
        <v>6</v>
      </c>
      <c r="B14" s="9" t="s">
        <v>34</v>
      </c>
      <c r="C14" s="10" t="s">
        <v>31</v>
      </c>
      <c r="D14" s="11">
        <v>100</v>
      </c>
      <c r="E14" s="38">
        <f t="shared" si="0"/>
        <v>200</v>
      </c>
      <c r="F14" s="12"/>
      <c r="G14" s="13"/>
      <c r="H14" s="35">
        <v>0.1</v>
      </c>
      <c r="I14" s="15">
        <f t="shared" si="1"/>
        <v>0</v>
      </c>
      <c r="J14" s="15">
        <f t="shared" si="2"/>
        <v>0</v>
      </c>
      <c r="K14" s="16">
        <f t="shared" si="3"/>
        <v>0</v>
      </c>
      <c r="L14" s="15">
        <f t="shared" si="4"/>
        <v>0</v>
      </c>
    </row>
    <row r="15" spans="1:12" s="17" customFormat="1" x14ac:dyDescent="0.2">
      <c r="A15" s="10">
        <v>7</v>
      </c>
      <c r="B15" s="9" t="s">
        <v>35</v>
      </c>
      <c r="C15" s="10" t="s">
        <v>17</v>
      </c>
      <c r="D15" s="11">
        <v>10</v>
      </c>
      <c r="E15" s="38">
        <f t="shared" si="0"/>
        <v>20</v>
      </c>
      <c r="F15" s="12"/>
      <c r="G15" s="13"/>
      <c r="H15" s="35">
        <v>0.2</v>
      </c>
      <c r="I15" s="15">
        <f t="shared" si="1"/>
        <v>0</v>
      </c>
      <c r="J15" s="15">
        <f t="shared" si="2"/>
        <v>0</v>
      </c>
      <c r="K15" s="16">
        <f t="shared" si="3"/>
        <v>0</v>
      </c>
      <c r="L15" s="15">
        <f t="shared" si="4"/>
        <v>0</v>
      </c>
    </row>
    <row r="16" spans="1:12" s="17" customFormat="1" x14ac:dyDescent="0.2">
      <c r="A16" s="10">
        <v>8</v>
      </c>
      <c r="B16" s="9" t="s">
        <v>36</v>
      </c>
      <c r="C16" s="19" t="s">
        <v>17</v>
      </c>
      <c r="D16" s="11">
        <v>20</v>
      </c>
      <c r="E16" s="38">
        <f t="shared" si="0"/>
        <v>40</v>
      </c>
      <c r="F16" s="12"/>
      <c r="G16" s="13"/>
      <c r="H16" s="35">
        <v>0</v>
      </c>
      <c r="I16" s="15">
        <f t="shared" si="1"/>
        <v>0</v>
      </c>
      <c r="J16" s="15">
        <f t="shared" si="2"/>
        <v>0</v>
      </c>
      <c r="K16" s="16">
        <f t="shared" si="3"/>
        <v>0</v>
      </c>
      <c r="L16" s="15">
        <f t="shared" si="4"/>
        <v>0</v>
      </c>
    </row>
    <row r="17" spans="1:12" s="17" customFormat="1" x14ac:dyDescent="0.2">
      <c r="A17" s="10">
        <v>9</v>
      </c>
      <c r="B17" s="9" t="s">
        <v>37</v>
      </c>
      <c r="C17" s="10" t="s">
        <v>62</v>
      </c>
      <c r="D17" s="11">
        <v>9000</v>
      </c>
      <c r="E17" s="38">
        <f t="shared" si="0"/>
        <v>18000</v>
      </c>
      <c r="F17" s="12"/>
      <c r="G17" s="13"/>
      <c r="H17" s="35">
        <v>0.2</v>
      </c>
      <c r="I17" s="15">
        <f t="shared" si="1"/>
        <v>0</v>
      </c>
      <c r="J17" s="15">
        <f t="shared" si="2"/>
        <v>0</v>
      </c>
      <c r="K17" s="16">
        <f t="shared" si="3"/>
        <v>0</v>
      </c>
      <c r="L17" s="15">
        <f t="shared" si="4"/>
        <v>0</v>
      </c>
    </row>
    <row r="18" spans="1:12" s="17" customFormat="1" x14ac:dyDescent="0.2">
      <c r="A18" s="10">
        <v>10</v>
      </c>
      <c r="B18" s="9" t="s">
        <v>38</v>
      </c>
      <c r="C18" s="10" t="s">
        <v>17</v>
      </c>
      <c r="D18" s="11">
        <v>250</v>
      </c>
      <c r="E18" s="38">
        <f t="shared" si="0"/>
        <v>500</v>
      </c>
      <c r="F18" s="12"/>
      <c r="G18" s="13"/>
      <c r="H18" s="35">
        <v>0</v>
      </c>
      <c r="I18" s="15">
        <f t="shared" si="1"/>
        <v>0</v>
      </c>
      <c r="J18" s="15">
        <f t="shared" si="2"/>
        <v>0</v>
      </c>
      <c r="K18" s="16">
        <f t="shared" si="3"/>
        <v>0</v>
      </c>
      <c r="L18" s="15">
        <f t="shared" si="4"/>
        <v>0</v>
      </c>
    </row>
    <row r="19" spans="1:12" s="17" customFormat="1" x14ac:dyDescent="0.2">
      <c r="A19" s="10">
        <v>11</v>
      </c>
      <c r="B19" s="9" t="s">
        <v>39</v>
      </c>
      <c r="C19" s="10" t="s">
        <v>31</v>
      </c>
      <c r="D19" s="11">
        <v>1</v>
      </c>
      <c r="E19" s="38">
        <f t="shared" si="0"/>
        <v>2</v>
      </c>
      <c r="F19" s="12"/>
      <c r="G19" s="13"/>
      <c r="H19" s="35">
        <v>0.2</v>
      </c>
      <c r="I19" s="15">
        <f t="shared" si="1"/>
        <v>0</v>
      </c>
      <c r="J19" s="15">
        <f t="shared" si="2"/>
        <v>0</v>
      </c>
      <c r="K19" s="16">
        <f t="shared" si="3"/>
        <v>0</v>
      </c>
      <c r="L19" s="15">
        <f t="shared" si="4"/>
        <v>0</v>
      </c>
    </row>
    <row r="20" spans="1:12" s="17" customFormat="1" ht="25.5" x14ac:dyDescent="0.2">
      <c r="A20" s="10">
        <v>12</v>
      </c>
      <c r="B20" s="9" t="s">
        <v>40</v>
      </c>
      <c r="C20" s="10" t="s">
        <v>41</v>
      </c>
      <c r="D20" s="11">
        <v>20</v>
      </c>
      <c r="E20" s="38">
        <f t="shared" si="0"/>
        <v>40</v>
      </c>
      <c r="F20" s="12"/>
      <c r="G20" s="13"/>
      <c r="H20" s="35">
        <v>0.2</v>
      </c>
      <c r="I20" s="15">
        <f t="shared" ref="I20:I42" si="5">D20*G20</f>
        <v>0</v>
      </c>
      <c r="J20" s="15">
        <f t="shared" ref="J20:J42" si="6">+I20*H20</f>
        <v>0</v>
      </c>
      <c r="K20" s="16">
        <f t="shared" ref="K20:K42" si="7">E20*G20</f>
        <v>0</v>
      </c>
      <c r="L20" s="15">
        <f t="shared" ref="L20:L42" si="8">+K20*H20</f>
        <v>0</v>
      </c>
    </row>
    <row r="21" spans="1:12" s="17" customFormat="1" x14ac:dyDescent="0.2">
      <c r="A21" s="10">
        <v>13</v>
      </c>
      <c r="B21" s="9" t="s">
        <v>177</v>
      </c>
      <c r="C21" s="10" t="s">
        <v>17</v>
      </c>
      <c r="D21" s="11">
        <v>20</v>
      </c>
      <c r="E21" s="38">
        <f t="shared" si="0"/>
        <v>40</v>
      </c>
      <c r="F21" s="12"/>
      <c r="G21" s="13"/>
      <c r="H21" s="35">
        <v>0.2</v>
      </c>
      <c r="I21" s="15">
        <f t="shared" si="5"/>
        <v>0</v>
      </c>
      <c r="J21" s="15">
        <f t="shared" si="6"/>
        <v>0</v>
      </c>
      <c r="K21" s="16">
        <f t="shared" si="7"/>
        <v>0</v>
      </c>
      <c r="L21" s="15">
        <f t="shared" si="8"/>
        <v>0</v>
      </c>
    </row>
    <row r="22" spans="1:12" s="17" customFormat="1" x14ac:dyDescent="0.2">
      <c r="A22" s="10">
        <v>14</v>
      </c>
      <c r="B22" s="9" t="s">
        <v>178</v>
      </c>
      <c r="C22" s="10" t="s">
        <v>17</v>
      </c>
      <c r="D22" s="11">
        <v>30</v>
      </c>
      <c r="E22" s="38">
        <f t="shared" si="0"/>
        <v>60</v>
      </c>
      <c r="F22" s="12"/>
      <c r="G22" s="13"/>
      <c r="H22" s="35">
        <v>0.2</v>
      </c>
      <c r="I22" s="15">
        <f t="shared" si="5"/>
        <v>0</v>
      </c>
      <c r="J22" s="15">
        <f t="shared" si="6"/>
        <v>0</v>
      </c>
      <c r="K22" s="16">
        <f t="shared" si="7"/>
        <v>0</v>
      </c>
      <c r="L22" s="15">
        <f t="shared" si="8"/>
        <v>0</v>
      </c>
    </row>
    <row r="23" spans="1:12" s="17" customFormat="1" x14ac:dyDescent="0.2">
      <c r="A23" s="10">
        <v>15</v>
      </c>
      <c r="B23" s="9" t="s">
        <v>188</v>
      </c>
      <c r="C23" s="10" t="s">
        <v>31</v>
      </c>
      <c r="D23" s="11">
        <v>150</v>
      </c>
      <c r="E23" s="38">
        <f t="shared" si="0"/>
        <v>300</v>
      </c>
      <c r="F23" s="12"/>
      <c r="G23" s="13"/>
      <c r="H23" s="35">
        <v>0.2</v>
      </c>
      <c r="I23" s="15">
        <f t="shared" si="5"/>
        <v>0</v>
      </c>
      <c r="J23" s="15">
        <f t="shared" si="6"/>
        <v>0</v>
      </c>
      <c r="K23" s="16">
        <f t="shared" si="7"/>
        <v>0</v>
      </c>
      <c r="L23" s="15">
        <f t="shared" si="8"/>
        <v>0</v>
      </c>
    </row>
    <row r="24" spans="1:12" s="17" customFormat="1" x14ac:dyDescent="0.2">
      <c r="A24" s="10">
        <v>16</v>
      </c>
      <c r="B24" s="9" t="s">
        <v>42</v>
      </c>
      <c r="C24" s="19" t="s">
        <v>17</v>
      </c>
      <c r="D24" s="11">
        <v>50</v>
      </c>
      <c r="E24" s="38">
        <f t="shared" si="0"/>
        <v>100</v>
      </c>
      <c r="F24" s="12"/>
      <c r="G24" s="13"/>
      <c r="H24" s="35">
        <v>0.2</v>
      </c>
      <c r="I24" s="15">
        <f t="shared" si="5"/>
        <v>0</v>
      </c>
      <c r="J24" s="15">
        <f t="shared" si="6"/>
        <v>0</v>
      </c>
      <c r="K24" s="16">
        <f t="shared" si="7"/>
        <v>0</v>
      </c>
      <c r="L24" s="15">
        <f t="shared" si="8"/>
        <v>0</v>
      </c>
    </row>
    <row r="25" spans="1:12" s="17" customFormat="1" x14ac:dyDescent="0.2">
      <c r="A25" s="10">
        <v>17</v>
      </c>
      <c r="B25" s="9" t="s">
        <v>43</v>
      </c>
      <c r="C25" s="19" t="s">
        <v>17</v>
      </c>
      <c r="D25" s="11">
        <v>150</v>
      </c>
      <c r="E25" s="38">
        <f t="shared" si="0"/>
        <v>300</v>
      </c>
      <c r="F25" s="12"/>
      <c r="G25" s="13"/>
      <c r="H25" s="35">
        <v>0.2</v>
      </c>
      <c r="I25" s="15">
        <f t="shared" si="5"/>
        <v>0</v>
      </c>
      <c r="J25" s="15">
        <f t="shared" si="6"/>
        <v>0</v>
      </c>
      <c r="K25" s="16">
        <f t="shared" si="7"/>
        <v>0</v>
      </c>
      <c r="L25" s="15">
        <f t="shared" si="8"/>
        <v>0</v>
      </c>
    </row>
    <row r="26" spans="1:12" s="17" customFormat="1" ht="25.5" x14ac:dyDescent="0.2">
      <c r="A26" s="10">
        <v>18</v>
      </c>
      <c r="B26" s="9" t="s">
        <v>156</v>
      </c>
      <c r="C26" s="19" t="s">
        <v>17</v>
      </c>
      <c r="D26" s="11">
        <v>50</v>
      </c>
      <c r="E26" s="38">
        <f t="shared" si="0"/>
        <v>100</v>
      </c>
      <c r="F26" s="12"/>
      <c r="G26" s="13"/>
      <c r="H26" s="35">
        <v>0</v>
      </c>
      <c r="I26" s="15">
        <f t="shared" si="5"/>
        <v>0</v>
      </c>
      <c r="J26" s="15">
        <f t="shared" si="6"/>
        <v>0</v>
      </c>
      <c r="K26" s="16">
        <f t="shared" si="7"/>
        <v>0</v>
      </c>
      <c r="L26" s="15">
        <f t="shared" si="8"/>
        <v>0</v>
      </c>
    </row>
    <row r="27" spans="1:12" s="17" customFormat="1" x14ac:dyDescent="0.2">
      <c r="A27" s="10">
        <v>19</v>
      </c>
      <c r="B27" s="9" t="s">
        <v>44</v>
      </c>
      <c r="C27" s="10" t="s">
        <v>17</v>
      </c>
      <c r="D27" s="11">
        <v>30</v>
      </c>
      <c r="E27" s="38">
        <f t="shared" si="0"/>
        <v>60</v>
      </c>
      <c r="F27" s="12"/>
      <c r="G27" s="13"/>
      <c r="H27" s="35">
        <v>0</v>
      </c>
      <c r="I27" s="15">
        <f t="shared" si="5"/>
        <v>0</v>
      </c>
      <c r="J27" s="15">
        <f t="shared" si="6"/>
        <v>0</v>
      </c>
      <c r="K27" s="16">
        <f t="shared" si="7"/>
        <v>0</v>
      </c>
      <c r="L27" s="15">
        <f t="shared" si="8"/>
        <v>0</v>
      </c>
    </row>
    <row r="28" spans="1:12" s="17" customFormat="1" x14ac:dyDescent="0.2">
      <c r="A28" s="10">
        <v>20</v>
      </c>
      <c r="B28" s="9" t="s">
        <v>45</v>
      </c>
      <c r="C28" s="10" t="s">
        <v>31</v>
      </c>
      <c r="D28" s="11">
        <v>20</v>
      </c>
      <c r="E28" s="38">
        <f t="shared" si="0"/>
        <v>40</v>
      </c>
      <c r="F28" s="12"/>
      <c r="G28" s="13"/>
      <c r="H28" s="35">
        <v>0.2</v>
      </c>
      <c r="I28" s="15">
        <f t="shared" si="5"/>
        <v>0</v>
      </c>
      <c r="J28" s="15">
        <f t="shared" si="6"/>
        <v>0</v>
      </c>
      <c r="K28" s="16">
        <f t="shared" si="7"/>
        <v>0</v>
      </c>
      <c r="L28" s="15">
        <f t="shared" si="8"/>
        <v>0</v>
      </c>
    </row>
    <row r="29" spans="1:12" s="17" customFormat="1" x14ac:dyDescent="0.2">
      <c r="A29" s="10">
        <v>21</v>
      </c>
      <c r="B29" s="9" t="s">
        <v>46</v>
      </c>
      <c r="C29" s="10" t="s">
        <v>47</v>
      </c>
      <c r="D29" s="11">
        <v>500</v>
      </c>
      <c r="E29" s="38">
        <f t="shared" si="0"/>
        <v>1000</v>
      </c>
      <c r="F29" s="12"/>
      <c r="G29" s="13"/>
      <c r="H29" s="35">
        <v>0.2</v>
      </c>
      <c r="I29" s="15">
        <f t="shared" si="5"/>
        <v>0</v>
      </c>
      <c r="J29" s="15">
        <f t="shared" si="6"/>
        <v>0</v>
      </c>
      <c r="K29" s="16">
        <f t="shared" si="7"/>
        <v>0</v>
      </c>
      <c r="L29" s="15">
        <f t="shared" si="8"/>
        <v>0</v>
      </c>
    </row>
    <row r="30" spans="1:12" s="17" customFormat="1" x14ac:dyDescent="0.2">
      <c r="A30" s="10">
        <v>22</v>
      </c>
      <c r="B30" s="9" t="s">
        <v>48</v>
      </c>
      <c r="C30" s="10" t="s">
        <v>17</v>
      </c>
      <c r="D30" s="11">
        <v>50</v>
      </c>
      <c r="E30" s="38">
        <f t="shared" si="0"/>
        <v>100</v>
      </c>
      <c r="F30" s="12"/>
      <c r="G30" s="13"/>
      <c r="H30" s="35">
        <v>0.2</v>
      </c>
      <c r="I30" s="15">
        <f t="shared" si="5"/>
        <v>0</v>
      </c>
      <c r="J30" s="15">
        <f t="shared" si="6"/>
        <v>0</v>
      </c>
      <c r="K30" s="16">
        <f t="shared" si="7"/>
        <v>0</v>
      </c>
      <c r="L30" s="15">
        <f t="shared" si="8"/>
        <v>0</v>
      </c>
    </row>
    <row r="31" spans="1:12" s="17" customFormat="1" x14ac:dyDescent="0.2">
      <c r="A31" s="10">
        <v>23</v>
      </c>
      <c r="B31" s="9" t="s">
        <v>49</v>
      </c>
      <c r="C31" s="10" t="s">
        <v>31</v>
      </c>
      <c r="D31" s="11">
        <v>20</v>
      </c>
      <c r="E31" s="38">
        <f t="shared" si="0"/>
        <v>40</v>
      </c>
      <c r="F31" s="12"/>
      <c r="G31" s="13"/>
      <c r="H31" s="35">
        <v>0.2</v>
      </c>
      <c r="I31" s="15">
        <f t="shared" si="5"/>
        <v>0</v>
      </c>
      <c r="J31" s="15">
        <f t="shared" si="6"/>
        <v>0</v>
      </c>
      <c r="K31" s="16">
        <f t="shared" si="7"/>
        <v>0</v>
      </c>
      <c r="L31" s="15">
        <f t="shared" si="8"/>
        <v>0</v>
      </c>
    </row>
    <row r="32" spans="1:12" s="17" customFormat="1" ht="15" x14ac:dyDescent="0.2">
      <c r="A32" s="10">
        <v>24</v>
      </c>
      <c r="B32" s="9" t="s">
        <v>50</v>
      </c>
      <c r="C32" s="10" t="s">
        <v>51</v>
      </c>
      <c r="D32" s="11">
        <v>40</v>
      </c>
      <c r="E32" s="38">
        <f t="shared" si="0"/>
        <v>80</v>
      </c>
      <c r="F32" s="12"/>
      <c r="G32" s="13"/>
      <c r="H32" s="36">
        <v>0.1</v>
      </c>
      <c r="I32" s="15">
        <f t="shared" si="5"/>
        <v>0</v>
      </c>
      <c r="J32" s="15">
        <f t="shared" si="6"/>
        <v>0</v>
      </c>
      <c r="K32" s="16">
        <f t="shared" si="7"/>
        <v>0</v>
      </c>
      <c r="L32" s="15">
        <f t="shared" si="8"/>
        <v>0</v>
      </c>
    </row>
    <row r="33" spans="1:12" s="17" customFormat="1" x14ac:dyDescent="0.2">
      <c r="A33" s="10">
        <v>25</v>
      </c>
      <c r="B33" s="9" t="s">
        <v>176</v>
      </c>
      <c r="C33" s="19" t="s">
        <v>17</v>
      </c>
      <c r="D33" s="11">
        <v>30</v>
      </c>
      <c r="E33" s="38">
        <f t="shared" si="0"/>
        <v>60</v>
      </c>
      <c r="F33" s="12"/>
      <c r="G33" s="13"/>
      <c r="H33" s="35">
        <v>0.2</v>
      </c>
      <c r="I33" s="15">
        <f t="shared" si="5"/>
        <v>0</v>
      </c>
      <c r="J33" s="15">
        <f t="shared" si="6"/>
        <v>0</v>
      </c>
      <c r="K33" s="16">
        <f t="shared" si="7"/>
        <v>0</v>
      </c>
      <c r="L33" s="15">
        <f t="shared" si="8"/>
        <v>0</v>
      </c>
    </row>
    <row r="34" spans="1:12" s="17" customFormat="1" x14ac:dyDescent="0.2">
      <c r="A34" s="10">
        <v>26</v>
      </c>
      <c r="B34" s="9" t="s">
        <v>52</v>
      </c>
      <c r="C34" s="10" t="s">
        <v>31</v>
      </c>
      <c r="D34" s="11">
        <v>2</v>
      </c>
      <c r="E34" s="38">
        <f t="shared" si="0"/>
        <v>4</v>
      </c>
      <c r="F34" s="12"/>
      <c r="G34" s="13"/>
      <c r="H34" s="35">
        <v>0.2</v>
      </c>
      <c r="I34" s="15">
        <f t="shared" si="5"/>
        <v>0</v>
      </c>
      <c r="J34" s="15">
        <f t="shared" si="6"/>
        <v>0</v>
      </c>
      <c r="K34" s="16">
        <f t="shared" si="7"/>
        <v>0</v>
      </c>
      <c r="L34" s="15">
        <f t="shared" si="8"/>
        <v>0</v>
      </c>
    </row>
    <row r="35" spans="1:12" s="17" customFormat="1" x14ac:dyDescent="0.2">
      <c r="A35" s="10">
        <v>27</v>
      </c>
      <c r="B35" s="9" t="s">
        <v>53</v>
      </c>
      <c r="C35" s="10" t="s">
        <v>31</v>
      </c>
      <c r="D35" s="11">
        <v>175</v>
      </c>
      <c r="E35" s="38">
        <f t="shared" si="0"/>
        <v>350</v>
      </c>
      <c r="F35" s="12"/>
      <c r="G35" s="13"/>
      <c r="H35" s="35">
        <v>0</v>
      </c>
      <c r="I35" s="15">
        <f t="shared" si="5"/>
        <v>0</v>
      </c>
      <c r="J35" s="15">
        <f t="shared" si="6"/>
        <v>0</v>
      </c>
      <c r="K35" s="16">
        <f t="shared" si="7"/>
        <v>0</v>
      </c>
      <c r="L35" s="15">
        <f t="shared" si="8"/>
        <v>0</v>
      </c>
    </row>
    <row r="36" spans="1:12" s="17" customFormat="1" x14ac:dyDescent="0.2">
      <c r="A36" s="10">
        <v>28</v>
      </c>
      <c r="B36" s="9" t="s">
        <v>159</v>
      </c>
      <c r="C36" s="19" t="s">
        <v>17</v>
      </c>
      <c r="D36" s="11">
        <v>300</v>
      </c>
      <c r="E36" s="38">
        <f t="shared" si="0"/>
        <v>600</v>
      </c>
      <c r="F36" s="12"/>
      <c r="G36" s="13"/>
      <c r="H36" s="35">
        <v>0.1</v>
      </c>
      <c r="I36" s="15">
        <f t="shared" si="5"/>
        <v>0</v>
      </c>
      <c r="J36" s="15">
        <f t="shared" si="6"/>
        <v>0</v>
      </c>
      <c r="K36" s="16">
        <f t="shared" si="7"/>
        <v>0</v>
      </c>
      <c r="L36" s="15">
        <f t="shared" si="8"/>
        <v>0</v>
      </c>
    </row>
    <row r="37" spans="1:12" s="17" customFormat="1" ht="15" x14ac:dyDescent="0.2">
      <c r="A37" s="10">
        <v>29</v>
      </c>
      <c r="B37" s="9" t="s">
        <v>55</v>
      </c>
      <c r="C37" s="19" t="s">
        <v>17</v>
      </c>
      <c r="D37" s="11">
        <v>60</v>
      </c>
      <c r="E37" s="38">
        <f t="shared" si="0"/>
        <v>120</v>
      </c>
      <c r="F37" s="12"/>
      <c r="G37" s="13"/>
      <c r="H37" s="36">
        <v>0</v>
      </c>
      <c r="I37" s="15">
        <f t="shared" si="5"/>
        <v>0</v>
      </c>
      <c r="J37" s="15">
        <f t="shared" si="6"/>
        <v>0</v>
      </c>
      <c r="K37" s="16">
        <f t="shared" si="7"/>
        <v>0</v>
      </c>
      <c r="L37" s="15">
        <f t="shared" si="8"/>
        <v>0</v>
      </c>
    </row>
    <row r="38" spans="1:12" s="17" customFormat="1" ht="15" x14ac:dyDescent="0.2">
      <c r="A38" s="10">
        <v>30</v>
      </c>
      <c r="B38" s="9" t="s">
        <v>166</v>
      </c>
      <c r="C38" s="19" t="s">
        <v>17</v>
      </c>
      <c r="D38" s="11">
        <v>200</v>
      </c>
      <c r="E38" s="38">
        <f t="shared" si="0"/>
        <v>400</v>
      </c>
      <c r="F38" s="12"/>
      <c r="G38" s="13"/>
      <c r="H38" s="36">
        <v>0.2</v>
      </c>
      <c r="I38" s="15">
        <f t="shared" si="5"/>
        <v>0</v>
      </c>
      <c r="J38" s="15">
        <f t="shared" si="6"/>
        <v>0</v>
      </c>
      <c r="K38" s="16">
        <f t="shared" si="7"/>
        <v>0</v>
      </c>
      <c r="L38" s="15">
        <f t="shared" si="8"/>
        <v>0</v>
      </c>
    </row>
    <row r="39" spans="1:12" s="17" customFormat="1" x14ac:dyDescent="0.2">
      <c r="A39" s="10">
        <v>31</v>
      </c>
      <c r="B39" s="9" t="s">
        <v>56</v>
      </c>
      <c r="C39" s="10" t="s">
        <v>17</v>
      </c>
      <c r="D39" s="11">
        <v>120</v>
      </c>
      <c r="E39" s="38">
        <f t="shared" si="0"/>
        <v>240</v>
      </c>
      <c r="F39" s="12"/>
      <c r="G39" s="13"/>
      <c r="H39" s="35">
        <v>0</v>
      </c>
      <c r="I39" s="15">
        <f t="shared" si="5"/>
        <v>0</v>
      </c>
      <c r="J39" s="15">
        <f t="shared" si="6"/>
        <v>0</v>
      </c>
      <c r="K39" s="16">
        <f t="shared" si="7"/>
        <v>0</v>
      </c>
      <c r="L39" s="15">
        <f t="shared" si="8"/>
        <v>0</v>
      </c>
    </row>
    <row r="40" spans="1:12" s="17" customFormat="1" x14ac:dyDescent="0.2">
      <c r="A40" s="10">
        <v>32</v>
      </c>
      <c r="B40" s="9" t="s">
        <v>57</v>
      </c>
      <c r="C40" s="10" t="s">
        <v>17</v>
      </c>
      <c r="D40" s="11">
        <v>250</v>
      </c>
      <c r="E40" s="38">
        <f t="shared" si="0"/>
        <v>500</v>
      </c>
      <c r="F40" s="12"/>
      <c r="G40" s="13"/>
      <c r="H40" s="35">
        <v>0</v>
      </c>
      <c r="I40" s="15">
        <f t="shared" si="5"/>
        <v>0</v>
      </c>
      <c r="J40" s="15">
        <f t="shared" si="6"/>
        <v>0</v>
      </c>
      <c r="K40" s="16">
        <f t="shared" si="7"/>
        <v>0</v>
      </c>
      <c r="L40" s="15">
        <f t="shared" si="8"/>
        <v>0</v>
      </c>
    </row>
    <row r="41" spans="1:12" s="17" customFormat="1" x14ac:dyDescent="0.2">
      <c r="A41" s="10">
        <v>33</v>
      </c>
      <c r="B41" s="9" t="s">
        <v>58</v>
      </c>
      <c r="C41" s="10" t="s">
        <v>17</v>
      </c>
      <c r="D41" s="11">
        <v>5</v>
      </c>
      <c r="E41" s="38">
        <f t="shared" si="0"/>
        <v>10</v>
      </c>
      <c r="F41" s="12"/>
      <c r="G41" s="13"/>
      <c r="H41" s="35">
        <v>0.2</v>
      </c>
      <c r="I41" s="15">
        <f t="shared" si="5"/>
        <v>0</v>
      </c>
      <c r="J41" s="15">
        <f t="shared" si="6"/>
        <v>0</v>
      </c>
      <c r="K41" s="16">
        <f t="shared" si="7"/>
        <v>0</v>
      </c>
      <c r="L41" s="15">
        <f t="shared" si="8"/>
        <v>0</v>
      </c>
    </row>
    <row r="42" spans="1:12" s="17" customFormat="1" x14ac:dyDescent="0.2">
      <c r="A42" s="10">
        <v>34</v>
      </c>
      <c r="B42" s="9" t="s">
        <v>182</v>
      </c>
      <c r="C42" s="10" t="s">
        <v>31</v>
      </c>
      <c r="D42" s="11">
        <v>250</v>
      </c>
      <c r="E42" s="38">
        <f t="shared" si="0"/>
        <v>500</v>
      </c>
      <c r="F42" s="12"/>
      <c r="G42" s="13"/>
      <c r="H42" s="35">
        <v>0</v>
      </c>
      <c r="I42" s="15">
        <f t="shared" si="5"/>
        <v>0</v>
      </c>
      <c r="J42" s="15">
        <f t="shared" si="6"/>
        <v>0</v>
      </c>
      <c r="K42" s="16">
        <f t="shared" si="7"/>
        <v>0</v>
      </c>
      <c r="L42" s="15">
        <f t="shared" si="8"/>
        <v>0</v>
      </c>
    </row>
    <row r="43" spans="1:12" s="17" customFormat="1" x14ac:dyDescent="0.2">
      <c r="A43" s="10">
        <v>35</v>
      </c>
      <c r="B43" s="9" t="s">
        <v>59</v>
      </c>
      <c r="C43" s="10" t="s">
        <v>17</v>
      </c>
      <c r="D43" s="11">
        <v>10</v>
      </c>
      <c r="E43" s="38">
        <f t="shared" si="0"/>
        <v>20</v>
      </c>
      <c r="F43" s="12"/>
      <c r="G43" s="13"/>
      <c r="H43" s="35">
        <v>0.2</v>
      </c>
      <c r="I43" s="15">
        <f t="shared" si="1"/>
        <v>0</v>
      </c>
      <c r="J43" s="15">
        <f t="shared" si="2"/>
        <v>0</v>
      </c>
      <c r="K43" s="16">
        <f t="shared" si="3"/>
        <v>0</v>
      </c>
      <c r="L43" s="15">
        <f t="shared" si="4"/>
        <v>0</v>
      </c>
    </row>
    <row r="44" spans="1:12" s="17" customFormat="1" x14ac:dyDescent="0.2">
      <c r="A44" s="10">
        <v>36</v>
      </c>
      <c r="B44" s="9" t="s">
        <v>160</v>
      </c>
      <c r="C44" s="19" t="s">
        <v>17</v>
      </c>
      <c r="D44" s="11">
        <v>250</v>
      </c>
      <c r="E44" s="38">
        <f t="shared" si="0"/>
        <v>500</v>
      </c>
      <c r="F44" s="12"/>
      <c r="G44" s="13"/>
      <c r="H44" s="35">
        <v>0.2</v>
      </c>
      <c r="I44" s="15">
        <f t="shared" si="1"/>
        <v>0</v>
      </c>
      <c r="J44" s="15">
        <f t="shared" si="2"/>
        <v>0</v>
      </c>
      <c r="K44" s="16">
        <f t="shared" si="3"/>
        <v>0</v>
      </c>
      <c r="L44" s="15">
        <f t="shared" si="4"/>
        <v>0</v>
      </c>
    </row>
    <row r="45" spans="1:12" s="17" customFormat="1" x14ac:dyDescent="0.2">
      <c r="A45" s="10">
        <v>37</v>
      </c>
      <c r="B45" s="9" t="s">
        <v>60</v>
      </c>
      <c r="C45" s="10" t="s">
        <v>17</v>
      </c>
      <c r="D45" s="11">
        <v>1800</v>
      </c>
      <c r="E45" s="38">
        <f t="shared" si="0"/>
        <v>3600</v>
      </c>
      <c r="F45" s="12"/>
      <c r="G45" s="13"/>
      <c r="H45" s="35">
        <v>0.2</v>
      </c>
      <c r="I45" s="15">
        <f t="shared" si="1"/>
        <v>0</v>
      </c>
      <c r="J45" s="15">
        <f t="shared" si="2"/>
        <v>0</v>
      </c>
      <c r="K45" s="16">
        <f t="shared" si="3"/>
        <v>0</v>
      </c>
      <c r="L45" s="15">
        <f t="shared" si="4"/>
        <v>0</v>
      </c>
    </row>
    <row r="46" spans="1:12" s="17" customFormat="1" x14ac:dyDescent="0.2">
      <c r="A46" s="10">
        <v>38</v>
      </c>
      <c r="B46" s="9" t="s">
        <v>179</v>
      </c>
      <c r="C46" s="10" t="s">
        <v>47</v>
      </c>
      <c r="D46" s="11">
        <v>40</v>
      </c>
      <c r="E46" s="38">
        <f t="shared" si="0"/>
        <v>80</v>
      </c>
      <c r="F46" s="12"/>
      <c r="G46" s="13"/>
      <c r="H46" s="35">
        <v>0.2</v>
      </c>
      <c r="I46" s="15">
        <f t="shared" si="1"/>
        <v>0</v>
      </c>
      <c r="J46" s="15">
        <f t="shared" si="2"/>
        <v>0</v>
      </c>
      <c r="K46" s="16">
        <f t="shared" si="3"/>
        <v>0</v>
      </c>
      <c r="L46" s="15">
        <f t="shared" si="4"/>
        <v>0</v>
      </c>
    </row>
    <row r="47" spans="1:12" s="17" customFormat="1" x14ac:dyDescent="0.2">
      <c r="A47" s="10">
        <v>39</v>
      </c>
      <c r="B47" s="9" t="s">
        <v>61</v>
      </c>
      <c r="C47" s="10" t="s">
        <v>62</v>
      </c>
      <c r="D47" s="11">
        <v>9000</v>
      </c>
      <c r="E47" s="38">
        <f t="shared" si="0"/>
        <v>18000</v>
      </c>
      <c r="F47" s="12"/>
      <c r="G47" s="13"/>
      <c r="H47" s="35">
        <v>0.2</v>
      </c>
      <c r="I47" s="15">
        <f t="shared" si="1"/>
        <v>0</v>
      </c>
      <c r="J47" s="15">
        <f t="shared" si="2"/>
        <v>0</v>
      </c>
      <c r="K47" s="16">
        <f t="shared" si="3"/>
        <v>0</v>
      </c>
      <c r="L47" s="15">
        <f t="shared" si="4"/>
        <v>0</v>
      </c>
    </row>
    <row r="48" spans="1:12" s="17" customFormat="1" x14ac:dyDescent="0.2">
      <c r="A48" s="10">
        <v>40</v>
      </c>
      <c r="B48" s="9" t="s">
        <v>63</v>
      </c>
      <c r="C48" s="19" t="s">
        <v>17</v>
      </c>
      <c r="D48" s="11">
        <v>20</v>
      </c>
      <c r="E48" s="38">
        <f t="shared" si="0"/>
        <v>40</v>
      </c>
      <c r="F48" s="12"/>
      <c r="G48" s="13"/>
      <c r="H48" s="35">
        <v>0.2</v>
      </c>
      <c r="I48" s="15">
        <f t="shared" si="1"/>
        <v>0</v>
      </c>
      <c r="J48" s="15">
        <f t="shared" si="2"/>
        <v>0</v>
      </c>
      <c r="K48" s="16">
        <f t="shared" si="3"/>
        <v>0</v>
      </c>
      <c r="L48" s="15">
        <f t="shared" si="4"/>
        <v>0</v>
      </c>
    </row>
    <row r="49" spans="1:12" s="17" customFormat="1" x14ac:dyDescent="0.2">
      <c r="A49" s="10">
        <v>41</v>
      </c>
      <c r="B49" s="9" t="s">
        <v>64</v>
      </c>
      <c r="C49" s="19" t="s">
        <v>17</v>
      </c>
      <c r="D49" s="11">
        <v>10</v>
      </c>
      <c r="E49" s="38">
        <f t="shared" si="0"/>
        <v>20</v>
      </c>
      <c r="F49" s="12"/>
      <c r="G49" s="13"/>
      <c r="H49" s="35">
        <v>0.2</v>
      </c>
      <c r="I49" s="15">
        <f t="shared" si="1"/>
        <v>0</v>
      </c>
      <c r="J49" s="15">
        <f t="shared" si="2"/>
        <v>0</v>
      </c>
      <c r="K49" s="16">
        <f t="shared" si="3"/>
        <v>0</v>
      </c>
      <c r="L49" s="15">
        <f t="shared" si="4"/>
        <v>0</v>
      </c>
    </row>
    <row r="50" spans="1:12" s="17" customFormat="1" x14ac:dyDescent="0.2">
      <c r="A50" s="10">
        <v>42</v>
      </c>
      <c r="B50" s="9" t="s">
        <v>65</v>
      </c>
      <c r="C50" s="19" t="s">
        <v>17</v>
      </c>
      <c r="D50" s="11">
        <v>150</v>
      </c>
      <c r="E50" s="38">
        <f t="shared" si="0"/>
        <v>300</v>
      </c>
      <c r="F50" s="12"/>
      <c r="G50" s="13"/>
      <c r="H50" s="35">
        <v>0.2</v>
      </c>
      <c r="I50" s="15">
        <f t="shared" si="1"/>
        <v>0</v>
      </c>
      <c r="J50" s="15">
        <f t="shared" si="2"/>
        <v>0</v>
      </c>
      <c r="K50" s="16">
        <f t="shared" si="3"/>
        <v>0</v>
      </c>
      <c r="L50" s="15">
        <f t="shared" si="4"/>
        <v>0</v>
      </c>
    </row>
    <row r="51" spans="1:12" s="17" customFormat="1" x14ac:dyDescent="0.2">
      <c r="A51" s="10">
        <v>43</v>
      </c>
      <c r="B51" s="9" t="s">
        <v>66</v>
      </c>
      <c r="C51" s="10" t="s">
        <v>31</v>
      </c>
      <c r="D51" s="11">
        <v>6</v>
      </c>
      <c r="E51" s="38">
        <f t="shared" si="0"/>
        <v>12</v>
      </c>
      <c r="F51" s="12"/>
      <c r="G51" s="13"/>
      <c r="H51" s="35">
        <v>0.2</v>
      </c>
      <c r="I51" s="15">
        <f t="shared" si="1"/>
        <v>0</v>
      </c>
      <c r="J51" s="15">
        <f t="shared" si="2"/>
        <v>0</v>
      </c>
      <c r="K51" s="16">
        <f t="shared" si="3"/>
        <v>0</v>
      </c>
      <c r="L51" s="15">
        <f t="shared" si="4"/>
        <v>0</v>
      </c>
    </row>
    <row r="52" spans="1:12" s="17" customFormat="1" ht="15" x14ac:dyDescent="0.2">
      <c r="A52" s="10">
        <v>44</v>
      </c>
      <c r="B52" s="9" t="s">
        <v>67</v>
      </c>
      <c r="C52" s="10" t="s">
        <v>31</v>
      </c>
      <c r="D52" s="11">
        <v>450</v>
      </c>
      <c r="E52" s="38">
        <f t="shared" si="0"/>
        <v>900</v>
      </c>
      <c r="F52" s="12"/>
      <c r="G52" s="13"/>
      <c r="H52" s="36">
        <v>0.1</v>
      </c>
      <c r="I52" s="15">
        <f t="shared" si="1"/>
        <v>0</v>
      </c>
      <c r="J52" s="15">
        <f t="shared" si="2"/>
        <v>0</v>
      </c>
      <c r="K52" s="16">
        <f t="shared" si="3"/>
        <v>0</v>
      </c>
      <c r="L52" s="15">
        <f t="shared" si="4"/>
        <v>0</v>
      </c>
    </row>
    <row r="53" spans="1:12" s="17" customFormat="1" x14ac:dyDescent="0.2">
      <c r="A53" s="10">
        <v>45</v>
      </c>
      <c r="B53" s="9" t="s">
        <v>162</v>
      </c>
      <c r="C53" s="10" t="s">
        <v>17</v>
      </c>
      <c r="D53" s="11">
        <v>150</v>
      </c>
      <c r="E53" s="38">
        <f t="shared" si="0"/>
        <v>300</v>
      </c>
      <c r="F53" s="12"/>
      <c r="G53" s="13"/>
      <c r="H53" s="35">
        <v>0.2</v>
      </c>
      <c r="I53" s="15">
        <f t="shared" si="1"/>
        <v>0</v>
      </c>
      <c r="J53" s="15">
        <f t="shared" si="2"/>
        <v>0</v>
      </c>
      <c r="K53" s="16">
        <f t="shared" si="3"/>
        <v>0</v>
      </c>
      <c r="L53" s="15">
        <f t="shared" si="4"/>
        <v>0</v>
      </c>
    </row>
    <row r="54" spans="1:12" s="17" customFormat="1" x14ac:dyDescent="0.2">
      <c r="A54" s="10">
        <v>46</v>
      </c>
      <c r="B54" s="9" t="s">
        <v>167</v>
      </c>
      <c r="C54" s="10" t="s">
        <v>17</v>
      </c>
      <c r="D54" s="11">
        <v>50</v>
      </c>
      <c r="E54" s="38">
        <f t="shared" si="0"/>
        <v>100</v>
      </c>
      <c r="F54" s="12"/>
      <c r="G54" s="13"/>
      <c r="H54" s="35">
        <v>0</v>
      </c>
      <c r="I54" s="15">
        <f t="shared" si="1"/>
        <v>0</v>
      </c>
      <c r="J54" s="15">
        <f t="shared" si="2"/>
        <v>0</v>
      </c>
      <c r="K54" s="16">
        <f t="shared" si="3"/>
        <v>0</v>
      </c>
      <c r="L54" s="15">
        <f t="shared" si="4"/>
        <v>0</v>
      </c>
    </row>
    <row r="55" spans="1:12" s="17" customFormat="1" x14ac:dyDescent="0.2">
      <c r="A55" s="10">
        <v>47</v>
      </c>
      <c r="B55" s="9" t="s">
        <v>168</v>
      </c>
      <c r="C55" s="10" t="s">
        <v>17</v>
      </c>
      <c r="D55" s="11">
        <v>15</v>
      </c>
      <c r="E55" s="38">
        <f t="shared" si="0"/>
        <v>30</v>
      </c>
      <c r="F55" s="12"/>
      <c r="G55" s="13"/>
      <c r="H55" s="35">
        <v>0.2</v>
      </c>
      <c r="I55" s="15">
        <f t="shared" ref="I55:I65" si="9">D55*G55</f>
        <v>0</v>
      </c>
      <c r="J55" s="15">
        <f t="shared" ref="J55:J65" si="10">+I55*H55</f>
        <v>0</v>
      </c>
      <c r="K55" s="16">
        <f t="shared" ref="K55:K65" si="11">E55*G55</f>
        <v>0</v>
      </c>
      <c r="L55" s="15">
        <f t="shared" ref="L55:L65" si="12">+K55*H55</f>
        <v>0</v>
      </c>
    </row>
    <row r="56" spans="1:12" s="17" customFormat="1" x14ac:dyDescent="0.2">
      <c r="A56" s="10">
        <v>48</v>
      </c>
      <c r="B56" s="9" t="s">
        <v>169</v>
      </c>
      <c r="C56" s="10" t="s">
        <v>17</v>
      </c>
      <c r="D56" s="11">
        <v>20</v>
      </c>
      <c r="E56" s="38">
        <f t="shared" si="0"/>
        <v>40</v>
      </c>
      <c r="F56" s="12"/>
      <c r="G56" s="13"/>
      <c r="H56" s="35">
        <v>0.2</v>
      </c>
      <c r="I56" s="15">
        <f t="shared" si="9"/>
        <v>0</v>
      </c>
      <c r="J56" s="15">
        <f t="shared" si="10"/>
        <v>0</v>
      </c>
      <c r="K56" s="16">
        <f t="shared" si="11"/>
        <v>0</v>
      </c>
      <c r="L56" s="15">
        <f t="shared" si="12"/>
        <v>0</v>
      </c>
    </row>
    <row r="57" spans="1:12" s="17" customFormat="1" x14ac:dyDescent="0.2">
      <c r="A57" s="10">
        <v>49</v>
      </c>
      <c r="B57" s="9" t="s">
        <v>170</v>
      </c>
      <c r="C57" s="10" t="s">
        <v>17</v>
      </c>
      <c r="D57" s="11">
        <v>150</v>
      </c>
      <c r="E57" s="38">
        <f t="shared" si="0"/>
        <v>300</v>
      </c>
      <c r="F57" s="12"/>
      <c r="G57" s="13"/>
      <c r="H57" s="35">
        <v>0.2</v>
      </c>
      <c r="I57" s="15">
        <f t="shared" si="9"/>
        <v>0</v>
      </c>
      <c r="J57" s="15">
        <f t="shared" si="10"/>
        <v>0</v>
      </c>
      <c r="K57" s="16">
        <f t="shared" si="11"/>
        <v>0</v>
      </c>
      <c r="L57" s="15">
        <f t="shared" si="12"/>
        <v>0</v>
      </c>
    </row>
    <row r="58" spans="1:12" s="17" customFormat="1" x14ac:dyDescent="0.2">
      <c r="A58" s="10">
        <v>50</v>
      </c>
      <c r="B58" s="9" t="s">
        <v>171</v>
      </c>
      <c r="C58" s="10" t="s">
        <v>31</v>
      </c>
      <c r="D58" s="11">
        <v>650</v>
      </c>
      <c r="E58" s="38">
        <f t="shared" si="0"/>
        <v>1300</v>
      </c>
      <c r="F58" s="12"/>
      <c r="G58" s="13"/>
      <c r="H58" s="35">
        <v>0.1</v>
      </c>
      <c r="I58" s="15">
        <f t="shared" si="9"/>
        <v>0</v>
      </c>
      <c r="J58" s="15">
        <f t="shared" si="10"/>
        <v>0</v>
      </c>
      <c r="K58" s="16">
        <f t="shared" si="11"/>
        <v>0</v>
      </c>
      <c r="L58" s="15">
        <f t="shared" si="12"/>
        <v>0</v>
      </c>
    </row>
    <row r="59" spans="1:12" s="17" customFormat="1" x14ac:dyDescent="0.2">
      <c r="A59" s="10">
        <v>51</v>
      </c>
      <c r="B59" s="9" t="s">
        <v>68</v>
      </c>
      <c r="C59" s="10" t="s">
        <v>30</v>
      </c>
      <c r="D59" s="11">
        <v>35</v>
      </c>
      <c r="E59" s="38">
        <f t="shared" si="0"/>
        <v>70</v>
      </c>
      <c r="F59" s="12"/>
      <c r="G59" s="13"/>
      <c r="H59" s="35">
        <v>0.2</v>
      </c>
      <c r="I59" s="15">
        <f t="shared" si="9"/>
        <v>0</v>
      </c>
      <c r="J59" s="15">
        <f t="shared" si="10"/>
        <v>0</v>
      </c>
      <c r="K59" s="16">
        <f t="shared" si="11"/>
        <v>0</v>
      </c>
      <c r="L59" s="15">
        <f t="shared" si="12"/>
        <v>0</v>
      </c>
    </row>
    <row r="60" spans="1:12" s="17" customFormat="1" x14ac:dyDescent="0.2">
      <c r="A60" s="10">
        <v>52</v>
      </c>
      <c r="B60" s="9" t="s">
        <v>69</v>
      </c>
      <c r="C60" s="19" t="s">
        <v>17</v>
      </c>
      <c r="D60" s="11">
        <v>375</v>
      </c>
      <c r="E60" s="38">
        <f t="shared" si="0"/>
        <v>750</v>
      </c>
      <c r="F60" s="12"/>
      <c r="G60" s="13"/>
      <c r="H60" s="35">
        <v>0.2</v>
      </c>
      <c r="I60" s="15">
        <f t="shared" si="9"/>
        <v>0</v>
      </c>
      <c r="J60" s="15">
        <f t="shared" si="10"/>
        <v>0</v>
      </c>
      <c r="K60" s="16">
        <f t="shared" si="11"/>
        <v>0</v>
      </c>
      <c r="L60" s="15">
        <f t="shared" si="12"/>
        <v>0</v>
      </c>
    </row>
    <row r="61" spans="1:12" s="17" customFormat="1" ht="25.5" x14ac:dyDescent="0.2">
      <c r="A61" s="10">
        <v>53</v>
      </c>
      <c r="B61" s="9" t="s">
        <v>189</v>
      </c>
      <c r="C61" s="19" t="s">
        <v>17</v>
      </c>
      <c r="D61" s="11">
        <v>100</v>
      </c>
      <c r="E61" s="38">
        <f t="shared" si="0"/>
        <v>200</v>
      </c>
      <c r="F61" s="12"/>
      <c r="G61" s="13"/>
      <c r="H61" s="35">
        <v>0</v>
      </c>
      <c r="I61" s="15">
        <f t="shared" si="9"/>
        <v>0</v>
      </c>
      <c r="J61" s="15">
        <f t="shared" si="10"/>
        <v>0</v>
      </c>
      <c r="K61" s="16">
        <f t="shared" si="11"/>
        <v>0</v>
      </c>
      <c r="L61" s="15">
        <f t="shared" si="12"/>
        <v>0</v>
      </c>
    </row>
    <row r="62" spans="1:12" s="17" customFormat="1" x14ac:dyDescent="0.2">
      <c r="A62" s="10">
        <v>54</v>
      </c>
      <c r="B62" s="9" t="s">
        <v>70</v>
      </c>
      <c r="C62" s="19" t="s">
        <v>17</v>
      </c>
      <c r="D62" s="11">
        <v>100</v>
      </c>
      <c r="E62" s="38">
        <f t="shared" si="0"/>
        <v>200</v>
      </c>
      <c r="F62" s="12"/>
      <c r="G62" s="13"/>
      <c r="H62" s="35">
        <v>0</v>
      </c>
      <c r="I62" s="15">
        <f t="shared" si="9"/>
        <v>0</v>
      </c>
      <c r="J62" s="15">
        <f t="shared" si="10"/>
        <v>0</v>
      </c>
      <c r="K62" s="16">
        <f t="shared" si="11"/>
        <v>0</v>
      </c>
      <c r="L62" s="15">
        <f t="shared" si="12"/>
        <v>0</v>
      </c>
    </row>
    <row r="63" spans="1:12" s="17" customFormat="1" x14ac:dyDescent="0.2">
      <c r="A63" s="10">
        <v>55</v>
      </c>
      <c r="B63" s="9" t="s">
        <v>71</v>
      </c>
      <c r="C63" s="19" t="s">
        <v>17</v>
      </c>
      <c r="D63" s="11">
        <v>20</v>
      </c>
      <c r="E63" s="38">
        <f t="shared" si="0"/>
        <v>40</v>
      </c>
      <c r="F63" s="12"/>
      <c r="G63" s="13"/>
      <c r="H63" s="35">
        <v>0.09</v>
      </c>
      <c r="I63" s="15">
        <f t="shared" si="9"/>
        <v>0</v>
      </c>
      <c r="J63" s="15">
        <f t="shared" si="10"/>
        <v>0</v>
      </c>
      <c r="K63" s="16">
        <f t="shared" si="11"/>
        <v>0</v>
      </c>
      <c r="L63" s="15">
        <f t="shared" si="12"/>
        <v>0</v>
      </c>
    </row>
    <row r="64" spans="1:12" s="17" customFormat="1" x14ac:dyDescent="0.2">
      <c r="A64" s="10">
        <v>56</v>
      </c>
      <c r="B64" s="9" t="s">
        <v>72</v>
      </c>
      <c r="C64" s="19" t="s">
        <v>17</v>
      </c>
      <c r="D64" s="11">
        <v>450</v>
      </c>
      <c r="E64" s="38">
        <f t="shared" si="0"/>
        <v>900</v>
      </c>
      <c r="F64" s="12"/>
      <c r="G64" s="13"/>
      <c r="H64" s="35">
        <v>0.09</v>
      </c>
      <c r="I64" s="15">
        <f t="shared" si="9"/>
        <v>0</v>
      </c>
      <c r="J64" s="15">
        <f t="shared" si="10"/>
        <v>0</v>
      </c>
      <c r="K64" s="16">
        <f t="shared" si="11"/>
        <v>0</v>
      </c>
      <c r="L64" s="15">
        <f t="shared" si="12"/>
        <v>0</v>
      </c>
    </row>
    <row r="65" spans="1:13" s="17" customFormat="1" x14ac:dyDescent="0.2">
      <c r="A65" s="10">
        <v>57</v>
      </c>
      <c r="B65" s="9" t="s">
        <v>73</v>
      </c>
      <c r="C65" s="19" t="s">
        <v>17</v>
      </c>
      <c r="D65" s="11">
        <v>10</v>
      </c>
      <c r="E65" s="38">
        <f t="shared" si="0"/>
        <v>20</v>
      </c>
      <c r="F65" s="12"/>
      <c r="G65" s="13"/>
      <c r="H65" s="35">
        <v>0.09</v>
      </c>
      <c r="I65" s="15">
        <f t="shared" si="9"/>
        <v>0</v>
      </c>
      <c r="J65" s="15">
        <f t="shared" si="10"/>
        <v>0</v>
      </c>
      <c r="K65" s="16">
        <f t="shared" si="11"/>
        <v>0</v>
      </c>
      <c r="L65" s="15">
        <f t="shared" si="12"/>
        <v>0</v>
      </c>
    </row>
    <row r="66" spans="1:13" s="17" customFormat="1" x14ac:dyDescent="0.2">
      <c r="A66" s="10">
        <v>58</v>
      </c>
      <c r="B66" s="9" t="s">
        <v>74</v>
      </c>
      <c r="C66" s="10" t="s">
        <v>17</v>
      </c>
      <c r="D66" s="11">
        <v>10</v>
      </c>
      <c r="E66" s="38">
        <f t="shared" si="0"/>
        <v>20</v>
      </c>
      <c r="F66" s="12"/>
      <c r="G66" s="13"/>
      <c r="H66" s="35">
        <v>0.09</v>
      </c>
      <c r="I66" s="15">
        <f t="shared" ref="I66:I71" si="13">D66*G66</f>
        <v>0</v>
      </c>
      <c r="J66" s="15">
        <f t="shared" ref="J66:J71" si="14">+I66*H66</f>
        <v>0</v>
      </c>
      <c r="K66" s="16">
        <f t="shared" ref="K66:K71" si="15">E66*G66</f>
        <v>0</v>
      </c>
      <c r="L66" s="15">
        <f t="shared" ref="L66:L71" si="16">+K66*H66</f>
        <v>0</v>
      </c>
    </row>
    <row r="67" spans="1:13" s="17" customFormat="1" x14ac:dyDescent="0.2">
      <c r="A67" s="10">
        <v>59</v>
      </c>
      <c r="B67" s="9" t="s">
        <v>172</v>
      </c>
      <c r="C67" s="19" t="s">
        <v>17</v>
      </c>
      <c r="D67" s="11">
        <v>150</v>
      </c>
      <c r="E67" s="38">
        <f t="shared" si="0"/>
        <v>300</v>
      </c>
      <c r="F67" s="12"/>
      <c r="G67" s="13"/>
      <c r="H67" s="35">
        <v>0.2</v>
      </c>
      <c r="I67" s="15">
        <f t="shared" si="13"/>
        <v>0</v>
      </c>
      <c r="J67" s="15">
        <f t="shared" si="14"/>
        <v>0</v>
      </c>
      <c r="K67" s="16">
        <f t="shared" si="15"/>
        <v>0</v>
      </c>
      <c r="L67" s="15">
        <f t="shared" si="16"/>
        <v>0</v>
      </c>
    </row>
    <row r="68" spans="1:13" s="17" customFormat="1" x14ac:dyDescent="0.2">
      <c r="A68" s="10">
        <v>60</v>
      </c>
      <c r="B68" s="9" t="s">
        <v>75</v>
      </c>
      <c r="C68" s="19" t="s">
        <v>17</v>
      </c>
      <c r="D68" s="11">
        <v>100</v>
      </c>
      <c r="E68" s="38">
        <f t="shared" si="0"/>
        <v>200</v>
      </c>
      <c r="F68" s="12"/>
      <c r="G68" s="13"/>
      <c r="H68" s="35">
        <v>0.2</v>
      </c>
      <c r="I68" s="15">
        <f t="shared" si="13"/>
        <v>0</v>
      </c>
      <c r="J68" s="15">
        <f t="shared" si="14"/>
        <v>0</v>
      </c>
      <c r="K68" s="16">
        <f t="shared" si="15"/>
        <v>0</v>
      </c>
      <c r="L68" s="15">
        <f t="shared" si="16"/>
        <v>0</v>
      </c>
    </row>
    <row r="69" spans="1:13" s="17" customFormat="1" x14ac:dyDescent="0.2">
      <c r="A69" s="10">
        <v>61</v>
      </c>
      <c r="B69" s="9" t="s">
        <v>76</v>
      </c>
      <c r="C69" s="19" t="s">
        <v>17</v>
      </c>
      <c r="D69" s="11">
        <v>25</v>
      </c>
      <c r="E69" s="38">
        <f t="shared" si="0"/>
        <v>50</v>
      </c>
      <c r="F69" s="12"/>
      <c r="G69" s="13"/>
      <c r="H69" s="35">
        <v>0.2</v>
      </c>
      <c r="I69" s="15">
        <f t="shared" si="13"/>
        <v>0</v>
      </c>
      <c r="J69" s="15">
        <f t="shared" si="14"/>
        <v>0</v>
      </c>
      <c r="K69" s="16">
        <f t="shared" si="15"/>
        <v>0</v>
      </c>
      <c r="L69" s="15">
        <f t="shared" si="16"/>
        <v>0</v>
      </c>
    </row>
    <row r="70" spans="1:13" s="17" customFormat="1" x14ac:dyDescent="0.2">
      <c r="A70" s="10">
        <v>62</v>
      </c>
      <c r="B70" s="9" t="s">
        <v>173</v>
      </c>
      <c r="C70" s="19" t="s">
        <v>17</v>
      </c>
      <c r="D70" s="11">
        <v>12</v>
      </c>
      <c r="E70" s="38">
        <f>+D70*2</f>
        <v>24</v>
      </c>
      <c r="F70" s="12"/>
      <c r="G70" s="13"/>
      <c r="H70" s="35">
        <v>0.2</v>
      </c>
      <c r="I70" s="15">
        <f t="shared" si="13"/>
        <v>0</v>
      </c>
      <c r="J70" s="15">
        <f t="shared" si="14"/>
        <v>0</v>
      </c>
      <c r="K70" s="16">
        <f t="shared" si="15"/>
        <v>0</v>
      </c>
      <c r="L70" s="15">
        <f t="shared" si="16"/>
        <v>0</v>
      </c>
    </row>
    <row r="71" spans="1:13" s="17" customFormat="1" ht="15" x14ac:dyDescent="0.2">
      <c r="A71" s="10">
        <v>63</v>
      </c>
      <c r="B71" s="9" t="s">
        <v>77</v>
      </c>
      <c r="C71" s="10" t="s">
        <v>31</v>
      </c>
      <c r="D71" s="11">
        <v>10</v>
      </c>
      <c r="E71" s="38">
        <f t="shared" si="0"/>
        <v>20</v>
      </c>
      <c r="F71" s="12"/>
      <c r="G71" s="13"/>
      <c r="H71" s="36">
        <v>0.1</v>
      </c>
      <c r="I71" s="15">
        <f t="shared" si="13"/>
        <v>0</v>
      </c>
      <c r="J71" s="15">
        <f t="shared" si="14"/>
        <v>0</v>
      </c>
      <c r="K71" s="16">
        <f t="shared" si="15"/>
        <v>0</v>
      </c>
      <c r="L71" s="15">
        <f t="shared" si="16"/>
        <v>0</v>
      </c>
    </row>
    <row r="72" spans="1:13" s="17" customFormat="1" x14ac:dyDescent="0.2">
      <c r="A72" s="10">
        <v>64</v>
      </c>
      <c r="B72" s="9" t="s">
        <v>78</v>
      </c>
      <c r="C72" s="19" t="s">
        <v>17</v>
      </c>
      <c r="D72" s="11">
        <v>20</v>
      </c>
      <c r="E72" s="38">
        <f t="shared" si="0"/>
        <v>40</v>
      </c>
      <c r="F72" s="12"/>
      <c r="G72" s="13"/>
      <c r="H72" s="35">
        <v>0.2</v>
      </c>
      <c r="I72" s="15">
        <f t="shared" ref="I72" si="17">D72*G72</f>
        <v>0</v>
      </c>
      <c r="J72" s="15">
        <f>+I72*H72</f>
        <v>0</v>
      </c>
      <c r="K72" s="16">
        <f t="shared" ref="K72" si="18">E72*G72</f>
        <v>0</v>
      </c>
      <c r="L72" s="15">
        <f t="shared" ref="L72" si="19">+K72*H72</f>
        <v>0</v>
      </c>
    </row>
    <row r="73" spans="1:13" s="17" customFormat="1" ht="16.5" customHeight="1" x14ac:dyDescent="0.25">
      <c r="A73" s="68" t="s">
        <v>18</v>
      </c>
      <c r="B73" s="68"/>
      <c r="C73" s="68"/>
      <c r="D73" s="68"/>
      <c r="E73" s="68"/>
      <c r="F73" s="68"/>
      <c r="G73" s="69"/>
      <c r="H73" s="51"/>
      <c r="I73" s="22">
        <f>SUM(I9:I72)</f>
        <v>0</v>
      </c>
      <c r="J73" s="22">
        <f>SUM(J9:J72)</f>
        <v>0</v>
      </c>
      <c r="K73" s="22">
        <f>SUM(K9:K72)</f>
        <v>0</v>
      </c>
      <c r="L73" s="22">
        <f>SUM(L9:L72)</f>
        <v>0</v>
      </c>
    </row>
    <row r="74" spans="1:13" ht="10.5" customHeight="1" x14ac:dyDescent="0.2">
      <c r="B74" s="23"/>
      <c r="C74" s="24"/>
      <c r="D74" s="24"/>
      <c r="E74" s="25"/>
      <c r="F74" s="25"/>
      <c r="G74" s="26"/>
      <c r="H74" s="26"/>
      <c r="I74" s="27"/>
      <c r="J74" s="27"/>
      <c r="K74" s="27"/>
      <c r="L74" s="27"/>
    </row>
    <row r="75" spans="1:13" ht="15.75" customHeight="1" x14ac:dyDescent="0.2">
      <c r="A75" s="70" t="s">
        <v>19</v>
      </c>
      <c r="B75" s="70"/>
      <c r="C75" s="70"/>
      <c r="D75" s="70"/>
      <c r="E75" s="70"/>
      <c r="F75" s="70"/>
      <c r="G75" s="70"/>
      <c r="H75" s="71">
        <f>+I73</f>
        <v>0</v>
      </c>
      <c r="I75" s="72"/>
      <c r="J75" s="28"/>
      <c r="K75" s="58">
        <f>+K73</f>
        <v>0</v>
      </c>
      <c r="L75" s="53"/>
    </row>
    <row r="76" spans="1:13" ht="14.25" customHeight="1" x14ac:dyDescent="0.2">
      <c r="A76" s="70" t="s">
        <v>195</v>
      </c>
      <c r="B76" s="70"/>
      <c r="C76" s="70"/>
      <c r="D76" s="70"/>
      <c r="E76" s="70"/>
      <c r="F76" s="70"/>
      <c r="G76" s="70"/>
      <c r="H76" s="73">
        <f>+J66+J65+J64+J63</f>
        <v>0</v>
      </c>
      <c r="I76" s="74"/>
      <c r="J76" s="29"/>
      <c r="K76" s="59">
        <f>+L70</f>
        <v>0</v>
      </c>
      <c r="L76" s="55"/>
    </row>
    <row r="77" spans="1:13" ht="14.25" customHeight="1" x14ac:dyDescent="0.2">
      <c r="A77" s="70" t="s">
        <v>193</v>
      </c>
      <c r="B77" s="70"/>
      <c r="C77" s="70"/>
      <c r="D77" s="70"/>
      <c r="E77" s="70"/>
      <c r="F77" s="70"/>
      <c r="G77" s="70"/>
      <c r="H77" s="73">
        <f>+J71+J58+J52+J36+J32+J14</f>
        <v>0</v>
      </c>
      <c r="I77" s="74"/>
      <c r="J77" s="29"/>
      <c r="K77" s="59">
        <f>+L71</f>
        <v>0</v>
      </c>
      <c r="L77" s="55"/>
    </row>
    <row r="78" spans="1:13" ht="14.25" customHeight="1" x14ac:dyDescent="0.2">
      <c r="A78" s="70" t="s">
        <v>194</v>
      </c>
      <c r="B78" s="70"/>
      <c r="C78" s="70"/>
      <c r="D78" s="70"/>
      <c r="E78" s="70"/>
      <c r="F78" s="70"/>
      <c r="G78" s="70"/>
      <c r="H78" s="73">
        <f>+J73-H77-H76</f>
        <v>0</v>
      </c>
      <c r="I78" s="74"/>
      <c r="J78" s="29"/>
      <c r="K78" s="59">
        <f>+L73</f>
        <v>0</v>
      </c>
      <c r="L78" s="55"/>
    </row>
    <row r="79" spans="1:13" ht="15.75" customHeight="1" x14ac:dyDescent="0.2">
      <c r="A79" s="70" t="s">
        <v>20</v>
      </c>
      <c r="B79" s="70"/>
      <c r="C79" s="70"/>
      <c r="D79" s="70"/>
      <c r="E79" s="70"/>
      <c r="F79" s="70"/>
      <c r="G79" s="70"/>
      <c r="H79" s="75">
        <f>+H78+H75</f>
        <v>0</v>
      </c>
      <c r="I79" s="76"/>
      <c r="J79" s="30"/>
      <c r="K79" s="60">
        <f>+K78+K75</f>
        <v>0</v>
      </c>
      <c r="L79" s="57"/>
      <c r="M79" s="31"/>
    </row>
    <row r="80" spans="1:13" ht="33" customHeight="1" x14ac:dyDescent="0.2">
      <c r="B80" s="77" t="s">
        <v>26</v>
      </c>
      <c r="C80" s="77"/>
      <c r="D80" s="77"/>
      <c r="E80" s="77"/>
      <c r="F80" s="77"/>
      <c r="G80" s="77"/>
      <c r="H80" s="77"/>
      <c r="I80" s="77"/>
      <c r="J80" s="77"/>
      <c r="K80" s="77"/>
    </row>
    <row r="81" spans="1:12" s="17" customFormat="1" ht="19.5" customHeight="1" x14ac:dyDescent="0.25">
      <c r="B81" s="1" t="s">
        <v>21</v>
      </c>
    </row>
    <row r="82" spans="1:12" s="17" customFormat="1" ht="24" customHeight="1" x14ac:dyDescent="0.25">
      <c r="B82" s="32" t="s">
        <v>22</v>
      </c>
      <c r="K82" s="33"/>
    </row>
    <row r="84" spans="1:12" ht="12.75" customHeight="1" x14ac:dyDescent="0.2">
      <c r="A84" s="67" t="s">
        <v>23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</row>
    <row r="85" spans="1:12" ht="20.25" customHeight="1" x14ac:dyDescent="0.2">
      <c r="A85" s="67" t="s">
        <v>24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</row>
    <row r="95" spans="1:12" x14ac:dyDescent="0.2">
      <c r="L95">
        <f>400/1.1</f>
        <v>363.63636363636363</v>
      </c>
    </row>
    <row r="96" spans="1:12" x14ac:dyDescent="0.2">
      <c r="L96">
        <f>+L95*0.1</f>
        <v>36.363636363636367</v>
      </c>
    </row>
    <row r="107" spans="7:11" x14ac:dyDescent="0.2">
      <c r="K107">
        <f>34915-34798</f>
        <v>117</v>
      </c>
    </row>
    <row r="108" spans="7:11" x14ac:dyDescent="0.2">
      <c r="K108">
        <f>+K107/18</f>
        <v>6.5</v>
      </c>
    </row>
    <row r="109" spans="7:11" x14ac:dyDescent="0.2">
      <c r="G109"/>
      <c r="H109"/>
    </row>
  </sheetData>
  <mergeCells count="24">
    <mergeCell ref="A4:L4"/>
    <mergeCell ref="A5:L5"/>
    <mergeCell ref="A7:A8"/>
    <mergeCell ref="B7:B8"/>
    <mergeCell ref="C7:C8"/>
    <mergeCell ref="D7:E7"/>
    <mergeCell ref="F7:F8"/>
    <mergeCell ref="H7:H8"/>
    <mergeCell ref="I7:J7"/>
    <mergeCell ref="K7:L7"/>
    <mergeCell ref="A85:L85"/>
    <mergeCell ref="A73:G73"/>
    <mergeCell ref="A75:G75"/>
    <mergeCell ref="A78:G78"/>
    <mergeCell ref="A79:G79"/>
    <mergeCell ref="B80:K80"/>
    <mergeCell ref="A84:L84"/>
    <mergeCell ref="H75:I75"/>
    <mergeCell ref="H78:I78"/>
    <mergeCell ref="H79:I79"/>
    <mergeCell ref="A76:G76"/>
    <mergeCell ref="H76:I76"/>
    <mergeCell ref="A77:G77"/>
    <mergeCell ref="H77:I77"/>
  </mergeCells>
  <printOptions horizontalCentered="1"/>
  <pageMargins left="0.17" right="0.15748031496062992" top="0.15748031496062992" bottom="0.19685039370078741" header="0.15748031496062992" footer="0.19685039370078741"/>
  <pageSetup paperSize="9" scale="75" orientation="landscape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04C32-C3E0-42BF-9E89-B7E17D8E0552}">
  <sheetPr>
    <tabColor rgb="FF7030A0"/>
  </sheetPr>
  <dimension ref="A1:M70"/>
  <sheetViews>
    <sheetView showGridLines="0" view="pageBreakPreview" zoomScaleNormal="100" zoomScaleSheetLayoutView="100" workbookViewId="0">
      <selection activeCell="G56" sqref="G56"/>
    </sheetView>
  </sheetViews>
  <sheetFormatPr baseColWidth="10" defaultColWidth="9.140625" defaultRowHeight="12.75" x14ac:dyDescent="0.2"/>
  <cols>
    <col min="1" max="1" width="6.140625" customWidth="1"/>
    <col min="2" max="2" width="42.140625" customWidth="1"/>
    <col min="3" max="3" width="9.85546875" customWidth="1"/>
    <col min="4" max="4" width="10.5703125" customWidth="1"/>
    <col min="5" max="5" width="10.7109375" customWidth="1"/>
    <col min="6" max="6" width="2" hidden="1" customWidth="1"/>
    <col min="7" max="7" width="10.5703125" style="2" customWidth="1"/>
    <col min="8" max="8" width="8.5703125" style="2" customWidth="1"/>
    <col min="9" max="9" width="15.7109375" customWidth="1"/>
    <col min="10" max="10" width="12.140625" customWidth="1"/>
    <col min="11" max="11" width="19.7109375" bestFit="1" customWidth="1"/>
    <col min="12" max="12" width="13" customWidth="1"/>
    <col min="13" max="250" width="11.42578125" customWidth="1"/>
  </cols>
  <sheetData>
    <row r="1" spans="1:12" x14ac:dyDescent="0.2">
      <c r="A1" s="1" t="s">
        <v>0</v>
      </c>
      <c r="L1" s="1"/>
    </row>
    <row r="2" spans="1:12" x14ac:dyDescent="0.2">
      <c r="A2" s="1" t="s">
        <v>83</v>
      </c>
      <c r="E2" s="3"/>
      <c r="F2" s="3"/>
    </row>
    <row r="3" spans="1:12" ht="12.75" customHeight="1" x14ac:dyDescent="0.3">
      <c r="B3" s="4"/>
      <c r="C3" s="4"/>
    </row>
    <row r="4" spans="1:12" ht="20.25" x14ac:dyDescent="0.3">
      <c r="A4" s="78" t="s">
        <v>200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5.75" x14ac:dyDescent="0.25">
      <c r="A5" s="79" t="s">
        <v>150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5.75" x14ac:dyDescent="0.25">
      <c r="B6" s="5"/>
    </row>
    <row r="7" spans="1:12" s="7" customFormat="1" ht="51" x14ac:dyDescent="0.15">
      <c r="A7" s="80" t="s">
        <v>2</v>
      </c>
      <c r="B7" s="82" t="s">
        <v>28</v>
      </c>
      <c r="C7" s="82" t="s">
        <v>3</v>
      </c>
      <c r="D7" s="82" t="s">
        <v>4</v>
      </c>
      <c r="E7" s="82"/>
      <c r="F7" s="82" t="s">
        <v>5</v>
      </c>
      <c r="G7" s="6" t="s">
        <v>6</v>
      </c>
      <c r="H7" s="83" t="s">
        <v>7</v>
      </c>
      <c r="I7" s="82" t="s">
        <v>8</v>
      </c>
      <c r="J7" s="82"/>
      <c r="K7" s="82" t="s">
        <v>9</v>
      </c>
      <c r="L7" s="82"/>
    </row>
    <row r="8" spans="1:12" s="7" customFormat="1" ht="36" customHeight="1" x14ac:dyDescent="0.15">
      <c r="A8" s="81"/>
      <c r="B8" s="82"/>
      <c r="C8" s="82"/>
      <c r="D8" s="6" t="s">
        <v>10</v>
      </c>
      <c r="E8" s="6" t="s">
        <v>11</v>
      </c>
      <c r="F8" s="82"/>
      <c r="G8" s="6" t="s">
        <v>12</v>
      </c>
      <c r="H8" s="84"/>
      <c r="I8" s="6" t="s">
        <v>13</v>
      </c>
      <c r="J8" s="6" t="s">
        <v>14</v>
      </c>
      <c r="K8" s="6" t="s">
        <v>15</v>
      </c>
      <c r="L8" s="6" t="s">
        <v>14</v>
      </c>
    </row>
    <row r="9" spans="1:12" s="17" customFormat="1" ht="15.75" x14ac:dyDescent="0.2">
      <c r="A9" s="8">
        <v>1</v>
      </c>
      <c r="B9" s="9" t="s">
        <v>191</v>
      </c>
      <c r="C9" s="10" t="s">
        <v>31</v>
      </c>
      <c r="D9" s="11">
        <v>14</v>
      </c>
      <c r="E9" s="11">
        <f>+D9*2</f>
        <v>28</v>
      </c>
      <c r="F9" s="12">
        <v>40</v>
      </c>
      <c r="G9" s="13"/>
      <c r="H9" s="14">
        <v>0</v>
      </c>
      <c r="I9" s="15">
        <f>D9*G9</f>
        <v>0</v>
      </c>
      <c r="J9" s="15">
        <f>+I9*H9</f>
        <v>0</v>
      </c>
      <c r="K9" s="16">
        <f>E9*G9</f>
        <v>0</v>
      </c>
      <c r="L9" s="15">
        <f>+K9*H9</f>
        <v>0</v>
      </c>
    </row>
    <row r="10" spans="1:12" s="17" customFormat="1" ht="15.75" x14ac:dyDescent="0.2">
      <c r="A10" s="8">
        <v>2</v>
      </c>
      <c r="B10" s="9" t="s">
        <v>84</v>
      </c>
      <c r="C10" s="10" t="s">
        <v>31</v>
      </c>
      <c r="D10" s="11">
        <v>150</v>
      </c>
      <c r="E10" s="11">
        <f t="shared" ref="E10:E35" si="0">+D10*2</f>
        <v>300</v>
      </c>
      <c r="F10" s="12">
        <v>6</v>
      </c>
      <c r="G10" s="13"/>
      <c r="H10" s="14">
        <v>0</v>
      </c>
      <c r="I10" s="15">
        <f t="shared" ref="I10:I35" si="1">D10*G10</f>
        <v>0</v>
      </c>
      <c r="J10" s="15">
        <f t="shared" ref="J10:J35" si="2">+I10*H10</f>
        <v>0</v>
      </c>
      <c r="K10" s="16">
        <f t="shared" ref="K10:K35" si="3">E10*G10</f>
        <v>0</v>
      </c>
      <c r="L10" s="15">
        <f t="shared" ref="L10:L35" si="4">+K10*H10</f>
        <v>0</v>
      </c>
    </row>
    <row r="11" spans="1:12" s="17" customFormat="1" ht="15.75" x14ac:dyDescent="0.2">
      <c r="A11" s="8">
        <v>3</v>
      </c>
      <c r="B11" s="9" t="s">
        <v>85</v>
      </c>
      <c r="C11" s="10" t="s">
        <v>31</v>
      </c>
      <c r="D11" s="11">
        <v>1100</v>
      </c>
      <c r="E11" s="11">
        <f t="shared" si="0"/>
        <v>2200</v>
      </c>
      <c r="F11" s="12">
        <v>8</v>
      </c>
      <c r="G11" s="13"/>
      <c r="H11" s="14">
        <v>0</v>
      </c>
      <c r="I11" s="15">
        <f t="shared" si="1"/>
        <v>0</v>
      </c>
      <c r="J11" s="15">
        <f t="shared" si="2"/>
        <v>0</v>
      </c>
      <c r="K11" s="16">
        <f t="shared" si="3"/>
        <v>0</v>
      </c>
      <c r="L11" s="15">
        <f t="shared" si="4"/>
        <v>0</v>
      </c>
    </row>
    <row r="12" spans="1:12" s="17" customFormat="1" ht="15.75" x14ac:dyDescent="0.2">
      <c r="A12" s="8">
        <v>4</v>
      </c>
      <c r="B12" s="18" t="s">
        <v>86</v>
      </c>
      <c r="C12" s="10" t="s">
        <v>31</v>
      </c>
      <c r="D12" s="20">
        <v>400</v>
      </c>
      <c r="E12" s="11">
        <f t="shared" si="0"/>
        <v>800</v>
      </c>
      <c r="F12" s="12">
        <v>6</v>
      </c>
      <c r="G12" s="13"/>
      <c r="H12" s="14">
        <v>0</v>
      </c>
      <c r="I12" s="15">
        <f t="shared" si="1"/>
        <v>0</v>
      </c>
      <c r="J12" s="15">
        <f t="shared" si="2"/>
        <v>0</v>
      </c>
      <c r="K12" s="16">
        <f t="shared" si="3"/>
        <v>0</v>
      </c>
      <c r="L12" s="15">
        <f t="shared" si="4"/>
        <v>0</v>
      </c>
    </row>
    <row r="13" spans="1:12" s="17" customFormat="1" ht="15.75" x14ac:dyDescent="0.2">
      <c r="A13" s="8">
        <v>5</v>
      </c>
      <c r="B13" s="18" t="s">
        <v>87</v>
      </c>
      <c r="C13" s="10" t="s">
        <v>31</v>
      </c>
      <c r="D13" s="20">
        <v>1000</v>
      </c>
      <c r="E13" s="11">
        <f t="shared" si="0"/>
        <v>2000</v>
      </c>
      <c r="F13" s="12">
        <v>5</v>
      </c>
      <c r="G13" s="13"/>
      <c r="H13" s="14">
        <v>0</v>
      </c>
      <c r="I13" s="15">
        <f t="shared" si="1"/>
        <v>0</v>
      </c>
      <c r="J13" s="15">
        <f t="shared" si="2"/>
        <v>0</v>
      </c>
      <c r="K13" s="16">
        <f t="shared" si="3"/>
        <v>0</v>
      </c>
      <c r="L13" s="15">
        <f t="shared" si="4"/>
        <v>0</v>
      </c>
    </row>
    <row r="14" spans="1:12" s="17" customFormat="1" ht="15.75" x14ac:dyDescent="0.2">
      <c r="A14" s="8">
        <v>6</v>
      </c>
      <c r="B14" s="9" t="s">
        <v>88</v>
      </c>
      <c r="C14" s="43" t="s">
        <v>158</v>
      </c>
      <c r="D14" s="11">
        <v>250</v>
      </c>
      <c r="E14" s="11">
        <f t="shared" si="0"/>
        <v>500</v>
      </c>
      <c r="F14" s="12">
        <v>1.5</v>
      </c>
      <c r="G14" s="13"/>
      <c r="H14" s="14">
        <v>0</v>
      </c>
      <c r="I14" s="15">
        <f t="shared" si="1"/>
        <v>0</v>
      </c>
      <c r="J14" s="15">
        <f t="shared" si="2"/>
        <v>0</v>
      </c>
      <c r="K14" s="16">
        <f t="shared" si="3"/>
        <v>0</v>
      </c>
      <c r="L14" s="15">
        <f t="shared" si="4"/>
        <v>0</v>
      </c>
    </row>
    <row r="15" spans="1:12" s="17" customFormat="1" ht="15.75" x14ac:dyDescent="0.2">
      <c r="A15" s="8">
        <v>7</v>
      </c>
      <c r="B15" s="9" t="s">
        <v>89</v>
      </c>
      <c r="C15" s="10" t="s">
        <v>31</v>
      </c>
      <c r="D15" s="11">
        <v>200</v>
      </c>
      <c r="E15" s="11">
        <f t="shared" si="0"/>
        <v>400</v>
      </c>
      <c r="F15" s="12">
        <v>6</v>
      </c>
      <c r="G15" s="13"/>
      <c r="H15" s="14">
        <v>0</v>
      </c>
      <c r="I15" s="15">
        <f t="shared" si="1"/>
        <v>0</v>
      </c>
      <c r="J15" s="15">
        <f t="shared" si="2"/>
        <v>0</v>
      </c>
      <c r="K15" s="16">
        <f t="shared" si="3"/>
        <v>0</v>
      </c>
      <c r="L15" s="15">
        <f t="shared" si="4"/>
        <v>0</v>
      </c>
    </row>
    <row r="16" spans="1:12" s="17" customFormat="1" ht="15.75" x14ac:dyDescent="0.2">
      <c r="A16" s="8">
        <v>8</v>
      </c>
      <c r="B16" s="9" t="s">
        <v>90</v>
      </c>
      <c r="C16" s="10" t="s">
        <v>31</v>
      </c>
      <c r="D16" s="11">
        <v>100</v>
      </c>
      <c r="E16" s="11">
        <f t="shared" si="0"/>
        <v>200</v>
      </c>
      <c r="F16" s="12">
        <v>10</v>
      </c>
      <c r="G16" s="13"/>
      <c r="H16" s="14">
        <v>0</v>
      </c>
      <c r="I16" s="15">
        <f t="shared" si="1"/>
        <v>0</v>
      </c>
      <c r="J16" s="15">
        <f t="shared" si="2"/>
        <v>0</v>
      </c>
      <c r="K16" s="16">
        <f t="shared" si="3"/>
        <v>0</v>
      </c>
      <c r="L16" s="15">
        <f t="shared" si="4"/>
        <v>0</v>
      </c>
    </row>
    <row r="17" spans="1:12" s="17" customFormat="1" ht="15.75" x14ac:dyDescent="0.2">
      <c r="A17" s="8">
        <v>9</v>
      </c>
      <c r="B17" s="9" t="s">
        <v>91</v>
      </c>
      <c r="C17" s="10" t="s">
        <v>31</v>
      </c>
      <c r="D17" s="11">
        <v>400</v>
      </c>
      <c r="E17" s="11">
        <f t="shared" si="0"/>
        <v>800</v>
      </c>
      <c r="F17" s="12">
        <v>6</v>
      </c>
      <c r="G17" s="13"/>
      <c r="H17" s="14">
        <v>0</v>
      </c>
      <c r="I17" s="15">
        <f t="shared" si="1"/>
        <v>0</v>
      </c>
      <c r="J17" s="15">
        <f t="shared" si="2"/>
        <v>0</v>
      </c>
      <c r="K17" s="16">
        <f t="shared" si="3"/>
        <v>0</v>
      </c>
      <c r="L17" s="15">
        <f t="shared" si="4"/>
        <v>0</v>
      </c>
    </row>
    <row r="18" spans="1:12" s="17" customFormat="1" ht="15.75" x14ac:dyDescent="0.2">
      <c r="A18" s="8">
        <v>10</v>
      </c>
      <c r="B18" s="18" t="s">
        <v>92</v>
      </c>
      <c r="C18" s="10" t="s">
        <v>31</v>
      </c>
      <c r="D18" s="20">
        <v>200</v>
      </c>
      <c r="E18" s="11">
        <f t="shared" si="0"/>
        <v>400</v>
      </c>
      <c r="F18" s="12">
        <v>6</v>
      </c>
      <c r="G18" s="13"/>
      <c r="H18" s="14">
        <v>0</v>
      </c>
      <c r="I18" s="15">
        <f t="shared" si="1"/>
        <v>0</v>
      </c>
      <c r="J18" s="15">
        <f t="shared" si="2"/>
        <v>0</v>
      </c>
      <c r="K18" s="16">
        <f t="shared" si="3"/>
        <v>0</v>
      </c>
      <c r="L18" s="15">
        <f t="shared" si="4"/>
        <v>0</v>
      </c>
    </row>
    <row r="19" spans="1:12" s="17" customFormat="1" ht="15.75" x14ac:dyDescent="0.2">
      <c r="A19" s="8">
        <v>11</v>
      </c>
      <c r="B19" s="18" t="s">
        <v>93</v>
      </c>
      <c r="C19" s="43" t="s">
        <v>158</v>
      </c>
      <c r="D19" s="20">
        <v>500</v>
      </c>
      <c r="E19" s="11">
        <f t="shared" si="0"/>
        <v>1000</v>
      </c>
      <c r="F19" s="12">
        <v>1.5</v>
      </c>
      <c r="G19" s="13"/>
      <c r="H19" s="14">
        <v>0</v>
      </c>
      <c r="I19" s="15">
        <f t="shared" si="1"/>
        <v>0</v>
      </c>
      <c r="J19" s="15">
        <f t="shared" si="2"/>
        <v>0</v>
      </c>
      <c r="K19" s="16">
        <f t="shared" si="3"/>
        <v>0</v>
      </c>
      <c r="L19" s="15">
        <f t="shared" si="4"/>
        <v>0</v>
      </c>
    </row>
    <row r="20" spans="1:12" s="17" customFormat="1" ht="15.75" x14ac:dyDescent="0.2">
      <c r="A20" s="8">
        <v>12</v>
      </c>
      <c r="B20" s="9" t="s">
        <v>94</v>
      </c>
      <c r="C20" s="10" t="s">
        <v>31</v>
      </c>
      <c r="D20" s="11">
        <v>200</v>
      </c>
      <c r="E20" s="11">
        <f t="shared" si="0"/>
        <v>400</v>
      </c>
      <c r="F20" s="12">
        <v>12</v>
      </c>
      <c r="G20" s="13"/>
      <c r="H20" s="14">
        <v>0</v>
      </c>
      <c r="I20" s="15">
        <f t="shared" si="1"/>
        <v>0</v>
      </c>
      <c r="J20" s="15">
        <f t="shared" si="2"/>
        <v>0</v>
      </c>
      <c r="K20" s="16">
        <f t="shared" si="3"/>
        <v>0</v>
      </c>
      <c r="L20" s="15">
        <f t="shared" si="4"/>
        <v>0</v>
      </c>
    </row>
    <row r="21" spans="1:12" s="17" customFormat="1" ht="15.75" x14ac:dyDescent="0.2">
      <c r="A21" s="8">
        <v>13</v>
      </c>
      <c r="B21" s="9" t="s">
        <v>95</v>
      </c>
      <c r="C21" s="10" t="s">
        <v>31</v>
      </c>
      <c r="D21" s="11">
        <v>100</v>
      </c>
      <c r="E21" s="11">
        <f t="shared" si="0"/>
        <v>200</v>
      </c>
      <c r="F21" s="12">
        <v>6</v>
      </c>
      <c r="G21" s="13"/>
      <c r="H21" s="14">
        <v>0</v>
      </c>
      <c r="I21" s="15">
        <f t="shared" si="1"/>
        <v>0</v>
      </c>
      <c r="J21" s="15">
        <f t="shared" si="2"/>
        <v>0</v>
      </c>
      <c r="K21" s="16">
        <f t="shared" si="3"/>
        <v>0</v>
      </c>
      <c r="L21" s="15">
        <f t="shared" si="4"/>
        <v>0</v>
      </c>
    </row>
    <row r="22" spans="1:12" s="17" customFormat="1" ht="15.75" x14ac:dyDescent="0.2">
      <c r="A22" s="8">
        <v>14</v>
      </c>
      <c r="B22" s="9" t="s">
        <v>96</v>
      </c>
      <c r="C22" s="10" t="s">
        <v>31</v>
      </c>
      <c r="D22" s="11">
        <v>700</v>
      </c>
      <c r="E22" s="11">
        <f t="shared" si="0"/>
        <v>1400</v>
      </c>
      <c r="F22" s="12">
        <v>7</v>
      </c>
      <c r="G22" s="13"/>
      <c r="H22" s="14">
        <v>0</v>
      </c>
      <c r="I22" s="15">
        <f t="shared" si="1"/>
        <v>0</v>
      </c>
      <c r="J22" s="15">
        <f t="shared" si="2"/>
        <v>0</v>
      </c>
      <c r="K22" s="16">
        <f t="shared" si="3"/>
        <v>0</v>
      </c>
      <c r="L22" s="15">
        <f t="shared" si="4"/>
        <v>0</v>
      </c>
    </row>
    <row r="23" spans="1:12" s="17" customFormat="1" ht="15.75" x14ac:dyDescent="0.2">
      <c r="A23" s="8">
        <v>15</v>
      </c>
      <c r="B23" s="18" t="s">
        <v>97</v>
      </c>
      <c r="C23" s="43" t="s">
        <v>158</v>
      </c>
      <c r="D23" s="20">
        <v>250</v>
      </c>
      <c r="E23" s="11">
        <f t="shared" si="0"/>
        <v>500</v>
      </c>
      <c r="F23" s="12">
        <v>1.5</v>
      </c>
      <c r="G23" s="13"/>
      <c r="H23" s="14">
        <v>0</v>
      </c>
      <c r="I23" s="15">
        <f t="shared" si="1"/>
        <v>0</v>
      </c>
      <c r="J23" s="15">
        <f t="shared" si="2"/>
        <v>0</v>
      </c>
      <c r="K23" s="16">
        <f t="shared" si="3"/>
        <v>0</v>
      </c>
      <c r="L23" s="15">
        <f t="shared" si="4"/>
        <v>0</v>
      </c>
    </row>
    <row r="24" spans="1:12" s="17" customFormat="1" ht="15.75" x14ac:dyDescent="0.2">
      <c r="A24" s="8">
        <v>16</v>
      </c>
      <c r="B24" s="18" t="s">
        <v>98</v>
      </c>
      <c r="C24" s="10" t="s">
        <v>31</v>
      </c>
      <c r="D24" s="20">
        <v>100</v>
      </c>
      <c r="E24" s="11">
        <f t="shared" si="0"/>
        <v>200</v>
      </c>
      <c r="F24" s="12">
        <v>6</v>
      </c>
      <c r="G24" s="13"/>
      <c r="H24" s="14">
        <v>0</v>
      </c>
      <c r="I24" s="15">
        <f t="shared" si="1"/>
        <v>0</v>
      </c>
      <c r="J24" s="15">
        <f t="shared" si="2"/>
        <v>0</v>
      </c>
      <c r="K24" s="16">
        <f t="shared" si="3"/>
        <v>0</v>
      </c>
      <c r="L24" s="15">
        <f t="shared" si="4"/>
        <v>0</v>
      </c>
    </row>
    <row r="25" spans="1:12" s="17" customFormat="1" ht="15.75" x14ac:dyDescent="0.2">
      <c r="A25" s="8">
        <v>17</v>
      </c>
      <c r="B25" s="9" t="s">
        <v>99</v>
      </c>
      <c r="C25" s="10" t="s">
        <v>31</v>
      </c>
      <c r="D25" s="11">
        <v>1500</v>
      </c>
      <c r="E25" s="11">
        <f t="shared" si="0"/>
        <v>3000</v>
      </c>
      <c r="F25" s="12">
        <v>10</v>
      </c>
      <c r="G25" s="13"/>
      <c r="H25" s="14">
        <v>0</v>
      </c>
      <c r="I25" s="15">
        <f t="shared" si="1"/>
        <v>0</v>
      </c>
      <c r="J25" s="15">
        <f t="shared" si="2"/>
        <v>0</v>
      </c>
      <c r="K25" s="16">
        <f t="shared" si="3"/>
        <v>0</v>
      </c>
      <c r="L25" s="15">
        <f t="shared" si="4"/>
        <v>0</v>
      </c>
    </row>
    <row r="26" spans="1:12" s="17" customFormat="1" ht="15.75" x14ac:dyDescent="0.2">
      <c r="A26" s="8">
        <v>18</v>
      </c>
      <c r="B26" s="9" t="s">
        <v>117</v>
      </c>
      <c r="C26" s="10" t="s">
        <v>31</v>
      </c>
      <c r="D26" s="11">
        <v>400</v>
      </c>
      <c r="E26" s="11">
        <f t="shared" si="0"/>
        <v>800</v>
      </c>
      <c r="F26" s="12">
        <v>7</v>
      </c>
      <c r="G26" s="13"/>
      <c r="H26" s="14">
        <v>0</v>
      </c>
      <c r="I26" s="15">
        <f t="shared" si="1"/>
        <v>0</v>
      </c>
      <c r="J26" s="15">
        <f t="shared" si="2"/>
        <v>0</v>
      </c>
      <c r="K26" s="16">
        <f t="shared" si="3"/>
        <v>0</v>
      </c>
      <c r="L26" s="15">
        <f t="shared" si="4"/>
        <v>0</v>
      </c>
    </row>
    <row r="27" spans="1:12" s="17" customFormat="1" ht="15.75" x14ac:dyDescent="0.2">
      <c r="A27" s="8">
        <v>19</v>
      </c>
      <c r="B27" s="9" t="s">
        <v>100</v>
      </c>
      <c r="C27" s="10" t="s">
        <v>31</v>
      </c>
      <c r="D27" s="11">
        <v>1500</v>
      </c>
      <c r="E27" s="11">
        <f t="shared" si="0"/>
        <v>3000</v>
      </c>
      <c r="F27" s="12">
        <v>7</v>
      </c>
      <c r="G27" s="13"/>
      <c r="H27" s="14">
        <v>0</v>
      </c>
      <c r="I27" s="15">
        <f t="shared" si="1"/>
        <v>0</v>
      </c>
      <c r="J27" s="15">
        <f t="shared" si="2"/>
        <v>0</v>
      </c>
      <c r="K27" s="16">
        <f t="shared" si="3"/>
        <v>0</v>
      </c>
      <c r="L27" s="15">
        <f t="shared" si="4"/>
        <v>0</v>
      </c>
    </row>
    <row r="28" spans="1:12" s="17" customFormat="1" ht="15.75" x14ac:dyDescent="0.2">
      <c r="A28" s="8">
        <v>20</v>
      </c>
      <c r="B28" s="9" t="s">
        <v>101</v>
      </c>
      <c r="C28" s="43" t="s">
        <v>158</v>
      </c>
      <c r="D28" s="11">
        <v>500</v>
      </c>
      <c r="E28" s="11">
        <f t="shared" si="0"/>
        <v>1000</v>
      </c>
      <c r="F28" s="12">
        <v>1.5</v>
      </c>
      <c r="G28" s="13"/>
      <c r="H28" s="14">
        <v>0</v>
      </c>
      <c r="I28" s="15">
        <f t="shared" si="1"/>
        <v>0</v>
      </c>
      <c r="J28" s="15">
        <f t="shared" si="2"/>
        <v>0</v>
      </c>
      <c r="K28" s="16">
        <f t="shared" si="3"/>
        <v>0</v>
      </c>
      <c r="L28" s="15">
        <f t="shared" si="4"/>
        <v>0</v>
      </c>
    </row>
    <row r="29" spans="1:12" s="17" customFormat="1" ht="15.75" x14ac:dyDescent="0.2">
      <c r="A29" s="8">
        <v>21</v>
      </c>
      <c r="B29" s="18" t="s">
        <v>102</v>
      </c>
      <c r="C29" s="10" t="s">
        <v>31</v>
      </c>
      <c r="D29" s="20">
        <v>100</v>
      </c>
      <c r="E29" s="11">
        <f t="shared" si="0"/>
        <v>200</v>
      </c>
      <c r="F29" s="12">
        <v>13</v>
      </c>
      <c r="G29" s="13"/>
      <c r="H29" s="14">
        <v>0</v>
      </c>
      <c r="I29" s="15">
        <f t="shared" si="1"/>
        <v>0</v>
      </c>
      <c r="J29" s="15">
        <f t="shared" si="2"/>
        <v>0</v>
      </c>
      <c r="K29" s="16">
        <f t="shared" si="3"/>
        <v>0</v>
      </c>
      <c r="L29" s="15">
        <f t="shared" si="4"/>
        <v>0</v>
      </c>
    </row>
    <row r="30" spans="1:12" s="17" customFormat="1" ht="15.75" x14ac:dyDescent="0.2">
      <c r="A30" s="8">
        <v>22</v>
      </c>
      <c r="B30" s="9" t="s">
        <v>104</v>
      </c>
      <c r="C30" s="10" t="s">
        <v>31</v>
      </c>
      <c r="D30" s="11">
        <v>50</v>
      </c>
      <c r="E30" s="11">
        <f t="shared" si="0"/>
        <v>100</v>
      </c>
      <c r="F30" s="12">
        <v>8</v>
      </c>
      <c r="G30" s="13"/>
      <c r="H30" s="14">
        <v>0</v>
      </c>
      <c r="I30" s="15">
        <f t="shared" si="1"/>
        <v>0</v>
      </c>
      <c r="J30" s="15">
        <f t="shared" si="2"/>
        <v>0</v>
      </c>
      <c r="K30" s="16">
        <f t="shared" si="3"/>
        <v>0</v>
      </c>
      <c r="L30" s="15">
        <f t="shared" si="4"/>
        <v>0</v>
      </c>
    </row>
    <row r="31" spans="1:12" s="17" customFormat="1" ht="15.75" x14ac:dyDescent="0.2">
      <c r="A31" s="8">
        <v>23</v>
      </c>
      <c r="B31" s="9" t="s">
        <v>105</v>
      </c>
      <c r="C31" s="10" t="s">
        <v>31</v>
      </c>
      <c r="D31" s="11">
        <v>200</v>
      </c>
      <c r="E31" s="11">
        <f t="shared" si="0"/>
        <v>400</v>
      </c>
      <c r="F31" s="12">
        <v>7</v>
      </c>
      <c r="G31" s="13"/>
      <c r="H31" s="14">
        <v>0</v>
      </c>
      <c r="I31" s="15">
        <f t="shared" si="1"/>
        <v>0</v>
      </c>
      <c r="J31" s="15">
        <f t="shared" si="2"/>
        <v>0</v>
      </c>
      <c r="K31" s="16">
        <f t="shared" si="3"/>
        <v>0</v>
      </c>
      <c r="L31" s="15">
        <f t="shared" si="4"/>
        <v>0</v>
      </c>
    </row>
    <row r="32" spans="1:12" s="17" customFormat="1" ht="15.75" x14ac:dyDescent="0.2">
      <c r="A32" s="8">
        <v>24</v>
      </c>
      <c r="B32" s="9" t="s">
        <v>106</v>
      </c>
      <c r="C32" s="10" t="s">
        <v>31</v>
      </c>
      <c r="D32" s="11">
        <v>2000</v>
      </c>
      <c r="E32" s="11">
        <f t="shared" si="0"/>
        <v>4000</v>
      </c>
      <c r="F32" s="12">
        <v>6.5</v>
      </c>
      <c r="G32" s="13"/>
      <c r="H32" s="14">
        <v>0</v>
      </c>
      <c r="I32" s="15">
        <f t="shared" si="1"/>
        <v>0</v>
      </c>
      <c r="J32" s="15">
        <f t="shared" si="2"/>
        <v>0</v>
      </c>
      <c r="K32" s="16">
        <f t="shared" si="3"/>
        <v>0</v>
      </c>
      <c r="L32" s="15">
        <f t="shared" si="4"/>
        <v>0</v>
      </c>
    </row>
    <row r="33" spans="1:13" s="17" customFormat="1" ht="15.75" x14ac:dyDescent="0.2">
      <c r="A33" s="8">
        <v>25</v>
      </c>
      <c r="B33" s="18" t="s">
        <v>107</v>
      </c>
      <c r="C33" s="10" t="s">
        <v>31</v>
      </c>
      <c r="D33" s="20">
        <v>1100</v>
      </c>
      <c r="E33" s="11">
        <f t="shared" si="0"/>
        <v>2200</v>
      </c>
      <c r="F33" s="12">
        <v>13</v>
      </c>
      <c r="G33" s="13"/>
      <c r="H33" s="14">
        <v>0</v>
      </c>
      <c r="I33" s="15">
        <f t="shared" si="1"/>
        <v>0</v>
      </c>
      <c r="J33" s="15">
        <f t="shared" si="2"/>
        <v>0</v>
      </c>
      <c r="K33" s="16">
        <f t="shared" si="3"/>
        <v>0</v>
      </c>
      <c r="L33" s="15">
        <f t="shared" si="4"/>
        <v>0</v>
      </c>
    </row>
    <row r="34" spans="1:13" s="17" customFormat="1" ht="15.75" x14ac:dyDescent="0.2">
      <c r="A34" s="8">
        <v>26</v>
      </c>
      <c r="B34" s="18" t="s">
        <v>108</v>
      </c>
      <c r="C34" s="10" t="s">
        <v>31</v>
      </c>
      <c r="D34" s="20">
        <v>250</v>
      </c>
      <c r="E34" s="11">
        <f t="shared" si="0"/>
        <v>500</v>
      </c>
      <c r="F34" s="12">
        <v>6</v>
      </c>
      <c r="G34" s="13"/>
      <c r="H34" s="14">
        <v>0</v>
      </c>
      <c r="I34" s="15">
        <f t="shared" si="1"/>
        <v>0</v>
      </c>
      <c r="J34" s="15">
        <f t="shared" si="2"/>
        <v>0</v>
      </c>
      <c r="K34" s="16">
        <f t="shared" si="3"/>
        <v>0</v>
      </c>
      <c r="L34" s="15">
        <f t="shared" si="4"/>
        <v>0</v>
      </c>
    </row>
    <row r="35" spans="1:13" s="17" customFormat="1" ht="15.75" x14ac:dyDescent="0.2">
      <c r="A35" s="8">
        <v>27</v>
      </c>
      <c r="B35" s="9" t="s">
        <v>109</v>
      </c>
      <c r="C35" s="10" t="s">
        <v>31</v>
      </c>
      <c r="D35" s="11">
        <v>1500</v>
      </c>
      <c r="E35" s="11">
        <f t="shared" si="0"/>
        <v>3000</v>
      </c>
      <c r="F35" s="12">
        <v>7</v>
      </c>
      <c r="G35" s="13"/>
      <c r="H35" s="14">
        <v>0</v>
      </c>
      <c r="I35" s="15">
        <f t="shared" si="1"/>
        <v>0</v>
      </c>
      <c r="J35" s="15">
        <f t="shared" si="2"/>
        <v>0</v>
      </c>
      <c r="K35" s="16">
        <f t="shared" si="3"/>
        <v>0</v>
      </c>
      <c r="L35" s="15">
        <f t="shared" si="4"/>
        <v>0</v>
      </c>
    </row>
    <row r="36" spans="1:13" s="17" customFormat="1" ht="16.5" customHeight="1" x14ac:dyDescent="0.25">
      <c r="A36" s="68" t="s">
        <v>18</v>
      </c>
      <c r="B36" s="68"/>
      <c r="C36" s="68"/>
      <c r="D36" s="68"/>
      <c r="E36" s="68"/>
      <c r="F36" s="68"/>
      <c r="G36" s="69"/>
      <c r="H36" s="21"/>
      <c r="I36" s="22">
        <f>SUM(I9:I35)</f>
        <v>0</v>
      </c>
      <c r="J36" s="22">
        <f>SUM(J9:J35)</f>
        <v>0</v>
      </c>
      <c r="K36" s="22">
        <f>SUM(K9:K35)</f>
        <v>0</v>
      </c>
      <c r="L36" s="22">
        <f>SUM(L9:L35)</f>
        <v>0</v>
      </c>
    </row>
    <row r="37" spans="1:13" ht="10.5" customHeight="1" x14ac:dyDescent="0.2">
      <c r="B37" s="23"/>
      <c r="C37" s="24"/>
      <c r="D37" s="24"/>
      <c r="E37" s="25"/>
      <c r="F37" s="25"/>
      <c r="G37" s="26"/>
      <c r="H37" s="26"/>
      <c r="I37" s="27"/>
      <c r="J37" s="27"/>
      <c r="K37" s="27"/>
      <c r="L37" s="27"/>
    </row>
    <row r="38" spans="1:13" ht="15.75" customHeight="1" x14ac:dyDescent="0.2">
      <c r="A38" s="70" t="s">
        <v>19</v>
      </c>
      <c r="B38" s="70"/>
      <c r="C38" s="70"/>
      <c r="D38" s="70"/>
      <c r="E38" s="70"/>
      <c r="F38" s="70"/>
      <c r="G38" s="70"/>
      <c r="H38" s="71">
        <f>+I36</f>
        <v>0</v>
      </c>
      <c r="I38" s="72"/>
      <c r="J38" s="28"/>
      <c r="K38" s="52">
        <f>+K36</f>
        <v>0</v>
      </c>
      <c r="L38" s="53"/>
    </row>
    <row r="39" spans="1:13" ht="14.25" customHeight="1" x14ac:dyDescent="0.2">
      <c r="A39" s="70" t="s">
        <v>27</v>
      </c>
      <c r="B39" s="70"/>
      <c r="C39" s="70"/>
      <c r="D39" s="70"/>
      <c r="E39" s="70"/>
      <c r="F39" s="70"/>
      <c r="G39" s="70"/>
      <c r="H39" s="73">
        <f>+J36</f>
        <v>0</v>
      </c>
      <c r="I39" s="74"/>
      <c r="J39" s="29"/>
      <c r="K39" s="54">
        <f>+M36</f>
        <v>0</v>
      </c>
      <c r="L39" s="55"/>
    </row>
    <row r="40" spans="1:13" ht="15.75" customHeight="1" x14ac:dyDescent="0.2">
      <c r="A40" s="70" t="s">
        <v>20</v>
      </c>
      <c r="B40" s="70"/>
      <c r="C40" s="70"/>
      <c r="D40" s="70"/>
      <c r="E40" s="70"/>
      <c r="F40" s="70"/>
      <c r="G40" s="70"/>
      <c r="H40" s="75">
        <f>+H39+H38</f>
        <v>0</v>
      </c>
      <c r="I40" s="76"/>
      <c r="J40" s="30"/>
      <c r="K40" s="56">
        <f>+K39+K38</f>
        <v>0</v>
      </c>
      <c r="L40" s="57"/>
      <c r="M40" s="31"/>
    </row>
    <row r="41" spans="1:13" ht="33" customHeight="1" x14ac:dyDescent="0.2">
      <c r="B41" s="77" t="s">
        <v>26</v>
      </c>
      <c r="C41" s="77"/>
      <c r="D41" s="77"/>
      <c r="E41" s="77"/>
      <c r="F41" s="77"/>
      <c r="G41" s="77"/>
      <c r="H41" s="77"/>
      <c r="I41" s="77"/>
      <c r="J41" s="77"/>
      <c r="K41" s="77"/>
    </row>
    <row r="42" spans="1:13" s="17" customFormat="1" ht="19.5" customHeight="1" x14ac:dyDescent="0.25">
      <c r="B42" s="1" t="s">
        <v>21</v>
      </c>
    </row>
    <row r="43" spans="1:13" s="17" customFormat="1" ht="24" customHeight="1" x14ac:dyDescent="0.25">
      <c r="B43" s="32" t="s">
        <v>22</v>
      </c>
      <c r="K43" s="33">
        <f>+K40-208320</f>
        <v>-208320</v>
      </c>
    </row>
    <row r="45" spans="1:13" ht="12.75" customHeight="1" x14ac:dyDescent="0.2">
      <c r="A45" s="67" t="s">
        <v>23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</row>
    <row r="46" spans="1:13" ht="20.25" customHeight="1" x14ac:dyDescent="0.2">
      <c r="A46" s="67" t="s">
        <v>24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</row>
    <row r="56" spans="12:12" x14ac:dyDescent="0.2">
      <c r="L56">
        <f>400/1.1</f>
        <v>363.63636363636363</v>
      </c>
    </row>
    <row r="57" spans="12:12" x14ac:dyDescent="0.2">
      <c r="L57">
        <f>+L56*0.1</f>
        <v>36.363636363636367</v>
      </c>
    </row>
    <row r="68" spans="7:11" x14ac:dyDescent="0.2">
      <c r="K68">
        <f>34915-34798</f>
        <v>117</v>
      </c>
    </row>
    <row r="69" spans="7:11" x14ac:dyDescent="0.2">
      <c r="K69">
        <f>+K68/18</f>
        <v>6.5</v>
      </c>
    </row>
    <row r="70" spans="7:11" x14ac:dyDescent="0.2">
      <c r="G70"/>
      <c r="H70"/>
    </row>
  </sheetData>
  <mergeCells count="20">
    <mergeCell ref="A4:L4"/>
    <mergeCell ref="A5:L5"/>
    <mergeCell ref="A7:A8"/>
    <mergeCell ref="B7:B8"/>
    <mergeCell ref="C7:C8"/>
    <mergeCell ref="D7:E7"/>
    <mergeCell ref="F7:F8"/>
    <mergeCell ref="H7:H8"/>
    <mergeCell ref="I7:J7"/>
    <mergeCell ref="K7:L7"/>
    <mergeCell ref="A46:L46"/>
    <mergeCell ref="A36:G36"/>
    <mergeCell ref="A38:G38"/>
    <mergeCell ref="H38:I38"/>
    <mergeCell ref="A39:G39"/>
    <mergeCell ref="H39:I39"/>
    <mergeCell ref="A40:G40"/>
    <mergeCell ref="H40:I40"/>
    <mergeCell ref="B41:K41"/>
    <mergeCell ref="A45:L45"/>
  </mergeCells>
  <printOptions horizontalCentered="1"/>
  <pageMargins left="0.23622047244094491" right="0.15748031496062992" top="0.15748031496062992" bottom="0.19685039370078741" header="0.15748031496062992" footer="0.19685039370078741"/>
  <pageSetup paperSize="9" scale="72" orientation="landscape" r:id="rId1"/>
  <headerFooter alignWithMargins="0">
    <oddFooter>&amp;R&amp;P</oddFooter>
  </headerFooter>
  <rowBreaks count="1" manualBreakCount="1">
    <brk id="46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C9F9-51D0-4999-8A95-26B7B756C3E1}">
  <sheetPr>
    <tabColor rgb="FF7030A0"/>
  </sheetPr>
  <dimension ref="A1:M51"/>
  <sheetViews>
    <sheetView showGridLines="0" view="pageBreakPreview" topLeftCell="A10" zoomScaleNormal="100" zoomScaleSheetLayoutView="100" workbookViewId="0">
      <selection activeCell="E14" sqref="E14"/>
    </sheetView>
  </sheetViews>
  <sheetFormatPr baseColWidth="10" defaultColWidth="9.140625" defaultRowHeight="12.75" x14ac:dyDescent="0.2"/>
  <cols>
    <col min="1" max="1" width="11.42578125" customWidth="1"/>
    <col min="2" max="2" width="42.140625" customWidth="1"/>
    <col min="3" max="3" width="11.7109375" customWidth="1"/>
    <col min="4" max="4" width="10.5703125" customWidth="1"/>
    <col min="5" max="5" width="10.7109375" customWidth="1"/>
    <col min="6" max="6" width="2" hidden="1" customWidth="1"/>
    <col min="7" max="7" width="10.5703125" style="2" customWidth="1"/>
    <col min="8" max="8" width="8.5703125" style="2" customWidth="1"/>
    <col min="9" max="9" width="19.140625" bestFit="1" customWidth="1"/>
    <col min="10" max="10" width="13.42578125" bestFit="1" customWidth="1"/>
    <col min="11" max="11" width="19.7109375" bestFit="1" customWidth="1"/>
    <col min="12" max="12" width="13.42578125" bestFit="1" customWidth="1"/>
    <col min="13" max="250" width="11.42578125" customWidth="1"/>
  </cols>
  <sheetData>
    <row r="1" spans="1:12" x14ac:dyDescent="0.2">
      <c r="A1" s="1" t="s">
        <v>0</v>
      </c>
      <c r="L1" s="1"/>
    </row>
    <row r="2" spans="1:12" x14ac:dyDescent="0.2">
      <c r="A2" s="1" t="s">
        <v>83</v>
      </c>
      <c r="E2" s="3"/>
      <c r="F2" s="3"/>
    </row>
    <row r="3" spans="1:12" ht="12.75" customHeight="1" x14ac:dyDescent="0.3">
      <c r="B3" s="4"/>
      <c r="C3" s="4"/>
    </row>
    <row r="4" spans="1:12" ht="20.25" x14ac:dyDescent="0.3">
      <c r="A4" s="78" t="s">
        <v>199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5.75" x14ac:dyDescent="0.25">
      <c r="A5" s="79" t="s">
        <v>151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5.75" x14ac:dyDescent="0.25">
      <c r="B6" s="5"/>
    </row>
    <row r="7" spans="1:12" s="7" customFormat="1" ht="51" x14ac:dyDescent="0.15">
      <c r="A7" s="80" t="s">
        <v>2</v>
      </c>
      <c r="B7" s="82" t="s">
        <v>28</v>
      </c>
      <c r="C7" s="82" t="s">
        <v>3</v>
      </c>
      <c r="D7" s="82" t="s">
        <v>4</v>
      </c>
      <c r="E7" s="82"/>
      <c r="F7" s="82" t="s">
        <v>5</v>
      </c>
      <c r="G7" s="6" t="s">
        <v>6</v>
      </c>
      <c r="H7" s="83" t="s">
        <v>7</v>
      </c>
      <c r="I7" s="82" t="s">
        <v>8</v>
      </c>
      <c r="J7" s="82"/>
      <c r="K7" s="82" t="s">
        <v>9</v>
      </c>
      <c r="L7" s="82"/>
    </row>
    <row r="8" spans="1:12" s="7" customFormat="1" ht="36" customHeight="1" x14ac:dyDescent="0.15">
      <c r="A8" s="81"/>
      <c r="B8" s="82"/>
      <c r="C8" s="82"/>
      <c r="D8" s="6" t="s">
        <v>10</v>
      </c>
      <c r="E8" s="6" t="s">
        <v>11</v>
      </c>
      <c r="F8" s="82"/>
      <c r="G8" s="6" t="s">
        <v>12</v>
      </c>
      <c r="H8" s="84"/>
      <c r="I8" s="6" t="s">
        <v>13</v>
      </c>
      <c r="J8" s="6" t="s">
        <v>14</v>
      </c>
      <c r="K8" s="6" t="s">
        <v>15</v>
      </c>
      <c r="L8" s="6" t="s">
        <v>14</v>
      </c>
    </row>
    <row r="9" spans="1:12" s="17" customFormat="1" ht="15.75" x14ac:dyDescent="0.2">
      <c r="A9" s="8">
        <v>1</v>
      </c>
      <c r="B9" s="9" t="s">
        <v>79</v>
      </c>
      <c r="C9" s="10" t="s">
        <v>17</v>
      </c>
      <c r="D9" s="11">
        <v>12000</v>
      </c>
      <c r="E9" s="11">
        <f t="shared" ref="E9:E15" si="0">+D9*2</f>
        <v>24000</v>
      </c>
      <c r="F9" s="12"/>
      <c r="G9" s="13"/>
      <c r="H9" s="14">
        <v>0</v>
      </c>
      <c r="I9" s="15">
        <f>D9*G9</f>
        <v>0</v>
      </c>
      <c r="J9" s="15">
        <f>+I9*H9</f>
        <v>0</v>
      </c>
      <c r="K9" s="16">
        <f>E9*G9</f>
        <v>0</v>
      </c>
      <c r="L9" s="15">
        <f>+K9*H9</f>
        <v>0</v>
      </c>
    </row>
    <row r="10" spans="1:12" s="17" customFormat="1" ht="15.75" x14ac:dyDescent="0.2">
      <c r="A10" s="8">
        <v>2</v>
      </c>
      <c r="B10" s="9" t="s">
        <v>80</v>
      </c>
      <c r="C10" s="10" t="s">
        <v>17</v>
      </c>
      <c r="D10" s="11">
        <v>30000</v>
      </c>
      <c r="E10" s="11">
        <f t="shared" si="0"/>
        <v>60000</v>
      </c>
      <c r="F10" s="12"/>
      <c r="G10" s="13"/>
      <c r="H10" s="14">
        <v>0</v>
      </c>
      <c r="I10" s="15">
        <f t="shared" ref="I10:I15" si="1">D10*G10</f>
        <v>0</v>
      </c>
      <c r="J10" s="15">
        <f t="shared" ref="J10:J15" si="2">+I10*H10</f>
        <v>0</v>
      </c>
      <c r="K10" s="16">
        <f t="shared" ref="K10:K15" si="3">E10*G10</f>
        <v>0</v>
      </c>
      <c r="L10" s="15">
        <f t="shared" ref="L10:L15" si="4">+K10*H10</f>
        <v>0</v>
      </c>
    </row>
    <row r="11" spans="1:12" s="17" customFormat="1" ht="15.75" x14ac:dyDescent="0.2">
      <c r="A11" s="8">
        <v>3</v>
      </c>
      <c r="B11" s="9" t="s">
        <v>81</v>
      </c>
      <c r="C11" s="10" t="s">
        <v>17</v>
      </c>
      <c r="D11" s="11">
        <v>12000</v>
      </c>
      <c r="E11" s="11">
        <f t="shared" si="0"/>
        <v>24000</v>
      </c>
      <c r="F11" s="12"/>
      <c r="G11" s="13"/>
      <c r="H11" s="14">
        <v>0</v>
      </c>
      <c r="I11" s="15">
        <f t="shared" si="1"/>
        <v>0</v>
      </c>
      <c r="J11" s="15">
        <f t="shared" si="2"/>
        <v>0</v>
      </c>
      <c r="K11" s="16">
        <f t="shared" si="3"/>
        <v>0</v>
      </c>
      <c r="L11" s="15">
        <f t="shared" si="4"/>
        <v>0</v>
      </c>
    </row>
    <row r="12" spans="1:12" s="17" customFormat="1" ht="15.75" x14ac:dyDescent="0.2">
      <c r="A12" s="8">
        <v>4</v>
      </c>
      <c r="B12" s="18" t="s">
        <v>163</v>
      </c>
      <c r="C12" s="10" t="s">
        <v>17</v>
      </c>
      <c r="D12" s="20">
        <v>2000</v>
      </c>
      <c r="E12" s="11">
        <f t="shared" si="0"/>
        <v>4000</v>
      </c>
      <c r="F12" s="12"/>
      <c r="G12" s="13"/>
      <c r="H12" s="14">
        <v>0</v>
      </c>
      <c r="I12" s="15">
        <f t="shared" si="1"/>
        <v>0</v>
      </c>
      <c r="J12" s="15">
        <f t="shared" si="2"/>
        <v>0</v>
      </c>
      <c r="K12" s="16">
        <f t="shared" si="3"/>
        <v>0</v>
      </c>
      <c r="L12" s="15">
        <f t="shared" si="4"/>
        <v>0</v>
      </c>
    </row>
    <row r="13" spans="1:12" s="17" customFormat="1" ht="15.75" x14ac:dyDescent="0.2">
      <c r="A13" s="8">
        <v>5</v>
      </c>
      <c r="B13" s="18" t="s">
        <v>82</v>
      </c>
      <c r="C13" s="10" t="s">
        <v>17</v>
      </c>
      <c r="D13" s="20">
        <v>2000</v>
      </c>
      <c r="E13" s="11">
        <f t="shared" si="0"/>
        <v>4000</v>
      </c>
      <c r="F13" s="12"/>
      <c r="G13" s="13"/>
      <c r="H13" s="14">
        <v>7.0000000000000007E-2</v>
      </c>
      <c r="I13" s="15">
        <f t="shared" si="1"/>
        <v>0</v>
      </c>
      <c r="J13" s="15">
        <f t="shared" si="2"/>
        <v>0</v>
      </c>
      <c r="K13" s="16">
        <f t="shared" si="3"/>
        <v>0</v>
      </c>
      <c r="L13" s="15">
        <f>+K13*H13</f>
        <v>0</v>
      </c>
    </row>
    <row r="14" spans="1:12" s="17" customFormat="1" ht="15.75" x14ac:dyDescent="0.2">
      <c r="A14" s="8">
        <v>6</v>
      </c>
      <c r="B14" s="9" t="s">
        <v>157</v>
      </c>
      <c r="C14" s="10" t="s">
        <v>17</v>
      </c>
      <c r="D14" s="11">
        <v>7000</v>
      </c>
      <c r="E14" s="11">
        <f t="shared" si="0"/>
        <v>14000</v>
      </c>
      <c r="F14" s="12"/>
      <c r="G14" s="13"/>
      <c r="H14" s="14">
        <v>0.2</v>
      </c>
      <c r="I14" s="15">
        <f t="shared" si="1"/>
        <v>0</v>
      </c>
      <c r="J14" s="15">
        <f t="shared" si="2"/>
        <v>0</v>
      </c>
      <c r="K14" s="16">
        <f t="shared" si="3"/>
        <v>0</v>
      </c>
      <c r="L14" s="15">
        <f>+K14*H14</f>
        <v>0</v>
      </c>
    </row>
    <row r="15" spans="1:12" s="17" customFormat="1" ht="15.75" x14ac:dyDescent="0.2">
      <c r="A15" s="8">
        <v>7</v>
      </c>
      <c r="B15" s="9" t="s">
        <v>164</v>
      </c>
      <c r="C15" s="10" t="s">
        <v>31</v>
      </c>
      <c r="D15" s="11">
        <v>100</v>
      </c>
      <c r="E15" s="11">
        <f t="shared" si="0"/>
        <v>200</v>
      </c>
      <c r="F15" s="12"/>
      <c r="G15" s="13"/>
      <c r="H15" s="14">
        <v>0</v>
      </c>
      <c r="I15" s="15">
        <f t="shared" si="1"/>
        <v>0</v>
      </c>
      <c r="J15" s="15">
        <f t="shared" si="2"/>
        <v>0</v>
      </c>
      <c r="K15" s="16">
        <f t="shared" si="3"/>
        <v>0</v>
      </c>
      <c r="L15" s="15">
        <f t="shared" si="4"/>
        <v>0</v>
      </c>
    </row>
    <row r="16" spans="1:12" s="17" customFormat="1" ht="16.5" customHeight="1" x14ac:dyDescent="0.25">
      <c r="A16" s="68" t="s">
        <v>18</v>
      </c>
      <c r="B16" s="68"/>
      <c r="C16" s="68"/>
      <c r="D16" s="68"/>
      <c r="E16" s="68"/>
      <c r="F16" s="68"/>
      <c r="G16" s="69"/>
      <c r="H16" s="21"/>
      <c r="I16" s="22">
        <f>SUM(I9:I15)</f>
        <v>0</v>
      </c>
      <c r="J16" s="22">
        <f>SUM(J9:J15)</f>
        <v>0</v>
      </c>
      <c r="K16" s="22">
        <f>SUM(K9:K15)</f>
        <v>0</v>
      </c>
      <c r="L16" s="22">
        <f>SUM(L9:L15)</f>
        <v>0</v>
      </c>
    </row>
    <row r="17" spans="1:13" ht="10.5" customHeight="1" x14ac:dyDescent="0.2">
      <c r="B17" s="23"/>
      <c r="C17" s="24"/>
      <c r="D17" s="24"/>
      <c r="E17" s="25"/>
      <c r="F17" s="25"/>
      <c r="G17" s="26"/>
      <c r="H17" s="26"/>
      <c r="I17" s="27"/>
      <c r="J17" s="27"/>
      <c r="K17" s="27"/>
      <c r="L17" s="27"/>
    </row>
    <row r="18" spans="1:13" ht="15.75" customHeight="1" x14ac:dyDescent="0.2">
      <c r="A18" s="70" t="s">
        <v>19</v>
      </c>
      <c r="B18" s="70"/>
      <c r="C18" s="70"/>
      <c r="D18" s="70"/>
      <c r="E18" s="70"/>
      <c r="F18" s="70"/>
      <c r="G18" s="70"/>
      <c r="H18" s="71">
        <f>+I16</f>
        <v>0</v>
      </c>
      <c r="I18" s="72"/>
      <c r="J18" s="28"/>
      <c r="K18" s="58">
        <f>+K16</f>
        <v>0</v>
      </c>
      <c r="L18" s="53"/>
    </row>
    <row r="19" spans="1:13" ht="14.25" customHeight="1" x14ac:dyDescent="0.2">
      <c r="A19" s="70" t="s">
        <v>196</v>
      </c>
      <c r="B19" s="70"/>
      <c r="C19" s="70"/>
      <c r="D19" s="70"/>
      <c r="E19" s="70"/>
      <c r="F19" s="70"/>
      <c r="G19" s="70"/>
      <c r="H19" s="73">
        <f>+J13</f>
        <v>0</v>
      </c>
      <c r="I19" s="74"/>
      <c r="J19" s="29"/>
      <c r="K19" s="59">
        <f>+L13</f>
        <v>0</v>
      </c>
      <c r="L19" s="55"/>
    </row>
    <row r="20" spans="1:13" ht="14.25" customHeight="1" x14ac:dyDescent="0.2">
      <c r="A20" s="70" t="s">
        <v>197</v>
      </c>
      <c r="B20" s="70"/>
      <c r="C20" s="70"/>
      <c r="D20" s="70"/>
      <c r="E20" s="70"/>
      <c r="F20" s="70"/>
      <c r="G20" s="70"/>
      <c r="H20" s="73">
        <f>+J14</f>
        <v>0</v>
      </c>
      <c r="I20" s="74"/>
      <c r="J20" s="29"/>
      <c r="K20" s="59">
        <f>+L14</f>
        <v>0</v>
      </c>
      <c r="L20" s="55"/>
    </row>
    <row r="21" spans="1:13" ht="15.75" customHeight="1" x14ac:dyDescent="0.2">
      <c r="A21" s="70" t="s">
        <v>20</v>
      </c>
      <c r="B21" s="70"/>
      <c r="C21" s="70"/>
      <c r="D21" s="70"/>
      <c r="E21" s="70"/>
      <c r="F21" s="70"/>
      <c r="G21" s="70"/>
      <c r="H21" s="75">
        <f>+H20+H19+H18</f>
        <v>0</v>
      </c>
      <c r="I21" s="76"/>
      <c r="J21" s="30"/>
      <c r="K21" s="60">
        <f>+K20+K19+K18</f>
        <v>0</v>
      </c>
      <c r="L21" s="57"/>
      <c r="M21" s="31"/>
    </row>
    <row r="22" spans="1:13" ht="33" customHeight="1" x14ac:dyDescent="0.2">
      <c r="B22" s="77" t="s">
        <v>26</v>
      </c>
      <c r="C22" s="77"/>
      <c r="D22" s="77"/>
      <c r="E22" s="77"/>
      <c r="F22" s="77"/>
      <c r="G22" s="77"/>
      <c r="H22" s="77"/>
      <c r="I22" s="77"/>
      <c r="J22" s="77"/>
      <c r="K22" s="77"/>
    </row>
    <row r="23" spans="1:13" s="17" customFormat="1" ht="19.5" customHeight="1" x14ac:dyDescent="0.25">
      <c r="B23" s="1" t="s">
        <v>21</v>
      </c>
    </row>
    <row r="24" spans="1:13" s="17" customFormat="1" ht="24" customHeight="1" x14ac:dyDescent="0.25">
      <c r="B24" s="32" t="s">
        <v>22</v>
      </c>
      <c r="K24" s="33"/>
    </row>
    <row r="26" spans="1:13" ht="12.75" customHeight="1" x14ac:dyDescent="0.2">
      <c r="A26" s="67" t="s">
        <v>23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</row>
    <row r="27" spans="1:13" ht="20.25" customHeight="1" x14ac:dyDescent="0.2">
      <c r="A27" s="67" t="s">
        <v>24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37" spans="12:12" x14ac:dyDescent="0.2">
      <c r="L37">
        <f>400/1.1</f>
        <v>363.63636363636363</v>
      </c>
    </row>
    <row r="38" spans="12:12" x14ac:dyDescent="0.2">
      <c r="L38">
        <f>+L37*0.1</f>
        <v>36.363636363636367</v>
      </c>
    </row>
    <row r="49" spans="7:11" x14ac:dyDescent="0.2">
      <c r="K49">
        <f>34915-34798</f>
        <v>117</v>
      </c>
    </row>
    <row r="50" spans="7:11" x14ac:dyDescent="0.2">
      <c r="K50">
        <f>+K49/18</f>
        <v>6.5</v>
      </c>
    </row>
    <row r="51" spans="7:11" x14ac:dyDescent="0.2">
      <c r="G51"/>
      <c r="H51"/>
    </row>
  </sheetData>
  <mergeCells count="22">
    <mergeCell ref="A4:L4"/>
    <mergeCell ref="A5:L5"/>
    <mergeCell ref="A7:A8"/>
    <mergeCell ref="B7:B8"/>
    <mergeCell ref="C7:C8"/>
    <mergeCell ref="D7:E7"/>
    <mergeCell ref="F7:F8"/>
    <mergeCell ref="H7:H8"/>
    <mergeCell ref="I7:J7"/>
    <mergeCell ref="K7:L7"/>
    <mergeCell ref="A27:L27"/>
    <mergeCell ref="A16:G16"/>
    <mergeCell ref="A18:G18"/>
    <mergeCell ref="H18:I18"/>
    <mergeCell ref="A20:G20"/>
    <mergeCell ref="H20:I20"/>
    <mergeCell ref="A21:G21"/>
    <mergeCell ref="H21:I21"/>
    <mergeCell ref="B22:K22"/>
    <mergeCell ref="A26:L26"/>
    <mergeCell ref="A19:G19"/>
    <mergeCell ref="H19:I19"/>
  </mergeCells>
  <printOptions horizontalCentered="1"/>
  <pageMargins left="0.23622047244094491" right="0.15748031496062992" top="0.15748031496062992" bottom="0.19685039370078741" header="0.15748031496062992" footer="0.19685039370078741"/>
  <pageSetup paperSize="9" scale="75" orientation="landscape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47F2-C6C1-482B-9442-350574E90BF1}">
  <sheetPr>
    <tabColor rgb="FFFF0000"/>
  </sheetPr>
  <dimension ref="A1:M47"/>
  <sheetViews>
    <sheetView showGridLines="0" tabSelected="1" view="pageBreakPreview" zoomScaleNormal="100" zoomScaleSheetLayoutView="100" workbookViewId="0">
      <selection activeCell="K21" sqref="K21"/>
    </sheetView>
  </sheetViews>
  <sheetFormatPr baseColWidth="10" defaultColWidth="9.140625" defaultRowHeight="12.75" x14ac:dyDescent="0.2"/>
  <cols>
    <col min="1" max="1" width="13" customWidth="1"/>
    <col min="2" max="2" width="44.28515625" customWidth="1"/>
    <col min="3" max="3" width="12.42578125" customWidth="1"/>
    <col min="4" max="4" width="10.5703125" customWidth="1"/>
    <col min="5" max="5" width="10.7109375" customWidth="1"/>
    <col min="6" max="6" width="2" hidden="1" customWidth="1"/>
    <col min="7" max="7" width="10.5703125" style="2" customWidth="1"/>
    <col min="8" max="8" width="8.5703125" style="2" customWidth="1"/>
    <col min="9" max="9" width="19.140625" bestFit="1" customWidth="1"/>
    <col min="10" max="10" width="14.140625" customWidth="1"/>
    <col min="11" max="11" width="22.42578125" customWidth="1"/>
    <col min="12" max="12" width="15.7109375" customWidth="1"/>
    <col min="13" max="250" width="11.42578125" customWidth="1"/>
  </cols>
  <sheetData>
    <row r="1" spans="1:12" x14ac:dyDescent="0.2">
      <c r="A1" s="1" t="s">
        <v>0</v>
      </c>
      <c r="L1" s="1"/>
    </row>
    <row r="2" spans="1:12" x14ac:dyDescent="0.2">
      <c r="A2" s="1" t="s">
        <v>1</v>
      </c>
      <c r="E2" s="3"/>
      <c r="F2" s="3"/>
    </row>
    <row r="3" spans="1:12" ht="12.75" customHeight="1" x14ac:dyDescent="0.3">
      <c r="B3" s="4"/>
      <c r="C3" s="4"/>
    </row>
    <row r="4" spans="1:12" ht="20.25" x14ac:dyDescent="0.3">
      <c r="A4" s="78" t="s">
        <v>198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5.75" x14ac:dyDescent="0.25">
      <c r="A5" s="79" t="s">
        <v>152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5.75" x14ac:dyDescent="0.25">
      <c r="B6" s="5"/>
    </row>
    <row r="7" spans="1:12" s="7" customFormat="1" ht="51" x14ac:dyDescent="0.15">
      <c r="A7" s="80" t="s">
        <v>2</v>
      </c>
      <c r="B7" s="82" t="s">
        <v>28</v>
      </c>
      <c r="C7" s="82" t="s">
        <v>3</v>
      </c>
      <c r="D7" s="82" t="s">
        <v>4</v>
      </c>
      <c r="E7" s="82"/>
      <c r="F7" s="82" t="s">
        <v>5</v>
      </c>
      <c r="G7" s="6" t="s">
        <v>6</v>
      </c>
      <c r="H7" s="83" t="s">
        <v>7</v>
      </c>
      <c r="I7" s="82" t="s">
        <v>8</v>
      </c>
      <c r="J7" s="82"/>
      <c r="K7" s="82" t="s">
        <v>9</v>
      </c>
      <c r="L7" s="82"/>
    </row>
    <row r="8" spans="1:12" s="7" customFormat="1" ht="36" customHeight="1" x14ac:dyDescent="0.15">
      <c r="A8" s="81"/>
      <c r="B8" s="82"/>
      <c r="C8" s="82"/>
      <c r="D8" s="6" t="s">
        <v>10</v>
      </c>
      <c r="E8" s="6" t="s">
        <v>11</v>
      </c>
      <c r="F8" s="82"/>
      <c r="G8" s="6" t="s">
        <v>12</v>
      </c>
      <c r="H8" s="84"/>
      <c r="I8" s="6" t="s">
        <v>13</v>
      </c>
      <c r="J8" s="6" t="s">
        <v>14</v>
      </c>
      <c r="K8" s="6" t="s">
        <v>15</v>
      </c>
      <c r="L8" s="6" t="s">
        <v>14</v>
      </c>
    </row>
    <row r="9" spans="1:12" s="17" customFormat="1" ht="15.75" x14ac:dyDescent="0.2">
      <c r="A9" s="8">
        <v>1</v>
      </c>
      <c r="B9" s="39" t="s">
        <v>113</v>
      </c>
      <c r="C9" s="10" t="s">
        <v>31</v>
      </c>
      <c r="D9" s="40">
        <v>150</v>
      </c>
      <c r="E9" s="49">
        <f>+D9*2</f>
        <v>300</v>
      </c>
      <c r="F9" s="12"/>
      <c r="G9" s="44"/>
      <c r="H9" s="14">
        <v>0</v>
      </c>
      <c r="I9" s="15">
        <f>D9*G9</f>
        <v>0</v>
      </c>
      <c r="J9" s="15">
        <f>+I9*H9</f>
        <v>0</v>
      </c>
      <c r="K9" s="16">
        <f>E9*G9</f>
        <v>0</v>
      </c>
      <c r="L9" s="15">
        <f>+K9*H9</f>
        <v>0</v>
      </c>
    </row>
    <row r="10" spans="1:12" s="17" customFormat="1" ht="15.75" x14ac:dyDescent="0.2">
      <c r="A10" s="8">
        <v>2</v>
      </c>
      <c r="B10" s="39" t="s">
        <v>114</v>
      </c>
      <c r="C10" s="10" t="s">
        <v>31</v>
      </c>
      <c r="D10" s="40">
        <v>300</v>
      </c>
      <c r="E10" s="49">
        <f t="shared" ref="E10:E12" si="0">+D10*2</f>
        <v>600</v>
      </c>
      <c r="F10" s="12"/>
      <c r="G10" s="44"/>
      <c r="H10" s="14">
        <v>0</v>
      </c>
      <c r="I10" s="15">
        <f t="shared" ref="I10:I12" si="1">D10*G10</f>
        <v>0</v>
      </c>
      <c r="J10" s="15">
        <f t="shared" ref="J10:J12" si="2">+I10*H10</f>
        <v>0</v>
      </c>
      <c r="K10" s="16">
        <f t="shared" ref="K10:K12" si="3">E10*G10</f>
        <v>0</v>
      </c>
      <c r="L10" s="15">
        <f t="shared" ref="L10:L12" si="4">+K10*H10</f>
        <v>0</v>
      </c>
    </row>
    <row r="11" spans="1:12" s="17" customFormat="1" ht="15.75" x14ac:dyDescent="0.2">
      <c r="A11" s="8">
        <v>3</v>
      </c>
      <c r="B11" s="39" t="s">
        <v>115</v>
      </c>
      <c r="C11" s="10" t="s">
        <v>31</v>
      </c>
      <c r="D11" s="40">
        <v>300</v>
      </c>
      <c r="E11" s="49">
        <f t="shared" si="0"/>
        <v>600</v>
      </c>
      <c r="F11" s="12"/>
      <c r="G11" s="44"/>
      <c r="H11" s="14">
        <v>0</v>
      </c>
      <c r="I11" s="15">
        <f t="shared" si="1"/>
        <v>0</v>
      </c>
      <c r="J11" s="15">
        <f t="shared" si="2"/>
        <v>0</v>
      </c>
      <c r="K11" s="16">
        <f t="shared" si="3"/>
        <v>0</v>
      </c>
      <c r="L11" s="15">
        <f t="shared" si="4"/>
        <v>0</v>
      </c>
    </row>
    <row r="12" spans="1:12" s="17" customFormat="1" ht="15.75" x14ac:dyDescent="0.2">
      <c r="A12" s="8">
        <v>4</v>
      </c>
      <c r="B12" s="39" t="s">
        <v>116</v>
      </c>
      <c r="C12" s="10" t="s">
        <v>31</v>
      </c>
      <c r="D12" s="40">
        <v>150</v>
      </c>
      <c r="E12" s="49">
        <f t="shared" si="0"/>
        <v>300</v>
      </c>
      <c r="F12" s="12"/>
      <c r="G12" s="44"/>
      <c r="H12" s="14">
        <v>0</v>
      </c>
      <c r="I12" s="15">
        <f t="shared" si="1"/>
        <v>0</v>
      </c>
      <c r="J12" s="15">
        <f t="shared" si="2"/>
        <v>0</v>
      </c>
      <c r="K12" s="16">
        <f t="shared" si="3"/>
        <v>0</v>
      </c>
      <c r="L12" s="15">
        <f t="shared" si="4"/>
        <v>0</v>
      </c>
    </row>
    <row r="13" spans="1:12" s="17" customFormat="1" ht="16.5" customHeight="1" x14ac:dyDescent="0.25">
      <c r="A13" s="68" t="s">
        <v>18</v>
      </c>
      <c r="B13" s="68"/>
      <c r="C13" s="68"/>
      <c r="D13" s="68"/>
      <c r="E13" s="68"/>
      <c r="F13" s="68"/>
      <c r="G13" s="69"/>
      <c r="H13" s="21"/>
      <c r="I13" s="22">
        <f>SUM(I9:I12)</f>
        <v>0</v>
      </c>
      <c r="J13" s="22">
        <f>SUM(J9:J12)</f>
        <v>0</v>
      </c>
      <c r="K13" s="22">
        <f>SUM(K9:K12)</f>
        <v>0</v>
      </c>
      <c r="L13" s="22">
        <f>SUM(L9:L12)</f>
        <v>0</v>
      </c>
    </row>
    <row r="14" spans="1:12" ht="10.5" customHeight="1" x14ac:dyDescent="0.2">
      <c r="B14" s="23"/>
      <c r="C14" s="24"/>
      <c r="D14" s="24"/>
      <c r="E14" s="25"/>
      <c r="F14" s="25"/>
      <c r="G14" s="26"/>
      <c r="H14" s="26"/>
      <c r="I14" s="27"/>
      <c r="J14" s="27"/>
      <c r="K14" s="27"/>
      <c r="L14" s="27"/>
    </row>
    <row r="15" spans="1:12" ht="15.75" customHeight="1" x14ac:dyDescent="0.2">
      <c r="A15" s="70" t="s">
        <v>19</v>
      </c>
      <c r="B15" s="70"/>
      <c r="C15" s="70"/>
      <c r="D15" s="70"/>
      <c r="E15" s="70"/>
      <c r="F15" s="70"/>
      <c r="G15" s="70"/>
      <c r="H15" s="71">
        <f>+I13</f>
        <v>0</v>
      </c>
      <c r="I15" s="72"/>
      <c r="J15" s="28"/>
      <c r="K15" s="58">
        <f>+K13</f>
        <v>0</v>
      </c>
      <c r="L15" s="53"/>
    </row>
    <row r="16" spans="1:12" ht="14.25" customHeight="1" x14ac:dyDescent="0.2">
      <c r="A16" s="70" t="s">
        <v>27</v>
      </c>
      <c r="B16" s="70"/>
      <c r="C16" s="70"/>
      <c r="D16" s="70"/>
      <c r="E16" s="70"/>
      <c r="F16" s="70"/>
      <c r="G16" s="70"/>
      <c r="H16" s="73">
        <v>0</v>
      </c>
      <c r="I16" s="74"/>
      <c r="J16" s="29"/>
      <c r="K16" s="59">
        <v>0</v>
      </c>
      <c r="L16" s="55"/>
    </row>
    <row r="17" spans="1:13" ht="15.75" customHeight="1" x14ac:dyDescent="0.2">
      <c r="A17" s="70" t="s">
        <v>20</v>
      </c>
      <c r="B17" s="70"/>
      <c r="C17" s="70"/>
      <c r="D17" s="70"/>
      <c r="E17" s="70"/>
      <c r="F17" s="70"/>
      <c r="G17" s="70"/>
      <c r="H17" s="75">
        <f>+H16+H15</f>
        <v>0</v>
      </c>
      <c r="I17" s="76"/>
      <c r="J17" s="30"/>
      <c r="K17" s="60">
        <f>+K16+K15</f>
        <v>0</v>
      </c>
      <c r="L17" s="57"/>
      <c r="M17" s="31"/>
    </row>
    <row r="18" spans="1:13" ht="33" customHeight="1" x14ac:dyDescent="0.2">
      <c r="B18" s="77" t="s">
        <v>26</v>
      </c>
      <c r="C18" s="77"/>
      <c r="D18" s="77"/>
      <c r="E18" s="77"/>
      <c r="F18" s="77"/>
      <c r="G18" s="77"/>
      <c r="H18" s="77"/>
      <c r="I18" s="77"/>
      <c r="J18" s="77"/>
      <c r="K18" s="77"/>
    </row>
    <row r="19" spans="1:13" s="17" customFormat="1" ht="19.5" customHeight="1" x14ac:dyDescent="0.25">
      <c r="B19" s="1" t="s">
        <v>21</v>
      </c>
    </row>
    <row r="20" spans="1:13" s="17" customFormat="1" ht="24" customHeight="1" x14ac:dyDescent="0.25">
      <c r="B20" s="32" t="s">
        <v>22</v>
      </c>
      <c r="K20" s="33"/>
    </row>
    <row r="22" spans="1:13" ht="12.75" customHeight="1" x14ac:dyDescent="0.2">
      <c r="A22" s="67" t="s">
        <v>23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</row>
    <row r="23" spans="1:13" ht="20.25" customHeight="1" x14ac:dyDescent="0.2">
      <c r="A23" s="67" t="s">
        <v>24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</row>
    <row r="33" spans="7:12" x14ac:dyDescent="0.2">
      <c r="L33">
        <f>400/1.1</f>
        <v>363.63636363636363</v>
      </c>
    </row>
    <row r="34" spans="7:12" x14ac:dyDescent="0.2">
      <c r="L34">
        <f>+L33*0.1</f>
        <v>36.363636363636367</v>
      </c>
    </row>
    <row r="45" spans="7:12" x14ac:dyDescent="0.2">
      <c r="K45">
        <f>34915-34798</f>
        <v>117</v>
      </c>
    </row>
    <row r="46" spans="7:12" x14ac:dyDescent="0.2">
      <c r="K46">
        <f>+K45/18</f>
        <v>6.5</v>
      </c>
    </row>
    <row r="47" spans="7:12" x14ac:dyDescent="0.2">
      <c r="G47"/>
      <c r="H47"/>
    </row>
  </sheetData>
  <mergeCells count="20">
    <mergeCell ref="A4:L4"/>
    <mergeCell ref="A5:L5"/>
    <mergeCell ref="A7:A8"/>
    <mergeCell ref="B7:B8"/>
    <mergeCell ref="C7:C8"/>
    <mergeCell ref="D7:E7"/>
    <mergeCell ref="F7:F8"/>
    <mergeCell ref="H7:H8"/>
    <mergeCell ref="I7:J7"/>
    <mergeCell ref="K7:L7"/>
    <mergeCell ref="A23:L23"/>
    <mergeCell ref="A13:G13"/>
    <mergeCell ref="A15:G15"/>
    <mergeCell ref="H15:I15"/>
    <mergeCell ref="A16:G16"/>
    <mergeCell ref="H16:I16"/>
    <mergeCell ref="A17:G17"/>
    <mergeCell ref="H17:I17"/>
    <mergeCell ref="B18:K18"/>
    <mergeCell ref="A22:L22"/>
  </mergeCells>
  <printOptions horizontalCentered="1"/>
  <pageMargins left="0.23622047244094491" right="0.15748031496062992" top="0.15748031496062992" bottom="0.19685039370078741" header="0.15748031496062992" footer="0.19685039370078741"/>
  <pageSetup paperSize="9" scale="75" orientation="landscape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A11D6-808F-4DE8-A68D-9FE76E955145}">
  <sheetPr>
    <tabColor rgb="FFFF0000"/>
  </sheetPr>
  <dimension ref="A1:O92"/>
  <sheetViews>
    <sheetView showGridLines="0" view="pageBreakPreview" topLeftCell="A51" zoomScaleNormal="100" zoomScaleSheetLayoutView="100" workbookViewId="0">
      <selection activeCell="A9" sqref="A9:H55"/>
    </sheetView>
  </sheetViews>
  <sheetFormatPr baseColWidth="10" defaultColWidth="9.140625" defaultRowHeight="12.75" x14ac:dyDescent="0.2"/>
  <cols>
    <col min="1" max="1" width="11.140625" customWidth="1"/>
    <col min="2" max="2" width="42.140625" customWidth="1"/>
    <col min="3" max="3" width="9.85546875" customWidth="1"/>
    <col min="4" max="4" width="10.5703125" customWidth="1"/>
    <col min="5" max="5" width="10.7109375" customWidth="1"/>
    <col min="6" max="6" width="2" hidden="1" customWidth="1"/>
    <col min="7" max="7" width="10.5703125" style="2" customWidth="1"/>
    <col min="8" max="8" width="8.5703125" style="2" customWidth="1"/>
    <col min="9" max="9" width="19.140625" bestFit="1" customWidth="1"/>
    <col min="10" max="10" width="14.7109375" bestFit="1" customWidth="1"/>
    <col min="11" max="11" width="19.7109375" bestFit="1" customWidth="1"/>
    <col min="12" max="12" width="17.7109375" customWidth="1"/>
    <col min="13" max="250" width="11.42578125" customWidth="1"/>
  </cols>
  <sheetData>
    <row r="1" spans="1:12" x14ac:dyDescent="0.2">
      <c r="A1" s="1" t="s">
        <v>0</v>
      </c>
      <c r="L1" s="1"/>
    </row>
    <row r="2" spans="1:12" x14ac:dyDescent="0.2">
      <c r="A2" s="1" t="s">
        <v>1</v>
      </c>
      <c r="E2" s="3"/>
      <c r="F2" s="3"/>
    </row>
    <row r="3" spans="1:12" ht="12.75" customHeight="1" x14ac:dyDescent="0.3">
      <c r="B3" s="4"/>
      <c r="C3" s="4"/>
    </row>
    <row r="4" spans="1:12" ht="20.25" x14ac:dyDescent="0.3">
      <c r="A4" s="78" t="s">
        <v>199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5.75" x14ac:dyDescent="0.25">
      <c r="A5" s="79" t="s">
        <v>153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5.75" x14ac:dyDescent="0.25">
      <c r="B6" s="5"/>
    </row>
    <row r="7" spans="1:12" s="7" customFormat="1" ht="51" x14ac:dyDescent="0.15">
      <c r="A7" s="80" t="s">
        <v>2</v>
      </c>
      <c r="B7" s="82" t="s">
        <v>28</v>
      </c>
      <c r="C7" s="82" t="s">
        <v>3</v>
      </c>
      <c r="D7" s="82" t="s">
        <v>4</v>
      </c>
      <c r="E7" s="82"/>
      <c r="F7" s="82" t="s">
        <v>5</v>
      </c>
      <c r="G7" s="6" t="s">
        <v>6</v>
      </c>
      <c r="H7" s="83" t="s">
        <v>7</v>
      </c>
      <c r="I7" s="82" t="s">
        <v>8</v>
      </c>
      <c r="J7" s="82"/>
      <c r="K7" s="82" t="s">
        <v>9</v>
      </c>
      <c r="L7" s="82"/>
    </row>
    <row r="8" spans="1:12" s="7" customFormat="1" ht="36" customHeight="1" x14ac:dyDescent="0.15">
      <c r="A8" s="81"/>
      <c r="B8" s="82"/>
      <c r="C8" s="82"/>
      <c r="D8" s="6" t="s">
        <v>10</v>
      </c>
      <c r="E8" s="6" t="s">
        <v>11</v>
      </c>
      <c r="F8" s="82"/>
      <c r="G8" s="6" t="s">
        <v>12</v>
      </c>
      <c r="H8" s="84"/>
      <c r="I8" s="6" t="s">
        <v>13</v>
      </c>
      <c r="J8" s="6" t="s">
        <v>14</v>
      </c>
      <c r="K8" s="6" t="s">
        <v>15</v>
      </c>
      <c r="L8" s="6" t="s">
        <v>14</v>
      </c>
    </row>
    <row r="9" spans="1:12" s="17" customFormat="1" ht="15.75" x14ac:dyDescent="0.2">
      <c r="A9" s="8">
        <v>1</v>
      </c>
      <c r="B9" s="63" t="s">
        <v>124</v>
      </c>
      <c r="C9" s="64" t="s">
        <v>17</v>
      </c>
      <c r="D9" s="65">
        <v>100</v>
      </c>
      <c r="E9" s="65">
        <f>+D9*2</f>
        <v>200</v>
      </c>
      <c r="F9" s="66">
        <v>23</v>
      </c>
      <c r="G9" s="45"/>
      <c r="H9" s="34">
        <v>0</v>
      </c>
      <c r="I9" s="15">
        <f>D9*G9</f>
        <v>0</v>
      </c>
      <c r="J9" s="15">
        <f>+I9*H9</f>
        <v>0</v>
      </c>
      <c r="K9" s="16">
        <f>E9*G9</f>
        <v>0</v>
      </c>
      <c r="L9" s="15">
        <f>+K9*H9</f>
        <v>0</v>
      </c>
    </row>
    <row r="10" spans="1:12" s="17" customFormat="1" ht="15.75" x14ac:dyDescent="0.2">
      <c r="A10" s="8">
        <v>2</v>
      </c>
      <c r="B10" s="63" t="s">
        <v>125</v>
      </c>
      <c r="C10" s="64" t="s">
        <v>62</v>
      </c>
      <c r="D10" s="65">
        <v>10000</v>
      </c>
      <c r="E10" s="65">
        <f t="shared" ref="E10:E55" si="0">+D10*2</f>
        <v>20000</v>
      </c>
      <c r="F10" s="66">
        <v>1.5</v>
      </c>
      <c r="G10" s="45"/>
      <c r="H10" s="34">
        <v>0</v>
      </c>
      <c r="I10" s="15">
        <f t="shared" ref="I10:I55" si="1">D10*G10</f>
        <v>0</v>
      </c>
      <c r="J10" s="15">
        <f t="shared" ref="J10:J55" si="2">+I10*H10</f>
        <v>0</v>
      </c>
      <c r="K10" s="16">
        <f t="shared" ref="K10:K55" si="3">E10*G10</f>
        <v>0</v>
      </c>
      <c r="L10" s="15">
        <f t="shared" ref="L10:L53" si="4">+K10*H10</f>
        <v>0</v>
      </c>
    </row>
    <row r="11" spans="1:12" s="17" customFormat="1" ht="15.75" x14ac:dyDescent="0.2">
      <c r="A11" s="8">
        <v>3</v>
      </c>
      <c r="B11" s="63" t="s">
        <v>165</v>
      </c>
      <c r="C11" s="64" t="s">
        <v>17</v>
      </c>
      <c r="D11" s="65">
        <v>150</v>
      </c>
      <c r="E11" s="65">
        <f t="shared" si="0"/>
        <v>300</v>
      </c>
      <c r="F11" s="66">
        <v>17</v>
      </c>
      <c r="G11" s="45"/>
      <c r="H11" s="34">
        <v>0.2</v>
      </c>
      <c r="I11" s="15">
        <f t="shared" si="1"/>
        <v>0</v>
      </c>
      <c r="J11" s="15">
        <f t="shared" si="2"/>
        <v>0</v>
      </c>
      <c r="K11" s="16">
        <f t="shared" si="3"/>
        <v>0</v>
      </c>
      <c r="L11" s="15">
        <f t="shared" si="4"/>
        <v>0</v>
      </c>
    </row>
    <row r="12" spans="1:12" s="17" customFormat="1" ht="15.75" x14ac:dyDescent="0.2">
      <c r="A12" s="8">
        <v>4</v>
      </c>
      <c r="B12" s="63" t="s">
        <v>126</v>
      </c>
      <c r="C12" s="64" t="s">
        <v>17</v>
      </c>
      <c r="D12" s="65">
        <v>10</v>
      </c>
      <c r="E12" s="65">
        <f t="shared" si="0"/>
        <v>20</v>
      </c>
      <c r="F12" s="66">
        <v>52.5</v>
      </c>
      <c r="G12" s="45"/>
      <c r="H12" s="35">
        <v>0.2</v>
      </c>
      <c r="I12" s="15">
        <f t="shared" si="1"/>
        <v>0</v>
      </c>
      <c r="J12" s="15">
        <f t="shared" si="2"/>
        <v>0</v>
      </c>
      <c r="K12" s="16">
        <f t="shared" si="3"/>
        <v>0</v>
      </c>
      <c r="L12" s="15">
        <f t="shared" si="4"/>
        <v>0</v>
      </c>
    </row>
    <row r="13" spans="1:12" s="17" customFormat="1" ht="15.75" x14ac:dyDescent="0.2">
      <c r="A13" s="8">
        <v>5</v>
      </c>
      <c r="B13" s="63" t="s">
        <v>37</v>
      </c>
      <c r="C13" s="64" t="s">
        <v>62</v>
      </c>
      <c r="D13" s="65">
        <v>15000</v>
      </c>
      <c r="E13" s="65">
        <f t="shared" si="0"/>
        <v>30000</v>
      </c>
      <c r="F13" s="66">
        <v>1.4</v>
      </c>
      <c r="G13" s="45"/>
      <c r="H13" s="35">
        <v>0.2</v>
      </c>
      <c r="I13" s="15">
        <f t="shared" si="1"/>
        <v>0</v>
      </c>
      <c r="J13" s="15">
        <f t="shared" si="2"/>
        <v>0</v>
      </c>
      <c r="K13" s="16">
        <f t="shared" si="3"/>
        <v>0</v>
      </c>
      <c r="L13" s="15">
        <f t="shared" si="4"/>
        <v>0</v>
      </c>
    </row>
    <row r="14" spans="1:12" s="17" customFormat="1" ht="15.75" x14ac:dyDescent="0.2">
      <c r="A14" s="8">
        <v>6</v>
      </c>
      <c r="B14" s="63" t="s">
        <v>127</v>
      </c>
      <c r="C14" s="64" t="s">
        <v>17</v>
      </c>
      <c r="D14" s="65">
        <v>250</v>
      </c>
      <c r="E14" s="65">
        <f t="shared" si="0"/>
        <v>500</v>
      </c>
      <c r="F14" s="66">
        <v>15</v>
      </c>
      <c r="G14" s="45"/>
      <c r="H14" s="35">
        <v>0</v>
      </c>
      <c r="I14" s="15">
        <f t="shared" si="1"/>
        <v>0</v>
      </c>
      <c r="J14" s="15">
        <f t="shared" si="2"/>
        <v>0</v>
      </c>
      <c r="K14" s="16">
        <f t="shared" si="3"/>
        <v>0</v>
      </c>
      <c r="L14" s="15">
        <f t="shared" si="4"/>
        <v>0</v>
      </c>
    </row>
    <row r="15" spans="1:12" s="17" customFormat="1" ht="15.75" x14ac:dyDescent="0.2">
      <c r="A15" s="8">
        <v>7</v>
      </c>
      <c r="B15" s="63" t="s">
        <v>128</v>
      </c>
      <c r="C15" s="64" t="s">
        <v>17</v>
      </c>
      <c r="D15" s="65">
        <v>25</v>
      </c>
      <c r="E15" s="65">
        <f t="shared" si="0"/>
        <v>50</v>
      </c>
      <c r="F15" s="66">
        <v>68</v>
      </c>
      <c r="G15" s="45"/>
      <c r="H15" s="35">
        <v>0.2</v>
      </c>
      <c r="I15" s="15">
        <f t="shared" si="1"/>
        <v>0</v>
      </c>
      <c r="J15" s="15">
        <f t="shared" si="2"/>
        <v>0</v>
      </c>
      <c r="K15" s="16">
        <f t="shared" si="3"/>
        <v>0</v>
      </c>
      <c r="L15" s="15">
        <f t="shared" si="4"/>
        <v>0</v>
      </c>
    </row>
    <row r="16" spans="1:12" s="17" customFormat="1" ht="15.75" x14ac:dyDescent="0.2">
      <c r="A16" s="8">
        <v>8</v>
      </c>
      <c r="B16" s="63" t="s">
        <v>129</v>
      </c>
      <c r="C16" s="64" t="s">
        <v>17</v>
      </c>
      <c r="D16" s="65">
        <v>25</v>
      </c>
      <c r="E16" s="65">
        <f t="shared" si="0"/>
        <v>50</v>
      </c>
      <c r="F16" s="66">
        <v>42</v>
      </c>
      <c r="G16" s="45"/>
      <c r="H16" s="35">
        <v>0.2</v>
      </c>
      <c r="I16" s="15">
        <f t="shared" si="1"/>
        <v>0</v>
      </c>
      <c r="J16" s="15">
        <f t="shared" si="2"/>
        <v>0</v>
      </c>
      <c r="K16" s="16">
        <f t="shared" si="3"/>
        <v>0</v>
      </c>
      <c r="L16" s="15">
        <f t="shared" si="4"/>
        <v>0</v>
      </c>
    </row>
    <row r="17" spans="1:12" s="17" customFormat="1" ht="15.75" x14ac:dyDescent="0.2">
      <c r="A17" s="8">
        <v>9</v>
      </c>
      <c r="B17" s="63" t="s">
        <v>188</v>
      </c>
      <c r="C17" s="64" t="s">
        <v>31</v>
      </c>
      <c r="D17" s="65">
        <v>200</v>
      </c>
      <c r="E17" s="65">
        <f t="shared" si="0"/>
        <v>400</v>
      </c>
      <c r="F17" s="66">
        <v>25</v>
      </c>
      <c r="G17" s="45"/>
      <c r="H17" s="35">
        <v>0.2</v>
      </c>
      <c r="I17" s="15">
        <f t="shared" si="1"/>
        <v>0</v>
      </c>
      <c r="J17" s="15">
        <f t="shared" si="2"/>
        <v>0</v>
      </c>
      <c r="K17" s="16">
        <f t="shared" si="3"/>
        <v>0</v>
      </c>
      <c r="L17" s="15">
        <f t="shared" si="4"/>
        <v>0</v>
      </c>
    </row>
    <row r="18" spans="1:12" s="17" customFormat="1" ht="15.75" x14ac:dyDescent="0.2">
      <c r="A18" s="8">
        <v>10</v>
      </c>
      <c r="B18" s="63" t="s">
        <v>42</v>
      </c>
      <c r="C18" s="64" t="s">
        <v>17</v>
      </c>
      <c r="D18" s="65">
        <v>60</v>
      </c>
      <c r="E18" s="65">
        <f t="shared" si="0"/>
        <v>120</v>
      </c>
      <c r="F18" s="66">
        <v>4.8</v>
      </c>
      <c r="G18" s="45"/>
      <c r="H18" s="35">
        <v>0.2</v>
      </c>
      <c r="I18" s="15">
        <f t="shared" si="1"/>
        <v>0</v>
      </c>
      <c r="J18" s="15">
        <f t="shared" si="2"/>
        <v>0</v>
      </c>
      <c r="K18" s="16">
        <f t="shared" si="3"/>
        <v>0</v>
      </c>
      <c r="L18" s="15">
        <f t="shared" si="4"/>
        <v>0</v>
      </c>
    </row>
    <row r="19" spans="1:12" s="17" customFormat="1" ht="15.75" x14ac:dyDescent="0.2">
      <c r="A19" s="8">
        <v>11</v>
      </c>
      <c r="B19" s="63" t="s">
        <v>43</v>
      </c>
      <c r="C19" s="64" t="s">
        <v>17</v>
      </c>
      <c r="D19" s="65">
        <v>250</v>
      </c>
      <c r="E19" s="65">
        <f t="shared" si="0"/>
        <v>500</v>
      </c>
      <c r="F19" s="66">
        <v>2</v>
      </c>
      <c r="G19" s="45"/>
      <c r="H19" s="35">
        <v>0.2</v>
      </c>
      <c r="I19" s="15">
        <f t="shared" si="1"/>
        <v>0</v>
      </c>
      <c r="J19" s="15">
        <f t="shared" si="2"/>
        <v>0</v>
      </c>
      <c r="K19" s="16">
        <f t="shared" si="3"/>
        <v>0</v>
      </c>
      <c r="L19" s="15">
        <f t="shared" si="4"/>
        <v>0</v>
      </c>
    </row>
    <row r="20" spans="1:12" s="17" customFormat="1" ht="15.75" x14ac:dyDescent="0.2">
      <c r="A20" s="8">
        <v>12</v>
      </c>
      <c r="B20" s="63" t="s">
        <v>130</v>
      </c>
      <c r="C20" s="64" t="s">
        <v>17</v>
      </c>
      <c r="D20" s="65">
        <v>30</v>
      </c>
      <c r="E20" s="65">
        <f t="shared" si="0"/>
        <v>60</v>
      </c>
      <c r="F20" s="66">
        <v>24</v>
      </c>
      <c r="G20" s="45"/>
      <c r="H20" s="35">
        <v>0</v>
      </c>
      <c r="I20" s="15">
        <f t="shared" si="1"/>
        <v>0</v>
      </c>
      <c r="J20" s="15">
        <f t="shared" si="2"/>
        <v>0</v>
      </c>
      <c r="K20" s="16">
        <f t="shared" si="3"/>
        <v>0</v>
      </c>
      <c r="L20" s="15">
        <f t="shared" si="4"/>
        <v>0</v>
      </c>
    </row>
    <row r="21" spans="1:12" s="17" customFormat="1" ht="15.75" x14ac:dyDescent="0.2">
      <c r="A21" s="8">
        <v>13</v>
      </c>
      <c r="B21" s="63" t="s">
        <v>131</v>
      </c>
      <c r="C21" s="64" t="s">
        <v>47</v>
      </c>
      <c r="D21" s="65">
        <v>300</v>
      </c>
      <c r="E21" s="65">
        <f t="shared" si="0"/>
        <v>600</v>
      </c>
      <c r="F21" s="66">
        <v>20</v>
      </c>
      <c r="G21" s="45"/>
      <c r="H21" s="35">
        <v>0.2</v>
      </c>
      <c r="I21" s="15">
        <f t="shared" si="1"/>
        <v>0</v>
      </c>
      <c r="J21" s="15">
        <f t="shared" si="2"/>
        <v>0</v>
      </c>
      <c r="K21" s="16">
        <f t="shared" si="3"/>
        <v>0</v>
      </c>
      <c r="L21" s="15">
        <f t="shared" si="4"/>
        <v>0</v>
      </c>
    </row>
    <row r="22" spans="1:12" s="17" customFormat="1" ht="15.75" x14ac:dyDescent="0.2">
      <c r="A22" s="8">
        <v>14</v>
      </c>
      <c r="B22" s="63" t="s">
        <v>50</v>
      </c>
      <c r="C22" s="64" t="s">
        <v>51</v>
      </c>
      <c r="D22" s="65">
        <v>30</v>
      </c>
      <c r="E22" s="65">
        <f t="shared" si="0"/>
        <v>60</v>
      </c>
      <c r="F22" s="66">
        <v>550</v>
      </c>
      <c r="G22" s="45"/>
      <c r="H22" s="35">
        <v>0.1</v>
      </c>
      <c r="I22" s="15">
        <f t="shared" si="1"/>
        <v>0</v>
      </c>
      <c r="J22" s="15">
        <f t="shared" si="2"/>
        <v>0</v>
      </c>
      <c r="K22" s="16">
        <f t="shared" si="3"/>
        <v>0</v>
      </c>
      <c r="L22" s="15">
        <f t="shared" si="4"/>
        <v>0</v>
      </c>
    </row>
    <row r="23" spans="1:12" s="17" customFormat="1" ht="15.75" x14ac:dyDescent="0.2">
      <c r="A23" s="8">
        <v>15</v>
      </c>
      <c r="B23" s="63" t="s">
        <v>132</v>
      </c>
      <c r="C23" s="64" t="s">
        <v>17</v>
      </c>
      <c r="D23" s="65">
        <v>20</v>
      </c>
      <c r="E23" s="65">
        <f t="shared" si="0"/>
        <v>40</v>
      </c>
      <c r="F23" s="66">
        <v>45</v>
      </c>
      <c r="G23" s="45"/>
      <c r="H23" s="35">
        <v>0.2</v>
      </c>
      <c r="I23" s="15">
        <f t="shared" si="1"/>
        <v>0</v>
      </c>
      <c r="J23" s="15">
        <f t="shared" si="2"/>
        <v>0</v>
      </c>
      <c r="K23" s="16">
        <f t="shared" si="3"/>
        <v>0</v>
      </c>
      <c r="L23" s="15">
        <f t="shared" si="4"/>
        <v>0</v>
      </c>
    </row>
    <row r="24" spans="1:12" s="17" customFormat="1" ht="15.75" x14ac:dyDescent="0.2">
      <c r="A24" s="8">
        <v>16</v>
      </c>
      <c r="B24" s="63" t="s">
        <v>180</v>
      </c>
      <c r="C24" s="64" t="s">
        <v>31</v>
      </c>
      <c r="D24" s="65">
        <v>200</v>
      </c>
      <c r="E24" s="65">
        <f t="shared" si="0"/>
        <v>400</v>
      </c>
      <c r="F24" s="66">
        <v>16</v>
      </c>
      <c r="G24" s="45"/>
      <c r="H24" s="35">
        <v>0</v>
      </c>
      <c r="I24" s="15">
        <f t="shared" si="1"/>
        <v>0</v>
      </c>
      <c r="J24" s="15">
        <f t="shared" si="2"/>
        <v>0</v>
      </c>
      <c r="K24" s="16">
        <f t="shared" si="3"/>
        <v>0</v>
      </c>
      <c r="L24" s="15">
        <f t="shared" si="4"/>
        <v>0</v>
      </c>
    </row>
    <row r="25" spans="1:12" s="17" customFormat="1" ht="15.75" x14ac:dyDescent="0.2">
      <c r="A25" s="8">
        <v>17</v>
      </c>
      <c r="B25" s="63" t="s">
        <v>54</v>
      </c>
      <c r="C25" s="64" t="s">
        <v>17</v>
      </c>
      <c r="D25" s="65">
        <v>180</v>
      </c>
      <c r="E25" s="65">
        <f t="shared" si="0"/>
        <v>360</v>
      </c>
      <c r="F25" s="66">
        <v>47</v>
      </c>
      <c r="G25" s="45"/>
      <c r="H25" s="35">
        <v>0.1</v>
      </c>
      <c r="I25" s="15">
        <f t="shared" si="1"/>
        <v>0</v>
      </c>
      <c r="J25" s="15">
        <f t="shared" si="2"/>
        <v>0</v>
      </c>
      <c r="K25" s="16">
        <f t="shared" si="3"/>
        <v>0</v>
      </c>
      <c r="L25" s="15">
        <f t="shared" si="4"/>
        <v>0</v>
      </c>
    </row>
    <row r="26" spans="1:12" s="17" customFormat="1" ht="15.75" x14ac:dyDescent="0.2">
      <c r="A26" s="8">
        <v>18</v>
      </c>
      <c r="B26" s="63" t="s">
        <v>55</v>
      </c>
      <c r="C26" s="64" t="s">
        <v>17</v>
      </c>
      <c r="D26" s="65">
        <v>80</v>
      </c>
      <c r="E26" s="65">
        <f t="shared" si="0"/>
        <v>160</v>
      </c>
      <c r="F26" s="66">
        <v>36</v>
      </c>
      <c r="G26" s="45"/>
      <c r="H26" s="35">
        <v>0</v>
      </c>
      <c r="I26" s="15">
        <f t="shared" si="1"/>
        <v>0</v>
      </c>
      <c r="J26" s="15">
        <f t="shared" si="2"/>
        <v>0</v>
      </c>
      <c r="K26" s="16">
        <f t="shared" si="3"/>
        <v>0</v>
      </c>
      <c r="L26" s="15">
        <f t="shared" si="4"/>
        <v>0</v>
      </c>
    </row>
    <row r="27" spans="1:12" s="17" customFormat="1" ht="15.75" x14ac:dyDescent="0.2">
      <c r="A27" s="8">
        <v>19</v>
      </c>
      <c r="B27" s="63" t="s">
        <v>161</v>
      </c>
      <c r="C27" s="64" t="s">
        <v>17</v>
      </c>
      <c r="D27" s="65">
        <v>100</v>
      </c>
      <c r="E27" s="65">
        <f t="shared" si="0"/>
        <v>200</v>
      </c>
      <c r="F27" s="66">
        <v>9</v>
      </c>
      <c r="G27" s="45"/>
      <c r="H27" s="35">
        <v>0.2</v>
      </c>
      <c r="I27" s="15">
        <f t="shared" si="1"/>
        <v>0</v>
      </c>
      <c r="J27" s="15">
        <f t="shared" si="2"/>
        <v>0</v>
      </c>
      <c r="K27" s="16">
        <f t="shared" si="3"/>
        <v>0</v>
      </c>
      <c r="L27" s="15">
        <f t="shared" si="4"/>
        <v>0</v>
      </c>
    </row>
    <row r="28" spans="1:12" s="17" customFormat="1" ht="15.75" x14ac:dyDescent="0.2">
      <c r="A28" s="8">
        <v>20</v>
      </c>
      <c r="B28" s="63" t="s">
        <v>181</v>
      </c>
      <c r="C28" s="64" t="s">
        <v>17</v>
      </c>
      <c r="D28" s="65">
        <v>120</v>
      </c>
      <c r="E28" s="65">
        <f t="shared" si="0"/>
        <v>240</v>
      </c>
      <c r="F28" s="66">
        <v>110</v>
      </c>
      <c r="G28" s="45"/>
      <c r="H28" s="35">
        <v>0</v>
      </c>
      <c r="I28" s="15">
        <f t="shared" si="1"/>
        <v>0</v>
      </c>
      <c r="J28" s="15">
        <f t="shared" si="2"/>
        <v>0</v>
      </c>
      <c r="K28" s="16">
        <f t="shared" si="3"/>
        <v>0</v>
      </c>
      <c r="L28" s="15">
        <f t="shared" si="4"/>
        <v>0</v>
      </c>
    </row>
    <row r="29" spans="1:12" s="17" customFormat="1" ht="15.75" x14ac:dyDescent="0.2">
      <c r="A29" s="8">
        <v>21</v>
      </c>
      <c r="B29" s="63" t="s">
        <v>57</v>
      </c>
      <c r="C29" s="64" t="s">
        <v>17</v>
      </c>
      <c r="D29" s="65">
        <v>150</v>
      </c>
      <c r="E29" s="65">
        <f t="shared" si="0"/>
        <v>300</v>
      </c>
      <c r="F29" s="66">
        <v>5</v>
      </c>
      <c r="G29" s="45"/>
      <c r="H29" s="35">
        <v>0</v>
      </c>
      <c r="I29" s="15">
        <f t="shared" si="1"/>
        <v>0</v>
      </c>
      <c r="J29" s="15">
        <f t="shared" si="2"/>
        <v>0</v>
      </c>
      <c r="K29" s="16">
        <f t="shared" si="3"/>
        <v>0</v>
      </c>
      <c r="L29" s="15">
        <f t="shared" si="4"/>
        <v>0</v>
      </c>
    </row>
    <row r="30" spans="1:12" s="17" customFormat="1" ht="15.75" x14ac:dyDescent="0.2">
      <c r="A30" s="8">
        <v>22</v>
      </c>
      <c r="B30" s="63" t="s">
        <v>183</v>
      </c>
      <c r="C30" s="64" t="s">
        <v>31</v>
      </c>
      <c r="D30" s="65">
        <v>300</v>
      </c>
      <c r="E30" s="65">
        <f t="shared" si="0"/>
        <v>600</v>
      </c>
      <c r="F30" s="66">
        <v>15</v>
      </c>
      <c r="G30" s="45"/>
      <c r="H30" s="35">
        <v>0</v>
      </c>
      <c r="I30" s="15">
        <f t="shared" si="1"/>
        <v>0</v>
      </c>
      <c r="J30" s="15">
        <f t="shared" si="2"/>
        <v>0</v>
      </c>
      <c r="K30" s="16">
        <f t="shared" si="3"/>
        <v>0</v>
      </c>
      <c r="L30" s="15">
        <f t="shared" si="4"/>
        <v>0</v>
      </c>
    </row>
    <row r="31" spans="1:12" s="17" customFormat="1" ht="15.75" x14ac:dyDescent="0.2">
      <c r="A31" s="8">
        <v>23</v>
      </c>
      <c r="B31" s="63" t="s">
        <v>160</v>
      </c>
      <c r="C31" s="64" t="s">
        <v>17</v>
      </c>
      <c r="D31" s="65">
        <v>200</v>
      </c>
      <c r="E31" s="65">
        <f t="shared" si="0"/>
        <v>400</v>
      </c>
      <c r="F31" s="66">
        <v>7.5</v>
      </c>
      <c r="G31" s="45"/>
      <c r="H31" s="35">
        <v>0.2</v>
      </c>
      <c r="I31" s="15">
        <f t="shared" si="1"/>
        <v>0</v>
      </c>
      <c r="J31" s="15">
        <f t="shared" si="2"/>
        <v>0</v>
      </c>
      <c r="K31" s="16">
        <f t="shared" si="3"/>
        <v>0</v>
      </c>
      <c r="L31" s="15">
        <f t="shared" si="4"/>
        <v>0</v>
      </c>
    </row>
    <row r="32" spans="1:12" s="17" customFormat="1" ht="15.75" x14ac:dyDescent="0.2">
      <c r="A32" s="8">
        <v>24</v>
      </c>
      <c r="B32" s="63" t="s">
        <v>133</v>
      </c>
      <c r="C32" s="64" t="s">
        <v>17</v>
      </c>
      <c r="D32" s="65">
        <v>50</v>
      </c>
      <c r="E32" s="65">
        <f t="shared" si="0"/>
        <v>100</v>
      </c>
      <c r="F32" s="66">
        <v>23</v>
      </c>
      <c r="G32" s="45"/>
      <c r="H32" s="36">
        <v>0.2</v>
      </c>
      <c r="I32" s="15">
        <f t="shared" si="1"/>
        <v>0</v>
      </c>
      <c r="J32" s="15">
        <f t="shared" si="2"/>
        <v>0</v>
      </c>
      <c r="K32" s="16">
        <f t="shared" si="3"/>
        <v>0</v>
      </c>
      <c r="L32" s="15">
        <f t="shared" si="4"/>
        <v>0</v>
      </c>
    </row>
    <row r="33" spans="1:12" s="17" customFormat="1" ht="15.75" x14ac:dyDescent="0.2">
      <c r="A33" s="8">
        <v>25</v>
      </c>
      <c r="B33" s="63" t="s">
        <v>60</v>
      </c>
      <c r="C33" s="64" t="s">
        <v>17</v>
      </c>
      <c r="D33" s="65">
        <v>2200</v>
      </c>
      <c r="E33" s="65">
        <f t="shared" si="0"/>
        <v>4400</v>
      </c>
      <c r="F33" s="66">
        <v>8</v>
      </c>
      <c r="G33" s="45"/>
      <c r="H33" s="35">
        <v>0.2</v>
      </c>
      <c r="I33" s="15">
        <f t="shared" si="1"/>
        <v>0</v>
      </c>
      <c r="J33" s="15">
        <f t="shared" si="2"/>
        <v>0</v>
      </c>
      <c r="K33" s="16">
        <f t="shared" si="3"/>
        <v>0</v>
      </c>
      <c r="L33" s="15">
        <f t="shared" si="4"/>
        <v>0</v>
      </c>
    </row>
    <row r="34" spans="1:12" s="17" customFormat="1" ht="15.75" x14ac:dyDescent="0.2">
      <c r="A34" s="8">
        <v>26</v>
      </c>
      <c r="B34" s="63" t="s">
        <v>134</v>
      </c>
      <c r="C34" s="64" t="s">
        <v>17</v>
      </c>
      <c r="D34" s="65">
        <v>15</v>
      </c>
      <c r="E34" s="65">
        <f t="shared" si="0"/>
        <v>30</v>
      </c>
      <c r="F34" s="66">
        <v>24</v>
      </c>
      <c r="G34" s="45"/>
      <c r="H34" s="35">
        <v>0.2</v>
      </c>
      <c r="I34" s="15">
        <f t="shared" si="1"/>
        <v>0</v>
      </c>
      <c r="J34" s="15">
        <f t="shared" si="2"/>
        <v>0</v>
      </c>
      <c r="K34" s="16">
        <f t="shared" si="3"/>
        <v>0</v>
      </c>
      <c r="L34" s="15">
        <f t="shared" si="4"/>
        <v>0</v>
      </c>
    </row>
    <row r="35" spans="1:12" s="17" customFormat="1" ht="15.75" x14ac:dyDescent="0.2">
      <c r="A35" s="8">
        <v>27</v>
      </c>
      <c r="B35" s="63" t="s">
        <v>64</v>
      </c>
      <c r="C35" s="64" t="s">
        <v>17</v>
      </c>
      <c r="D35" s="65">
        <v>100</v>
      </c>
      <c r="E35" s="65">
        <f t="shared" si="0"/>
        <v>200</v>
      </c>
      <c r="F35" s="66">
        <v>19</v>
      </c>
      <c r="G35" s="45"/>
      <c r="H35" s="35">
        <v>0.2</v>
      </c>
      <c r="I35" s="15">
        <f t="shared" si="1"/>
        <v>0</v>
      </c>
      <c r="J35" s="15">
        <f t="shared" si="2"/>
        <v>0</v>
      </c>
      <c r="K35" s="16">
        <f t="shared" si="3"/>
        <v>0</v>
      </c>
      <c r="L35" s="15">
        <f t="shared" si="4"/>
        <v>0</v>
      </c>
    </row>
    <row r="36" spans="1:12" s="17" customFormat="1" ht="15.75" x14ac:dyDescent="0.2">
      <c r="A36" s="8">
        <v>28</v>
      </c>
      <c r="B36" s="63" t="s">
        <v>65</v>
      </c>
      <c r="C36" s="64" t="s">
        <v>17</v>
      </c>
      <c r="D36" s="65">
        <v>100</v>
      </c>
      <c r="E36" s="65">
        <f t="shared" si="0"/>
        <v>200</v>
      </c>
      <c r="F36" s="66">
        <v>15</v>
      </c>
      <c r="G36" s="45"/>
      <c r="H36" s="35">
        <v>0.2</v>
      </c>
      <c r="I36" s="15">
        <f t="shared" si="1"/>
        <v>0</v>
      </c>
      <c r="J36" s="15">
        <f t="shared" si="2"/>
        <v>0</v>
      </c>
      <c r="K36" s="16">
        <f t="shared" si="3"/>
        <v>0</v>
      </c>
      <c r="L36" s="15">
        <f t="shared" si="4"/>
        <v>0</v>
      </c>
    </row>
    <row r="37" spans="1:12" s="17" customFormat="1" ht="15.75" x14ac:dyDescent="0.2">
      <c r="A37" s="8">
        <v>29</v>
      </c>
      <c r="B37" s="63" t="s">
        <v>67</v>
      </c>
      <c r="C37" s="64" t="s">
        <v>31</v>
      </c>
      <c r="D37" s="65">
        <v>200</v>
      </c>
      <c r="E37" s="65">
        <f t="shared" si="0"/>
        <v>400</v>
      </c>
      <c r="F37" s="66">
        <v>11</v>
      </c>
      <c r="G37" s="45"/>
      <c r="H37" s="36">
        <v>0.1</v>
      </c>
      <c r="I37" s="15">
        <f t="shared" si="1"/>
        <v>0</v>
      </c>
      <c r="J37" s="15">
        <f t="shared" si="2"/>
        <v>0</v>
      </c>
      <c r="K37" s="16">
        <f t="shared" si="3"/>
        <v>0</v>
      </c>
      <c r="L37" s="15">
        <f t="shared" si="4"/>
        <v>0</v>
      </c>
    </row>
    <row r="38" spans="1:12" s="17" customFormat="1" ht="15.75" x14ac:dyDescent="0.2">
      <c r="A38" s="8">
        <v>30</v>
      </c>
      <c r="B38" s="63" t="s">
        <v>135</v>
      </c>
      <c r="C38" s="64" t="s">
        <v>31</v>
      </c>
      <c r="D38" s="65">
        <v>200</v>
      </c>
      <c r="E38" s="65">
        <f t="shared" si="0"/>
        <v>400</v>
      </c>
      <c r="F38" s="66">
        <v>11</v>
      </c>
      <c r="G38" s="45"/>
      <c r="H38" s="36">
        <v>0.1</v>
      </c>
      <c r="I38" s="15">
        <f t="shared" si="1"/>
        <v>0</v>
      </c>
      <c r="J38" s="15">
        <f t="shared" si="2"/>
        <v>0</v>
      </c>
      <c r="K38" s="16">
        <f t="shared" si="3"/>
        <v>0</v>
      </c>
      <c r="L38" s="15">
        <f t="shared" si="4"/>
        <v>0</v>
      </c>
    </row>
    <row r="39" spans="1:12" s="17" customFormat="1" ht="15.75" x14ac:dyDescent="0.2">
      <c r="A39" s="8">
        <v>31</v>
      </c>
      <c r="B39" s="63" t="s">
        <v>136</v>
      </c>
      <c r="C39" s="64" t="s">
        <v>31</v>
      </c>
      <c r="D39" s="65">
        <v>20</v>
      </c>
      <c r="E39" s="65">
        <f t="shared" si="0"/>
        <v>40</v>
      </c>
      <c r="F39" s="66">
        <v>80</v>
      </c>
      <c r="G39" s="45"/>
      <c r="H39" s="35">
        <v>0.2</v>
      </c>
      <c r="I39" s="15">
        <f t="shared" si="1"/>
        <v>0</v>
      </c>
      <c r="J39" s="15">
        <f t="shared" si="2"/>
        <v>0</v>
      </c>
      <c r="K39" s="16">
        <f t="shared" si="3"/>
        <v>0</v>
      </c>
      <c r="L39" s="15">
        <f t="shared" si="4"/>
        <v>0</v>
      </c>
    </row>
    <row r="40" spans="1:12" s="17" customFormat="1" ht="15.75" x14ac:dyDescent="0.2">
      <c r="A40" s="8">
        <v>32</v>
      </c>
      <c r="B40" s="63" t="s">
        <v>137</v>
      </c>
      <c r="C40" s="64" t="s">
        <v>17</v>
      </c>
      <c r="D40" s="65">
        <v>60</v>
      </c>
      <c r="E40" s="65">
        <f t="shared" si="0"/>
        <v>120</v>
      </c>
      <c r="F40" s="66">
        <v>13</v>
      </c>
      <c r="G40" s="45"/>
      <c r="H40" s="35">
        <v>0.2</v>
      </c>
      <c r="I40" s="15">
        <f t="shared" si="1"/>
        <v>0</v>
      </c>
      <c r="J40" s="15">
        <f t="shared" si="2"/>
        <v>0</v>
      </c>
      <c r="K40" s="16">
        <f t="shared" si="3"/>
        <v>0</v>
      </c>
      <c r="L40" s="15">
        <f t="shared" si="4"/>
        <v>0</v>
      </c>
    </row>
    <row r="41" spans="1:12" s="17" customFormat="1" ht="15.75" x14ac:dyDescent="0.2">
      <c r="A41" s="8">
        <v>33</v>
      </c>
      <c r="B41" s="63" t="s">
        <v>184</v>
      </c>
      <c r="C41" s="64" t="s">
        <v>31</v>
      </c>
      <c r="D41" s="65">
        <v>150</v>
      </c>
      <c r="E41" s="65">
        <f t="shared" si="0"/>
        <v>300</v>
      </c>
      <c r="F41" s="66">
        <v>18</v>
      </c>
      <c r="G41" s="45"/>
      <c r="H41" s="35">
        <v>0</v>
      </c>
      <c r="I41" s="15">
        <f t="shared" si="1"/>
        <v>0</v>
      </c>
      <c r="J41" s="15">
        <f t="shared" si="2"/>
        <v>0</v>
      </c>
      <c r="K41" s="16">
        <f t="shared" si="3"/>
        <v>0</v>
      </c>
      <c r="L41" s="15">
        <f t="shared" si="4"/>
        <v>0</v>
      </c>
    </row>
    <row r="42" spans="1:12" s="17" customFormat="1" ht="15.75" x14ac:dyDescent="0.2">
      <c r="A42" s="8">
        <v>34</v>
      </c>
      <c r="B42" s="63" t="s">
        <v>138</v>
      </c>
      <c r="C42" s="64" t="s">
        <v>17</v>
      </c>
      <c r="D42" s="65">
        <v>15</v>
      </c>
      <c r="E42" s="65">
        <f t="shared" si="0"/>
        <v>30</v>
      </c>
      <c r="F42" s="66">
        <v>83</v>
      </c>
      <c r="G42" s="45"/>
      <c r="H42" s="35">
        <v>0.2</v>
      </c>
      <c r="I42" s="15">
        <f t="shared" si="1"/>
        <v>0</v>
      </c>
      <c r="J42" s="15">
        <f t="shared" si="2"/>
        <v>0</v>
      </c>
      <c r="K42" s="16">
        <f t="shared" si="3"/>
        <v>0</v>
      </c>
      <c r="L42" s="15">
        <f t="shared" si="4"/>
        <v>0</v>
      </c>
    </row>
    <row r="43" spans="1:12" s="17" customFormat="1" ht="15.75" x14ac:dyDescent="0.2">
      <c r="A43" s="8">
        <v>35</v>
      </c>
      <c r="B43" s="63" t="s">
        <v>139</v>
      </c>
      <c r="C43" s="64" t="s">
        <v>31</v>
      </c>
      <c r="D43" s="65">
        <v>40</v>
      </c>
      <c r="E43" s="65">
        <f t="shared" si="0"/>
        <v>80</v>
      </c>
      <c r="F43" s="66">
        <v>57</v>
      </c>
      <c r="G43" s="45"/>
      <c r="H43" s="35">
        <v>0.2</v>
      </c>
      <c r="I43" s="15">
        <f t="shared" si="1"/>
        <v>0</v>
      </c>
      <c r="J43" s="15">
        <f t="shared" si="2"/>
        <v>0</v>
      </c>
      <c r="K43" s="16">
        <f t="shared" si="3"/>
        <v>0</v>
      </c>
      <c r="L43" s="15">
        <f t="shared" si="4"/>
        <v>0</v>
      </c>
    </row>
    <row r="44" spans="1:12" s="17" customFormat="1" ht="15.75" x14ac:dyDescent="0.2">
      <c r="A44" s="8">
        <v>36</v>
      </c>
      <c r="B44" s="63" t="s">
        <v>140</v>
      </c>
      <c r="C44" s="64" t="s">
        <v>31</v>
      </c>
      <c r="D44" s="65">
        <v>100</v>
      </c>
      <c r="E44" s="65">
        <f t="shared" si="0"/>
        <v>200</v>
      </c>
      <c r="F44" s="66">
        <v>42</v>
      </c>
      <c r="G44" s="45"/>
      <c r="H44" s="35">
        <v>0.2</v>
      </c>
      <c r="I44" s="15">
        <f t="shared" si="1"/>
        <v>0</v>
      </c>
      <c r="J44" s="15">
        <f t="shared" si="2"/>
        <v>0</v>
      </c>
      <c r="K44" s="16">
        <f t="shared" si="3"/>
        <v>0</v>
      </c>
      <c r="L44" s="15">
        <f t="shared" si="4"/>
        <v>0</v>
      </c>
    </row>
    <row r="45" spans="1:12" s="17" customFormat="1" ht="15.75" x14ac:dyDescent="0.2">
      <c r="A45" s="8">
        <v>37</v>
      </c>
      <c r="B45" s="63" t="s">
        <v>141</v>
      </c>
      <c r="C45" s="64" t="s">
        <v>31</v>
      </c>
      <c r="D45" s="65">
        <v>350</v>
      </c>
      <c r="E45" s="65">
        <f t="shared" si="0"/>
        <v>700</v>
      </c>
      <c r="F45" s="66">
        <v>15</v>
      </c>
      <c r="G45" s="45"/>
      <c r="H45" s="35">
        <v>0.1</v>
      </c>
      <c r="I45" s="15">
        <f t="shared" si="1"/>
        <v>0</v>
      </c>
      <c r="J45" s="15">
        <f t="shared" si="2"/>
        <v>0</v>
      </c>
      <c r="K45" s="16">
        <f t="shared" si="3"/>
        <v>0</v>
      </c>
      <c r="L45" s="15">
        <f t="shared" si="4"/>
        <v>0</v>
      </c>
    </row>
    <row r="46" spans="1:12" s="17" customFormat="1" ht="15.75" x14ac:dyDescent="0.2">
      <c r="A46" s="8">
        <v>38</v>
      </c>
      <c r="B46" s="63" t="s">
        <v>69</v>
      </c>
      <c r="C46" s="64" t="s">
        <v>17</v>
      </c>
      <c r="D46" s="65">
        <v>300</v>
      </c>
      <c r="E46" s="65">
        <f t="shared" si="0"/>
        <v>600</v>
      </c>
      <c r="F46" s="66">
        <v>1</v>
      </c>
      <c r="G46" s="45"/>
      <c r="H46" s="35">
        <v>0.2</v>
      </c>
      <c r="I46" s="15">
        <f t="shared" si="1"/>
        <v>0</v>
      </c>
      <c r="J46" s="15">
        <f t="shared" si="2"/>
        <v>0</v>
      </c>
      <c r="K46" s="16">
        <f t="shared" si="3"/>
        <v>0</v>
      </c>
      <c r="L46" s="15">
        <f t="shared" si="4"/>
        <v>0</v>
      </c>
    </row>
    <row r="47" spans="1:12" s="17" customFormat="1" ht="25.5" x14ac:dyDescent="0.2">
      <c r="A47" s="8">
        <v>39</v>
      </c>
      <c r="B47" s="63" t="s">
        <v>190</v>
      </c>
      <c r="C47" s="64" t="s">
        <v>31</v>
      </c>
      <c r="D47" s="65">
        <v>100</v>
      </c>
      <c r="E47" s="65">
        <f t="shared" si="0"/>
        <v>200</v>
      </c>
      <c r="F47" s="66">
        <v>5</v>
      </c>
      <c r="G47" s="50"/>
      <c r="H47" s="35">
        <v>0</v>
      </c>
      <c r="I47" s="15">
        <f t="shared" si="1"/>
        <v>0</v>
      </c>
      <c r="J47" s="15">
        <f t="shared" si="2"/>
        <v>0</v>
      </c>
      <c r="K47" s="16">
        <f t="shared" si="3"/>
        <v>0</v>
      </c>
      <c r="L47" s="15">
        <f t="shared" si="4"/>
        <v>0</v>
      </c>
    </row>
    <row r="48" spans="1:12" s="17" customFormat="1" ht="15.75" x14ac:dyDescent="0.2">
      <c r="A48" s="8">
        <v>40</v>
      </c>
      <c r="B48" s="63" t="s">
        <v>142</v>
      </c>
      <c r="C48" s="64" t="s">
        <v>31</v>
      </c>
      <c r="D48" s="65">
        <v>100</v>
      </c>
      <c r="E48" s="65">
        <f t="shared" si="0"/>
        <v>200</v>
      </c>
      <c r="F48" s="66">
        <v>12</v>
      </c>
      <c r="G48" s="45"/>
      <c r="H48" s="35">
        <v>0</v>
      </c>
      <c r="I48" s="15">
        <f t="shared" si="1"/>
        <v>0</v>
      </c>
      <c r="J48" s="15">
        <f t="shared" si="2"/>
        <v>0</v>
      </c>
      <c r="K48" s="16">
        <f t="shared" si="3"/>
        <v>0</v>
      </c>
      <c r="L48" s="15">
        <f t="shared" si="4"/>
        <v>0</v>
      </c>
    </row>
    <row r="49" spans="1:15" s="17" customFormat="1" ht="15.75" x14ac:dyDescent="0.2">
      <c r="A49" s="8">
        <v>41</v>
      </c>
      <c r="B49" s="63" t="s">
        <v>187</v>
      </c>
      <c r="C49" s="64" t="s">
        <v>31</v>
      </c>
      <c r="D49" s="65">
        <v>200</v>
      </c>
      <c r="E49" s="65">
        <f t="shared" si="0"/>
        <v>400</v>
      </c>
      <c r="F49" s="66">
        <v>14</v>
      </c>
      <c r="G49" s="45"/>
      <c r="H49" s="35">
        <v>0.1</v>
      </c>
      <c r="I49" s="15">
        <f t="shared" si="1"/>
        <v>0</v>
      </c>
      <c r="J49" s="15">
        <f t="shared" si="2"/>
        <v>0</v>
      </c>
      <c r="K49" s="16">
        <f t="shared" si="3"/>
        <v>0</v>
      </c>
      <c r="L49" s="15">
        <f t="shared" si="4"/>
        <v>0</v>
      </c>
    </row>
    <row r="50" spans="1:15" s="17" customFormat="1" ht="15.75" x14ac:dyDescent="0.2">
      <c r="A50" s="8">
        <v>42</v>
      </c>
      <c r="B50" s="63" t="s">
        <v>186</v>
      </c>
      <c r="C50" s="64" t="s">
        <v>31</v>
      </c>
      <c r="D50" s="65">
        <v>300</v>
      </c>
      <c r="E50" s="65">
        <f t="shared" si="0"/>
        <v>600</v>
      </c>
      <c r="F50" s="66">
        <v>4.5</v>
      </c>
      <c r="G50" s="45"/>
      <c r="H50" s="35">
        <v>0.09</v>
      </c>
      <c r="I50" s="15">
        <f t="shared" si="1"/>
        <v>0</v>
      </c>
      <c r="J50" s="15">
        <f t="shared" si="2"/>
        <v>0</v>
      </c>
      <c r="K50" s="16">
        <f t="shared" si="3"/>
        <v>0</v>
      </c>
      <c r="L50" s="15">
        <f t="shared" si="4"/>
        <v>0</v>
      </c>
    </row>
    <row r="51" spans="1:15" s="17" customFormat="1" ht="15.75" x14ac:dyDescent="0.2">
      <c r="A51" s="8">
        <v>43</v>
      </c>
      <c r="B51" s="63" t="s">
        <v>185</v>
      </c>
      <c r="C51" s="64" t="s">
        <v>17</v>
      </c>
      <c r="D51" s="65">
        <v>120</v>
      </c>
      <c r="E51" s="65">
        <f t="shared" si="0"/>
        <v>240</v>
      </c>
      <c r="F51" s="66">
        <v>19</v>
      </c>
      <c r="G51" s="50"/>
      <c r="H51" s="35">
        <v>0.2</v>
      </c>
      <c r="I51" s="15">
        <f t="shared" si="1"/>
        <v>0</v>
      </c>
      <c r="J51" s="15">
        <f t="shared" si="2"/>
        <v>0</v>
      </c>
      <c r="K51" s="16">
        <f t="shared" si="3"/>
        <v>0</v>
      </c>
      <c r="L51" s="15">
        <f t="shared" si="4"/>
        <v>0</v>
      </c>
    </row>
    <row r="52" spans="1:15" s="17" customFormat="1" ht="15.75" x14ac:dyDescent="0.2">
      <c r="A52" s="8">
        <v>44</v>
      </c>
      <c r="B52" s="63" t="s">
        <v>143</v>
      </c>
      <c r="C52" s="64" t="s">
        <v>17</v>
      </c>
      <c r="D52" s="65">
        <v>40</v>
      </c>
      <c r="E52" s="65">
        <f t="shared" si="0"/>
        <v>80</v>
      </c>
      <c r="F52" s="66">
        <v>23</v>
      </c>
      <c r="G52" s="45"/>
      <c r="H52" s="36">
        <v>0.2</v>
      </c>
      <c r="I52" s="15">
        <f t="shared" si="1"/>
        <v>0</v>
      </c>
      <c r="J52" s="15">
        <f t="shared" si="2"/>
        <v>0</v>
      </c>
      <c r="K52" s="16">
        <f t="shared" si="3"/>
        <v>0</v>
      </c>
      <c r="L52" s="15">
        <f t="shared" si="4"/>
        <v>0</v>
      </c>
    </row>
    <row r="53" spans="1:15" s="17" customFormat="1" ht="15.75" x14ac:dyDescent="0.2">
      <c r="A53" s="8">
        <v>45</v>
      </c>
      <c r="B53" s="63" t="s">
        <v>75</v>
      </c>
      <c r="C53" s="64" t="s">
        <v>17</v>
      </c>
      <c r="D53" s="65">
        <v>90</v>
      </c>
      <c r="E53" s="65">
        <f t="shared" si="0"/>
        <v>180</v>
      </c>
      <c r="F53" s="66">
        <v>23.5</v>
      </c>
      <c r="G53" s="45"/>
      <c r="H53" s="35">
        <v>0.2</v>
      </c>
      <c r="I53" s="15">
        <f t="shared" si="1"/>
        <v>0</v>
      </c>
      <c r="J53" s="15">
        <f t="shared" si="2"/>
        <v>0</v>
      </c>
      <c r="K53" s="16">
        <f t="shared" si="3"/>
        <v>0</v>
      </c>
      <c r="L53" s="15">
        <f t="shared" si="4"/>
        <v>0</v>
      </c>
    </row>
    <row r="54" spans="1:15" s="17" customFormat="1" ht="25.5" x14ac:dyDescent="0.2">
      <c r="A54" s="8">
        <v>46</v>
      </c>
      <c r="B54" s="63" t="s">
        <v>192</v>
      </c>
      <c r="C54" s="64" t="s">
        <v>31</v>
      </c>
      <c r="D54" s="65">
        <v>15</v>
      </c>
      <c r="E54" s="65">
        <f t="shared" si="0"/>
        <v>30</v>
      </c>
      <c r="F54" s="66">
        <v>9</v>
      </c>
      <c r="G54" s="45"/>
      <c r="H54" s="35">
        <v>0.1</v>
      </c>
      <c r="I54" s="15">
        <f t="shared" si="1"/>
        <v>0</v>
      </c>
      <c r="J54" s="15">
        <f t="shared" si="2"/>
        <v>0</v>
      </c>
      <c r="K54" s="16">
        <f t="shared" si="3"/>
        <v>0</v>
      </c>
      <c r="L54" s="15">
        <f>+K54*H54</f>
        <v>0</v>
      </c>
    </row>
    <row r="55" spans="1:15" s="17" customFormat="1" ht="15.75" x14ac:dyDescent="0.2">
      <c r="A55" s="8">
        <v>47</v>
      </c>
      <c r="B55" s="63" t="s">
        <v>144</v>
      </c>
      <c r="C55" s="64" t="s">
        <v>17</v>
      </c>
      <c r="D55" s="65">
        <v>50</v>
      </c>
      <c r="E55" s="65">
        <f t="shared" si="0"/>
        <v>100</v>
      </c>
      <c r="F55" s="66">
        <v>4.5</v>
      </c>
      <c r="G55" s="45"/>
      <c r="H55" s="35">
        <v>0.2</v>
      </c>
      <c r="I55" s="15">
        <f t="shared" si="1"/>
        <v>0</v>
      </c>
      <c r="J55" s="15">
        <f t="shared" si="2"/>
        <v>0</v>
      </c>
      <c r="K55" s="16">
        <f t="shared" si="3"/>
        <v>0</v>
      </c>
      <c r="L55" s="15">
        <f>+K55*H55</f>
        <v>0</v>
      </c>
    </row>
    <row r="56" spans="1:15" s="17" customFormat="1" ht="16.5" customHeight="1" x14ac:dyDescent="0.25">
      <c r="A56" s="68" t="s">
        <v>18</v>
      </c>
      <c r="B56" s="68"/>
      <c r="C56" s="68"/>
      <c r="D56" s="68"/>
      <c r="E56" s="68"/>
      <c r="F56" s="68"/>
      <c r="G56" s="69"/>
      <c r="H56" s="21"/>
      <c r="I56" s="22">
        <f>SUM(I9:I55)</f>
        <v>0</v>
      </c>
      <c r="J56" s="22">
        <f>SUM(J9:J55)</f>
        <v>0</v>
      </c>
      <c r="K56" s="22">
        <f>SUM(K9:K55)</f>
        <v>0</v>
      </c>
      <c r="L56" s="22">
        <f>SUM(L9:L55)</f>
        <v>0</v>
      </c>
    </row>
    <row r="57" spans="1:15" ht="10.5" customHeight="1" x14ac:dyDescent="0.2">
      <c r="B57" s="23"/>
      <c r="C57" s="24"/>
      <c r="D57" s="24"/>
      <c r="E57" s="25"/>
      <c r="F57" s="25"/>
      <c r="G57" s="26"/>
      <c r="H57" s="26"/>
      <c r="I57" s="27"/>
      <c r="J57" s="27"/>
      <c r="K57" s="27"/>
      <c r="L57" s="27"/>
    </row>
    <row r="58" spans="1:15" ht="15.75" customHeight="1" x14ac:dyDescent="0.2">
      <c r="A58" s="70" t="s">
        <v>19</v>
      </c>
      <c r="B58" s="70"/>
      <c r="C58" s="70"/>
      <c r="D58" s="70"/>
      <c r="E58" s="70"/>
      <c r="F58" s="70"/>
      <c r="G58" s="70"/>
      <c r="H58" s="71">
        <f>+I56</f>
        <v>0</v>
      </c>
      <c r="I58" s="72"/>
      <c r="J58" s="28"/>
      <c r="K58" s="52">
        <f>+K56</f>
        <v>0</v>
      </c>
      <c r="L58" s="53"/>
    </row>
    <row r="59" spans="1:15" x14ac:dyDescent="0.2">
      <c r="A59" s="87" t="s">
        <v>145</v>
      </c>
      <c r="B59" s="88"/>
      <c r="C59" s="88"/>
      <c r="D59" s="88"/>
      <c r="E59" s="88"/>
      <c r="F59" s="88"/>
      <c r="G59" s="89"/>
      <c r="H59" s="85">
        <f>+J50</f>
        <v>0</v>
      </c>
      <c r="I59" s="86"/>
      <c r="J59" s="47"/>
      <c r="K59" s="61">
        <f>+L50</f>
        <v>0</v>
      </c>
      <c r="L59" s="62"/>
    </row>
    <row r="60" spans="1:15" x14ac:dyDescent="0.2">
      <c r="A60" s="87" t="s">
        <v>146</v>
      </c>
      <c r="B60" s="88"/>
      <c r="C60" s="88"/>
      <c r="D60" s="88"/>
      <c r="E60" s="88"/>
      <c r="F60" s="88"/>
      <c r="G60" s="89"/>
      <c r="H60" s="85">
        <f>+J54+J49+J45+J38+J37+J25+J22</f>
        <v>0</v>
      </c>
      <c r="I60" s="86"/>
      <c r="J60" s="47"/>
      <c r="K60" s="61">
        <f>+L54+L49+L45+L38+L37+L25+L22</f>
        <v>0</v>
      </c>
      <c r="L60" s="62"/>
    </row>
    <row r="61" spans="1:15" ht="15.75" x14ac:dyDescent="0.25">
      <c r="A61" s="70" t="s">
        <v>147</v>
      </c>
      <c r="B61" s="70"/>
      <c r="C61" s="70"/>
      <c r="D61" s="70"/>
      <c r="E61" s="70"/>
      <c r="F61" s="70"/>
      <c r="G61" s="70"/>
      <c r="H61" s="85">
        <f>+J55+J53+J52+J51+J46+J44+J43+J42+J40+J39+J36+J35+J34+J33+J32+J31+J27+J23+J21+J19+J18+J17+J16+J15+J13+J12+J11</f>
        <v>0</v>
      </c>
      <c r="I61" s="86"/>
      <c r="J61" s="47"/>
      <c r="K61" s="61">
        <f>+L55+L53+L52+L51+L46+L44+L43+L42+L40+L39+L36+L35+L34+L33+L32+L31+L27+L23+L21+L19+L18+L17+L16+L15+L13+L12+L11</f>
        <v>0</v>
      </c>
      <c r="L61" s="62"/>
      <c r="O61" s="46"/>
    </row>
    <row r="62" spans="1:15" ht="15.75" customHeight="1" x14ac:dyDescent="0.2">
      <c r="A62" s="70" t="s">
        <v>20</v>
      </c>
      <c r="B62" s="70"/>
      <c r="C62" s="70"/>
      <c r="D62" s="70"/>
      <c r="E62" s="70"/>
      <c r="F62" s="70"/>
      <c r="G62" s="70"/>
      <c r="H62" s="75">
        <f>+H61+H60+H59+H58</f>
        <v>0</v>
      </c>
      <c r="I62" s="76"/>
      <c r="J62" s="30"/>
      <c r="K62" s="56">
        <f>+K61+K60+K59+K58</f>
        <v>0</v>
      </c>
      <c r="L62" s="57"/>
      <c r="M62" s="31"/>
    </row>
    <row r="63" spans="1:15" ht="33" customHeight="1" x14ac:dyDescent="0.2">
      <c r="B63" s="77" t="s">
        <v>26</v>
      </c>
      <c r="C63" s="77"/>
      <c r="D63" s="77"/>
      <c r="E63" s="77"/>
      <c r="F63" s="77"/>
      <c r="G63" s="77"/>
      <c r="H63" s="77"/>
      <c r="I63" s="77"/>
      <c r="J63" s="77"/>
      <c r="K63" s="77"/>
    </row>
    <row r="64" spans="1:15" s="17" customFormat="1" ht="19.5" customHeight="1" x14ac:dyDescent="0.25">
      <c r="B64" s="1" t="s">
        <v>21</v>
      </c>
      <c r="K64" s="48"/>
    </row>
    <row r="65" spans="1:12" s="17" customFormat="1" ht="24" customHeight="1" x14ac:dyDescent="0.25">
      <c r="B65" s="32" t="s">
        <v>22</v>
      </c>
      <c r="K65" s="33"/>
    </row>
    <row r="67" spans="1:12" ht="12.75" customHeight="1" x14ac:dyDescent="0.2">
      <c r="A67" s="67" t="s">
        <v>23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</row>
    <row r="68" spans="1:12" ht="20.25" customHeight="1" x14ac:dyDescent="0.2">
      <c r="A68" s="67" t="s">
        <v>24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</row>
    <row r="78" spans="1:12" x14ac:dyDescent="0.2">
      <c r="L78">
        <f>400/1.1</f>
        <v>363.63636363636363</v>
      </c>
    </row>
    <row r="79" spans="1:12" x14ac:dyDescent="0.2">
      <c r="L79">
        <f>+L78*0.1</f>
        <v>36.363636363636367</v>
      </c>
    </row>
    <row r="90" spans="7:11" x14ac:dyDescent="0.2">
      <c r="K90">
        <f>34915-34798</f>
        <v>117</v>
      </c>
    </row>
    <row r="91" spans="7:11" x14ac:dyDescent="0.2">
      <c r="K91">
        <f>+K90/18</f>
        <v>6.5</v>
      </c>
    </row>
    <row r="92" spans="7:11" x14ac:dyDescent="0.2">
      <c r="G92"/>
      <c r="H92"/>
    </row>
  </sheetData>
  <mergeCells count="24">
    <mergeCell ref="H61:I61"/>
    <mergeCell ref="A68:L68"/>
    <mergeCell ref="A56:G56"/>
    <mergeCell ref="A58:G58"/>
    <mergeCell ref="H58:I58"/>
    <mergeCell ref="A59:G59"/>
    <mergeCell ref="A60:G60"/>
    <mergeCell ref="A62:G62"/>
    <mergeCell ref="H62:I62"/>
    <mergeCell ref="B63:K63"/>
    <mergeCell ref="A67:L67"/>
    <mergeCell ref="A61:G61"/>
    <mergeCell ref="H59:I59"/>
    <mergeCell ref="H60:I60"/>
    <mergeCell ref="A4:L4"/>
    <mergeCell ref="A5:L5"/>
    <mergeCell ref="A7:A8"/>
    <mergeCell ref="B7:B8"/>
    <mergeCell ref="C7:C8"/>
    <mergeCell ref="D7:E7"/>
    <mergeCell ref="F7:F8"/>
    <mergeCell ref="H7:H8"/>
    <mergeCell ref="I7:J7"/>
    <mergeCell ref="K7:L7"/>
  </mergeCells>
  <printOptions horizontalCentered="1"/>
  <pageMargins left="0.23622047244094491" right="0.15748031496062992" top="0.15748031496062992" bottom="0.19685039370078741" header="0.15748031496062992" footer="0.19685039370078741"/>
  <pageSetup paperSize="9" scale="75" orientation="landscape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528C-6783-4AC4-9D85-80F52BB086D2}">
  <sheetPr>
    <tabColor rgb="FFFF0000"/>
    <pageSetUpPr fitToPage="1"/>
  </sheetPr>
  <dimension ref="A1:M71"/>
  <sheetViews>
    <sheetView showGridLines="0" view="pageBreakPreview" topLeftCell="A28" zoomScaleNormal="100" zoomScaleSheetLayoutView="100" workbookViewId="0">
      <selection activeCell="A9" sqref="A9:H36"/>
    </sheetView>
  </sheetViews>
  <sheetFormatPr baseColWidth="10" defaultColWidth="9.140625" defaultRowHeight="12.75" x14ac:dyDescent="0.2"/>
  <cols>
    <col min="1" max="1" width="6.140625" customWidth="1"/>
    <col min="2" max="2" width="42.140625" customWidth="1"/>
    <col min="3" max="3" width="9.85546875" customWidth="1"/>
    <col min="4" max="4" width="10.5703125" customWidth="1"/>
    <col min="5" max="5" width="10.7109375" customWidth="1"/>
    <col min="6" max="6" width="2" hidden="1" customWidth="1"/>
    <col min="7" max="7" width="10.5703125" style="2" customWidth="1"/>
    <col min="8" max="8" width="8.5703125" style="2" customWidth="1"/>
    <col min="9" max="9" width="19.140625" bestFit="1" customWidth="1"/>
    <col min="10" max="10" width="12.140625" customWidth="1"/>
    <col min="11" max="11" width="19.7109375" bestFit="1" customWidth="1"/>
    <col min="12" max="12" width="13" customWidth="1"/>
    <col min="13" max="250" width="11.42578125" customWidth="1"/>
  </cols>
  <sheetData>
    <row r="1" spans="1:12" x14ac:dyDescent="0.2">
      <c r="A1" s="1" t="s">
        <v>0</v>
      </c>
      <c r="L1" s="1"/>
    </row>
    <row r="2" spans="1:12" x14ac:dyDescent="0.2">
      <c r="A2" s="1" t="s">
        <v>1</v>
      </c>
      <c r="E2" s="3"/>
      <c r="F2" s="3"/>
    </row>
    <row r="3" spans="1:12" ht="12.75" customHeight="1" x14ac:dyDescent="0.3">
      <c r="B3" s="4"/>
      <c r="C3" s="4"/>
    </row>
    <row r="4" spans="1:12" ht="20.25" x14ac:dyDescent="0.3">
      <c r="A4" s="78" t="s">
        <v>199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5.75" x14ac:dyDescent="0.25">
      <c r="A5" s="79" t="s">
        <v>154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5.75" x14ac:dyDescent="0.25">
      <c r="B6" s="5"/>
    </row>
    <row r="7" spans="1:12" s="7" customFormat="1" ht="51" x14ac:dyDescent="0.15">
      <c r="A7" s="80" t="s">
        <v>2</v>
      </c>
      <c r="B7" s="82" t="s">
        <v>28</v>
      </c>
      <c r="C7" s="82" t="s">
        <v>3</v>
      </c>
      <c r="D7" s="82" t="s">
        <v>4</v>
      </c>
      <c r="E7" s="82"/>
      <c r="F7" s="82" t="s">
        <v>5</v>
      </c>
      <c r="G7" s="6" t="s">
        <v>6</v>
      </c>
      <c r="H7" s="83" t="s">
        <v>7</v>
      </c>
      <c r="I7" s="82" t="s">
        <v>8</v>
      </c>
      <c r="J7" s="82"/>
      <c r="K7" s="82" t="s">
        <v>9</v>
      </c>
      <c r="L7" s="82"/>
    </row>
    <row r="8" spans="1:12" s="7" customFormat="1" ht="36" customHeight="1" x14ac:dyDescent="0.15">
      <c r="A8" s="81"/>
      <c r="B8" s="82"/>
      <c r="C8" s="82"/>
      <c r="D8" s="6" t="s">
        <v>10</v>
      </c>
      <c r="E8" s="6" t="s">
        <v>11</v>
      </c>
      <c r="F8" s="82"/>
      <c r="G8" s="6" t="s">
        <v>12</v>
      </c>
      <c r="H8" s="84"/>
      <c r="I8" s="6" t="s">
        <v>13</v>
      </c>
      <c r="J8" s="6" t="s">
        <v>14</v>
      </c>
      <c r="K8" s="6" t="s">
        <v>15</v>
      </c>
      <c r="L8" s="6" t="s">
        <v>14</v>
      </c>
    </row>
    <row r="9" spans="1:12" s="17" customFormat="1" ht="15.75" x14ac:dyDescent="0.2">
      <c r="A9" s="8">
        <v>1</v>
      </c>
      <c r="B9" s="42" t="s">
        <v>191</v>
      </c>
      <c r="C9" s="43" t="s">
        <v>31</v>
      </c>
      <c r="D9" s="43">
        <v>14</v>
      </c>
      <c r="E9" s="38">
        <f>+D9*2</f>
        <v>28</v>
      </c>
      <c r="F9" s="12"/>
      <c r="G9" s="13"/>
      <c r="H9" s="14">
        <v>0</v>
      </c>
      <c r="I9" s="15">
        <f>D9*G9</f>
        <v>0</v>
      </c>
      <c r="J9" s="15">
        <f>+I9*H9</f>
        <v>0</v>
      </c>
      <c r="K9" s="16">
        <f>E9*G9</f>
        <v>0</v>
      </c>
      <c r="L9" s="15">
        <f>+K9*H9</f>
        <v>0</v>
      </c>
    </row>
    <row r="10" spans="1:12" s="17" customFormat="1" ht="15.75" x14ac:dyDescent="0.2">
      <c r="A10" s="8">
        <v>2</v>
      </c>
      <c r="B10" s="42" t="s">
        <v>84</v>
      </c>
      <c r="C10" s="43" t="s">
        <v>31</v>
      </c>
      <c r="D10" s="43">
        <v>200</v>
      </c>
      <c r="E10" s="38">
        <f t="shared" ref="E10:E36" si="0">+D10*2</f>
        <v>400</v>
      </c>
      <c r="F10" s="12"/>
      <c r="G10" s="13"/>
      <c r="H10" s="14">
        <v>0</v>
      </c>
      <c r="I10" s="15">
        <f t="shared" ref="I10:I36" si="1">D10*G10</f>
        <v>0</v>
      </c>
      <c r="J10" s="15">
        <f t="shared" ref="J10:J36" si="2">+I10*H10</f>
        <v>0</v>
      </c>
      <c r="K10" s="16">
        <f t="shared" ref="K10:K36" si="3">E10*G10</f>
        <v>0</v>
      </c>
      <c r="L10" s="15">
        <f t="shared" ref="L10:L36" si="4">+K10*H10</f>
        <v>0</v>
      </c>
    </row>
    <row r="11" spans="1:12" s="17" customFormat="1" ht="15.75" x14ac:dyDescent="0.2">
      <c r="A11" s="8">
        <v>3</v>
      </c>
      <c r="B11" s="42" t="s">
        <v>85</v>
      </c>
      <c r="C11" s="43" t="s">
        <v>31</v>
      </c>
      <c r="D11" s="43">
        <v>1000</v>
      </c>
      <c r="E11" s="38">
        <f t="shared" si="0"/>
        <v>2000</v>
      </c>
      <c r="F11" s="12"/>
      <c r="G11" s="13"/>
      <c r="H11" s="14">
        <v>0</v>
      </c>
      <c r="I11" s="15">
        <f t="shared" si="1"/>
        <v>0</v>
      </c>
      <c r="J11" s="15">
        <f t="shared" si="2"/>
        <v>0</v>
      </c>
      <c r="K11" s="16">
        <f t="shared" si="3"/>
        <v>0</v>
      </c>
      <c r="L11" s="15">
        <f t="shared" si="4"/>
        <v>0</v>
      </c>
    </row>
    <row r="12" spans="1:12" s="17" customFormat="1" ht="15.75" x14ac:dyDescent="0.2">
      <c r="A12" s="8">
        <v>4</v>
      </c>
      <c r="B12" s="42" t="s">
        <v>86</v>
      </c>
      <c r="C12" s="43" t="s">
        <v>31</v>
      </c>
      <c r="D12" s="43">
        <v>400</v>
      </c>
      <c r="E12" s="38">
        <f t="shared" si="0"/>
        <v>800</v>
      </c>
      <c r="F12" s="12"/>
      <c r="G12" s="13"/>
      <c r="H12" s="14">
        <v>0</v>
      </c>
      <c r="I12" s="15">
        <f t="shared" si="1"/>
        <v>0</v>
      </c>
      <c r="J12" s="15">
        <f t="shared" si="2"/>
        <v>0</v>
      </c>
      <c r="K12" s="16">
        <f t="shared" si="3"/>
        <v>0</v>
      </c>
      <c r="L12" s="15">
        <f t="shared" si="4"/>
        <v>0</v>
      </c>
    </row>
    <row r="13" spans="1:12" s="17" customFormat="1" ht="15.75" x14ac:dyDescent="0.2">
      <c r="A13" s="8">
        <v>5</v>
      </c>
      <c r="B13" s="42" t="s">
        <v>87</v>
      </c>
      <c r="C13" s="43" t="s">
        <v>31</v>
      </c>
      <c r="D13" s="43">
        <v>1000</v>
      </c>
      <c r="E13" s="38">
        <f t="shared" si="0"/>
        <v>2000</v>
      </c>
      <c r="F13" s="12"/>
      <c r="G13" s="13"/>
      <c r="H13" s="14">
        <v>0</v>
      </c>
      <c r="I13" s="15">
        <f t="shared" si="1"/>
        <v>0</v>
      </c>
      <c r="J13" s="15">
        <f t="shared" si="2"/>
        <v>0</v>
      </c>
      <c r="K13" s="16">
        <f t="shared" si="3"/>
        <v>0</v>
      </c>
      <c r="L13" s="15">
        <f t="shared" si="4"/>
        <v>0</v>
      </c>
    </row>
    <row r="14" spans="1:12" s="17" customFormat="1" ht="15.75" x14ac:dyDescent="0.2">
      <c r="A14" s="8">
        <v>6</v>
      </c>
      <c r="B14" s="42" t="s">
        <v>88</v>
      </c>
      <c r="C14" s="43" t="s">
        <v>158</v>
      </c>
      <c r="D14" s="43">
        <v>250</v>
      </c>
      <c r="E14" s="38">
        <f t="shared" si="0"/>
        <v>500</v>
      </c>
      <c r="F14" s="12"/>
      <c r="G14" s="13"/>
      <c r="H14" s="14">
        <v>0</v>
      </c>
      <c r="I14" s="15">
        <f t="shared" si="1"/>
        <v>0</v>
      </c>
      <c r="J14" s="15">
        <f t="shared" si="2"/>
        <v>0</v>
      </c>
      <c r="K14" s="16">
        <f t="shared" si="3"/>
        <v>0</v>
      </c>
      <c r="L14" s="15">
        <f t="shared" si="4"/>
        <v>0</v>
      </c>
    </row>
    <row r="15" spans="1:12" s="17" customFormat="1" ht="15.75" x14ac:dyDescent="0.2">
      <c r="A15" s="8">
        <v>7</v>
      </c>
      <c r="B15" s="42" t="s">
        <v>89</v>
      </c>
      <c r="C15" s="43" t="s">
        <v>31</v>
      </c>
      <c r="D15" s="43">
        <v>200</v>
      </c>
      <c r="E15" s="38">
        <f t="shared" si="0"/>
        <v>400</v>
      </c>
      <c r="F15" s="12"/>
      <c r="G15" s="13"/>
      <c r="H15" s="14">
        <v>0</v>
      </c>
      <c r="I15" s="15">
        <f t="shared" si="1"/>
        <v>0</v>
      </c>
      <c r="J15" s="15">
        <f t="shared" si="2"/>
        <v>0</v>
      </c>
      <c r="K15" s="16">
        <f t="shared" si="3"/>
        <v>0</v>
      </c>
      <c r="L15" s="15">
        <f t="shared" si="4"/>
        <v>0</v>
      </c>
    </row>
    <row r="16" spans="1:12" s="17" customFormat="1" ht="15.75" x14ac:dyDescent="0.2">
      <c r="A16" s="8">
        <v>8</v>
      </c>
      <c r="B16" s="42" t="s">
        <v>90</v>
      </c>
      <c r="C16" s="43" t="s">
        <v>31</v>
      </c>
      <c r="D16" s="43">
        <v>100</v>
      </c>
      <c r="E16" s="38">
        <f t="shared" si="0"/>
        <v>200</v>
      </c>
      <c r="F16" s="12"/>
      <c r="G16" s="13"/>
      <c r="H16" s="14">
        <v>0</v>
      </c>
      <c r="I16" s="15">
        <f t="shared" si="1"/>
        <v>0</v>
      </c>
      <c r="J16" s="15">
        <f t="shared" si="2"/>
        <v>0</v>
      </c>
      <c r="K16" s="16">
        <f t="shared" si="3"/>
        <v>0</v>
      </c>
      <c r="L16" s="15">
        <f t="shared" si="4"/>
        <v>0</v>
      </c>
    </row>
    <row r="17" spans="1:12" s="17" customFormat="1" ht="15.75" x14ac:dyDescent="0.2">
      <c r="A17" s="8">
        <v>9</v>
      </c>
      <c r="B17" s="42" t="s">
        <v>91</v>
      </c>
      <c r="C17" s="43" t="s">
        <v>31</v>
      </c>
      <c r="D17" s="43">
        <v>400</v>
      </c>
      <c r="E17" s="38">
        <f t="shared" si="0"/>
        <v>800</v>
      </c>
      <c r="F17" s="12"/>
      <c r="G17" s="13"/>
      <c r="H17" s="14">
        <v>0</v>
      </c>
      <c r="I17" s="15">
        <f t="shared" si="1"/>
        <v>0</v>
      </c>
      <c r="J17" s="15">
        <f t="shared" si="2"/>
        <v>0</v>
      </c>
      <c r="K17" s="16">
        <f t="shared" si="3"/>
        <v>0</v>
      </c>
      <c r="L17" s="15">
        <f t="shared" si="4"/>
        <v>0</v>
      </c>
    </row>
    <row r="18" spans="1:12" s="17" customFormat="1" ht="15.75" x14ac:dyDescent="0.2">
      <c r="A18" s="8">
        <v>10</v>
      </c>
      <c r="B18" s="42" t="s">
        <v>92</v>
      </c>
      <c r="C18" s="43" t="s">
        <v>31</v>
      </c>
      <c r="D18" s="43">
        <v>200</v>
      </c>
      <c r="E18" s="38">
        <f t="shared" si="0"/>
        <v>400</v>
      </c>
      <c r="F18" s="12"/>
      <c r="G18" s="13"/>
      <c r="H18" s="14">
        <v>0</v>
      </c>
      <c r="I18" s="15">
        <f t="shared" si="1"/>
        <v>0</v>
      </c>
      <c r="J18" s="15">
        <f t="shared" si="2"/>
        <v>0</v>
      </c>
      <c r="K18" s="16">
        <f t="shared" si="3"/>
        <v>0</v>
      </c>
      <c r="L18" s="15">
        <f t="shared" si="4"/>
        <v>0</v>
      </c>
    </row>
    <row r="19" spans="1:12" s="17" customFormat="1" ht="15.75" x14ac:dyDescent="0.2">
      <c r="A19" s="8">
        <v>11</v>
      </c>
      <c r="B19" s="42" t="s">
        <v>93</v>
      </c>
      <c r="C19" s="43" t="s">
        <v>158</v>
      </c>
      <c r="D19" s="43">
        <v>500</v>
      </c>
      <c r="E19" s="38">
        <f t="shared" si="0"/>
        <v>1000</v>
      </c>
      <c r="F19" s="12"/>
      <c r="G19" s="13"/>
      <c r="H19" s="14">
        <v>0</v>
      </c>
      <c r="I19" s="15">
        <f t="shared" si="1"/>
        <v>0</v>
      </c>
      <c r="J19" s="15">
        <f t="shared" si="2"/>
        <v>0</v>
      </c>
      <c r="K19" s="16">
        <f t="shared" si="3"/>
        <v>0</v>
      </c>
      <c r="L19" s="15">
        <f t="shared" si="4"/>
        <v>0</v>
      </c>
    </row>
    <row r="20" spans="1:12" s="17" customFormat="1" ht="15.75" x14ac:dyDescent="0.2">
      <c r="A20" s="8">
        <v>12</v>
      </c>
      <c r="B20" s="42" t="s">
        <v>94</v>
      </c>
      <c r="C20" s="43" t="s">
        <v>31</v>
      </c>
      <c r="D20" s="43">
        <v>200</v>
      </c>
      <c r="E20" s="38">
        <f t="shared" si="0"/>
        <v>400</v>
      </c>
      <c r="F20" s="12"/>
      <c r="G20" s="13"/>
      <c r="H20" s="14">
        <v>0</v>
      </c>
      <c r="I20" s="15">
        <f t="shared" si="1"/>
        <v>0</v>
      </c>
      <c r="J20" s="15">
        <f t="shared" si="2"/>
        <v>0</v>
      </c>
      <c r="K20" s="16">
        <f t="shared" si="3"/>
        <v>0</v>
      </c>
      <c r="L20" s="15">
        <f t="shared" si="4"/>
        <v>0</v>
      </c>
    </row>
    <row r="21" spans="1:12" s="17" customFormat="1" ht="15.75" x14ac:dyDescent="0.2">
      <c r="A21" s="8">
        <v>13</v>
      </c>
      <c r="B21" s="42" t="s">
        <v>95</v>
      </c>
      <c r="C21" s="43" t="s">
        <v>31</v>
      </c>
      <c r="D21" s="43">
        <v>100</v>
      </c>
      <c r="E21" s="38">
        <f t="shared" si="0"/>
        <v>200</v>
      </c>
      <c r="F21" s="12"/>
      <c r="G21" s="13"/>
      <c r="H21" s="14">
        <v>0</v>
      </c>
      <c r="I21" s="15">
        <f t="shared" si="1"/>
        <v>0</v>
      </c>
      <c r="J21" s="15">
        <f t="shared" si="2"/>
        <v>0</v>
      </c>
      <c r="K21" s="16">
        <f t="shared" si="3"/>
        <v>0</v>
      </c>
      <c r="L21" s="15">
        <f t="shared" si="4"/>
        <v>0</v>
      </c>
    </row>
    <row r="22" spans="1:12" s="17" customFormat="1" ht="15.75" x14ac:dyDescent="0.2">
      <c r="A22" s="8">
        <v>14</v>
      </c>
      <c r="B22" s="42" t="s">
        <v>96</v>
      </c>
      <c r="C22" s="43" t="s">
        <v>31</v>
      </c>
      <c r="D22" s="43">
        <v>700</v>
      </c>
      <c r="E22" s="38">
        <f t="shared" si="0"/>
        <v>1400</v>
      </c>
      <c r="F22" s="12"/>
      <c r="G22" s="13"/>
      <c r="H22" s="14">
        <v>0</v>
      </c>
      <c r="I22" s="15">
        <f t="shared" si="1"/>
        <v>0</v>
      </c>
      <c r="J22" s="15">
        <f t="shared" si="2"/>
        <v>0</v>
      </c>
      <c r="K22" s="16">
        <f t="shared" si="3"/>
        <v>0</v>
      </c>
      <c r="L22" s="15">
        <f t="shared" si="4"/>
        <v>0</v>
      </c>
    </row>
    <row r="23" spans="1:12" s="17" customFormat="1" ht="15.75" x14ac:dyDescent="0.2">
      <c r="A23" s="8">
        <v>15</v>
      </c>
      <c r="B23" s="42" t="s">
        <v>97</v>
      </c>
      <c r="C23" s="43" t="s">
        <v>158</v>
      </c>
      <c r="D23" s="43">
        <v>250</v>
      </c>
      <c r="E23" s="38">
        <f t="shared" si="0"/>
        <v>500</v>
      </c>
      <c r="F23" s="12"/>
      <c r="G23" s="13"/>
      <c r="H23" s="14">
        <v>0</v>
      </c>
      <c r="I23" s="15">
        <f t="shared" si="1"/>
        <v>0</v>
      </c>
      <c r="J23" s="15">
        <f t="shared" si="2"/>
        <v>0</v>
      </c>
      <c r="K23" s="16">
        <f t="shared" si="3"/>
        <v>0</v>
      </c>
      <c r="L23" s="15">
        <f t="shared" si="4"/>
        <v>0</v>
      </c>
    </row>
    <row r="24" spans="1:12" s="17" customFormat="1" ht="15.75" x14ac:dyDescent="0.2">
      <c r="A24" s="8">
        <v>16</v>
      </c>
      <c r="B24" s="42" t="s">
        <v>98</v>
      </c>
      <c r="C24" s="43" t="s">
        <v>31</v>
      </c>
      <c r="D24" s="43">
        <v>100</v>
      </c>
      <c r="E24" s="38">
        <f t="shared" si="0"/>
        <v>200</v>
      </c>
      <c r="F24" s="12"/>
      <c r="G24" s="13"/>
      <c r="H24" s="14">
        <v>0</v>
      </c>
      <c r="I24" s="15">
        <f t="shared" si="1"/>
        <v>0</v>
      </c>
      <c r="J24" s="15">
        <f t="shared" si="2"/>
        <v>0</v>
      </c>
      <c r="K24" s="16">
        <f t="shared" si="3"/>
        <v>0</v>
      </c>
      <c r="L24" s="15">
        <f t="shared" si="4"/>
        <v>0</v>
      </c>
    </row>
    <row r="25" spans="1:12" s="17" customFormat="1" ht="15.75" x14ac:dyDescent="0.2">
      <c r="A25" s="8">
        <v>17</v>
      </c>
      <c r="B25" s="41" t="s">
        <v>99</v>
      </c>
      <c r="C25" s="43" t="s">
        <v>31</v>
      </c>
      <c r="D25" s="37">
        <v>1500</v>
      </c>
      <c r="E25" s="38">
        <f t="shared" si="0"/>
        <v>3000</v>
      </c>
      <c r="F25" s="12"/>
      <c r="G25" s="13"/>
      <c r="H25" s="14">
        <v>0</v>
      </c>
      <c r="I25" s="15">
        <f t="shared" si="1"/>
        <v>0</v>
      </c>
      <c r="J25" s="15">
        <f t="shared" si="2"/>
        <v>0</v>
      </c>
      <c r="K25" s="16">
        <f t="shared" si="3"/>
        <v>0</v>
      </c>
      <c r="L25" s="15">
        <f t="shared" si="4"/>
        <v>0</v>
      </c>
    </row>
    <row r="26" spans="1:12" s="17" customFormat="1" ht="15.75" x14ac:dyDescent="0.2">
      <c r="A26" s="8">
        <v>18</v>
      </c>
      <c r="B26" s="42" t="s">
        <v>117</v>
      </c>
      <c r="C26" s="43" t="s">
        <v>31</v>
      </c>
      <c r="D26" s="43">
        <v>400</v>
      </c>
      <c r="E26" s="38">
        <f t="shared" si="0"/>
        <v>800</v>
      </c>
      <c r="F26" s="12"/>
      <c r="G26" s="13"/>
      <c r="H26" s="14">
        <v>0</v>
      </c>
      <c r="I26" s="15">
        <f t="shared" si="1"/>
        <v>0</v>
      </c>
      <c r="J26" s="15">
        <f t="shared" si="2"/>
        <v>0</v>
      </c>
      <c r="K26" s="16">
        <f t="shared" si="3"/>
        <v>0</v>
      </c>
      <c r="L26" s="15">
        <f t="shared" si="4"/>
        <v>0</v>
      </c>
    </row>
    <row r="27" spans="1:12" s="17" customFormat="1" ht="15.75" x14ac:dyDescent="0.2">
      <c r="A27" s="8">
        <v>19</v>
      </c>
      <c r="B27" s="42" t="s">
        <v>100</v>
      </c>
      <c r="C27" s="43" t="s">
        <v>31</v>
      </c>
      <c r="D27" s="43">
        <v>1500</v>
      </c>
      <c r="E27" s="38">
        <f t="shared" si="0"/>
        <v>3000</v>
      </c>
      <c r="F27" s="12"/>
      <c r="G27" s="13"/>
      <c r="H27" s="14">
        <v>0</v>
      </c>
      <c r="I27" s="15">
        <f t="shared" si="1"/>
        <v>0</v>
      </c>
      <c r="J27" s="15">
        <f t="shared" si="2"/>
        <v>0</v>
      </c>
      <c r="K27" s="16">
        <f t="shared" si="3"/>
        <v>0</v>
      </c>
      <c r="L27" s="15">
        <f t="shared" si="4"/>
        <v>0</v>
      </c>
    </row>
    <row r="28" spans="1:12" s="17" customFormat="1" ht="15.75" x14ac:dyDescent="0.2">
      <c r="A28" s="8">
        <v>20</v>
      </c>
      <c r="B28" s="42" t="s">
        <v>101</v>
      </c>
      <c r="C28" s="43" t="s">
        <v>158</v>
      </c>
      <c r="D28" s="43">
        <v>500</v>
      </c>
      <c r="E28" s="38">
        <f t="shared" si="0"/>
        <v>1000</v>
      </c>
      <c r="F28" s="12"/>
      <c r="G28" s="13"/>
      <c r="H28" s="14">
        <v>0</v>
      </c>
      <c r="I28" s="15">
        <f t="shared" si="1"/>
        <v>0</v>
      </c>
      <c r="J28" s="15">
        <f t="shared" si="2"/>
        <v>0</v>
      </c>
      <c r="K28" s="16">
        <f t="shared" si="3"/>
        <v>0</v>
      </c>
      <c r="L28" s="15">
        <f t="shared" si="4"/>
        <v>0</v>
      </c>
    </row>
    <row r="29" spans="1:12" s="17" customFormat="1" ht="15.75" x14ac:dyDescent="0.2">
      <c r="A29" s="8">
        <v>21</v>
      </c>
      <c r="B29" s="42" t="s">
        <v>102</v>
      </c>
      <c r="C29" s="43" t="s">
        <v>31</v>
      </c>
      <c r="D29" s="43">
        <v>100</v>
      </c>
      <c r="E29" s="38">
        <f t="shared" si="0"/>
        <v>200</v>
      </c>
      <c r="F29" s="12"/>
      <c r="G29" s="13"/>
      <c r="H29" s="14">
        <v>0</v>
      </c>
      <c r="I29" s="15">
        <f t="shared" si="1"/>
        <v>0</v>
      </c>
      <c r="J29" s="15">
        <f t="shared" si="2"/>
        <v>0</v>
      </c>
      <c r="K29" s="16">
        <f t="shared" si="3"/>
        <v>0</v>
      </c>
      <c r="L29" s="15">
        <f t="shared" si="4"/>
        <v>0</v>
      </c>
    </row>
    <row r="30" spans="1:12" s="17" customFormat="1" ht="15.75" x14ac:dyDescent="0.2">
      <c r="A30" s="8">
        <v>22</v>
      </c>
      <c r="B30" s="42" t="s">
        <v>103</v>
      </c>
      <c r="C30" s="43" t="s">
        <v>31</v>
      </c>
      <c r="D30" s="43">
        <v>350</v>
      </c>
      <c r="E30" s="38">
        <f t="shared" si="0"/>
        <v>700</v>
      </c>
      <c r="F30" s="12"/>
      <c r="G30" s="13"/>
      <c r="H30" s="14">
        <v>0</v>
      </c>
      <c r="I30" s="15">
        <f t="shared" si="1"/>
        <v>0</v>
      </c>
      <c r="J30" s="15">
        <f t="shared" si="2"/>
        <v>0</v>
      </c>
      <c r="K30" s="16">
        <f t="shared" si="3"/>
        <v>0</v>
      </c>
      <c r="L30" s="15">
        <f t="shared" si="4"/>
        <v>0</v>
      </c>
    </row>
    <row r="31" spans="1:12" s="17" customFormat="1" ht="15.75" x14ac:dyDescent="0.2">
      <c r="A31" s="8">
        <v>23</v>
      </c>
      <c r="B31" s="42" t="s">
        <v>104</v>
      </c>
      <c r="C31" s="43" t="s">
        <v>31</v>
      </c>
      <c r="D31" s="43">
        <v>50</v>
      </c>
      <c r="E31" s="38">
        <f t="shared" si="0"/>
        <v>100</v>
      </c>
      <c r="F31" s="12"/>
      <c r="G31" s="13"/>
      <c r="H31" s="14">
        <v>0</v>
      </c>
      <c r="I31" s="15">
        <f t="shared" si="1"/>
        <v>0</v>
      </c>
      <c r="J31" s="15">
        <f t="shared" si="2"/>
        <v>0</v>
      </c>
      <c r="K31" s="16">
        <f t="shared" si="3"/>
        <v>0</v>
      </c>
      <c r="L31" s="15">
        <f t="shared" si="4"/>
        <v>0</v>
      </c>
    </row>
    <row r="32" spans="1:12" s="17" customFormat="1" ht="15.75" x14ac:dyDescent="0.2">
      <c r="A32" s="8">
        <v>24</v>
      </c>
      <c r="B32" s="42" t="s">
        <v>105</v>
      </c>
      <c r="C32" s="43" t="s">
        <v>31</v>
      </c>
      <c r="D32" s="43">
        <v>200</v>
      </c>
      <c r="E32" s="38">
        <f t="shared" si="0"/>
        <v>400</v>
      </c>
      <c r="F32" s="12"/>
      <c r="G32" s="13"/>
      <c r="H32" s="14">
        <v>0</v>
      </c>
      <c r="I32" s="15">
        <f t="shared" si="1"/>
        <v>0</v>
      </c>
      <c r="J32" s="15">
        <f t="shared" si="2"/>
        <v>0</v>
      </c>
      <c r="K32" s="16">
        <f t="shared" si="3"/>
        <v>0</v>
      </c>
      <c r="L32" s="15">
        <f t="shared" si="4"/>
        <v>0</v>
      </c>
    </row>
    <row r="33" spans="1:13" s="17" customFormat="1" ht="15.75" x14ac:dyDescent="0.2">
      <c r="A33" s="8">
        <v>25</v>
      </c>
      <c r="B33" s="42" t="s">
        <v>106</v>
      </c>
      <c r="C33" s="43" t="s">
        <v>31</v>
      </c>
      <c r="D33" s="43">
        <v>1500</v>
      </c>
      <c r="E33" s="38">
        <f t="shared" si="0"/>
        <v>3000</v>
      </c>
      <c r="F33" s="12"/>
      <c r="G33" s="13"/>
      <c r="H33" s="14">
        <v>0</v>
      </c>
      <c r="I33" s="15">
        <f t="shared" si="1"/>
        <v>0</v>
      </c>
      <c r="J33" s="15">
        <f t="shared" si="2"/>
        <v>0</v>
      </c>
      <c r="K33" s="16">
        <f t="shared" si="3"/>
        <v>0</v>
      </c>
      <c r="L33" s="15">
        <f t="shared" si="4"/>
        <v>0</v>
      </c>
    </row>
    <row r="34" spans="1:13" s="17" customFormat="1" ht="15.75" x14ac:dyDescent="0.2">
      <c r="A34" s="8">
        <v>26</v>
      </c>
      <c r="B34" s="42" t="s">
        <v>107</v>
      </c>
      <c r="C34" s="43" t="s">
        <v>31</v>
      </c>
      <c r="D34" s="43">
        <v>1000</v>
      </c>
      <c r="E34" s="38">
        <f t="shared" si="0"/>
        <v>2000</v>
      </c>
      <c r="F34" s="12"/>
      <c r="G34" s="13"/>
      <c r="H34" s="14">
        <v>0</v>
      </c>
      <c r="I34" s="15">
        <f t="shared" si="1"/>
        <v>0</v>
      </c>
      <c r="J34" s="15">
        <f t="shared" si="2"/>
        <v>0</v>
      </c>
      <c r="K34" s="16">
        <f t="shared" si="3"/>
        <v>0</v>
      </c>
      <c r="L34" s="15">
        <f t="shared" si="4"/>
        <v>0</v>
      </c>
    </row>
    <row r="35" spans="1:13" s="17" customFormat="1" ht="15.75" x14ac:dyDescent="0.2">
      <c r="A35" s="8">
        <v>27</v>
      </c>
      <c r="B35" s="42" t="s">
        <v>108</v>
      </c>
      <c r="C35" s="43" t="s">
        <v>31</v>
      </c>
      <c r="D35" s="43">
        <v>200</v>
      </c>
      <c r="E35" s="38">
        <f t="shared" si="0"/>
        <v>400</v>
      </c>
      <c r="F35" s="12"/>
      <c r="G35" s="13"/>
      <c r="H35" s="14">
        <v>0</v>
      </c>
      <c r="I35" s="15">
        <f t="shared" si="1"/>
        <v>0</v>
      </c>
      <c r="J35" s="15">
        <f t="shared" si="2"/>
        <v>0</v>
      </c>
      <c r="K35" s="16">
        <f t="shared" si="3"/>
        <v>0</v>
      </c>
      <c r="L35" s="15">
        <f t="shared" si="4"/>
        <v>0</v>
      </c>
    </row>
    <row r="36" spans="1:13" s="17" customFormat="1" ht="15.75" x14ac:dyDescent="0.2">
      <c r="A36" s="8">
        <v>28</v>
      </c>
      <c r="B36" s="42" t="s">
        <v>109</v>
      </c>
      <c r="C36" s="43" t="s">
        <v>31</v>
      </c>
      <c r="D36" s="43">
        <v>1500</v>
      </c>
      <c r="E36" s="38">
        <f t="shared" si="0"/>
        <v>3000</v>
      </c>
      <c r="F36" s="12"/>
      <c r="G36" s="13"/>
      <c r="H36" s="14">
        <v>0</v>
      </c>
      <c r="I36" s="15">
        <f t="shared" si="1"/>
        <v>0</v>
      </c>
      <c r="J36" s="15">
        <f t="shared" si="2"/>
        <v>0</v>
      </c>
      <c r="K36" s="16">
        <f t="shared" si="3"/>
        <v>0</v>
      </c>
      <c r="L36" s="15">
        <f t="shared" si="4"/>
        <v>0</v>
      </c>
    </row>
    <row r="37" spans="1:13" s="17" customFormat="1" ht="16.5" customHeight="1" x14ac:dyDescent="0.25">
      <c r="A37" s="68" t="s">
        <v>18</v>
      </c>
      <c r="B37" s="68"/>
      <c r="C37" s="68"/>
      <c r="D37" s="68"/>
      <c r="E37" s="68"/>
      <c r="F37" s="68"/>
      <c r="G37" s="69"/>
      <c r="H37" s="21"/>
      <c r="I37" s="22">
        <f>SUM(I9:I36)</f>
        <v>0</v>
      </c>
      <c r="J37" s="22">
        <f>SUM(J9:J36)</f>
        <v>0</v>
      </c>
      <c r="K37" s="22">
        <f>SUM(K9:K36)</f>
        <v>0</v>
      </c>
      <c r="L37" s="22">
        <f>SUM(L9:L36)</f>
        <v>0</v>
      </c>
    </row>
    <row r="38" spans="1:13" ht="10.5" customHeight="1" x14ac:dyDescent="0.2">
      <c r="B38" s="23"/>
      <c r="C38" s="24"/>
      <c r="D38" s="24"/>
      <c r="E38" s="25"/>
      <c r="F38" s="25"/>
      <c r="G38" s="26"/>
      <c r="H38" s="26"/>
      <c r="I38" s="27"/>
      <c r="J38" s="27"/>
      <c r="K38" s="27"/>
      <c r="L38" s="27"/>
    </row>
    <row r="39" spans="1:13" ht="15.75" customHeight="1" x14ac:dyDescent="0.2">
      <c r="A39" s="70" t="s">
        <v>19</v>
      </c>
      <c r="B39" s="70"/>
      <c r="C39" s="70"/>
      <c r="D39" s="70"/>
      <c r="E39" s="70"/>
      <c r="F39" s="70"/>
      <c r="G39" s="70"/>
      <c r="H39" s="71">
        <f>+I37</f>
        <v>0</v>
      </c>
      <c r="I39" s="72"/>
      <c r="J39" s="28"/>
      <c r="K39" s="58">
        <f>+K37</f>
        <v>0</v>
      </c>
      <c r="L39" s="53"/>
    </row>
    <row r="40" spans="1:13" ht="14.25" customHeight="1" x14ac:dyDescent="0.2">
      <c r="A40" s="70" t="s">
        <v>27</v>
      </c>
      <c r="B40" s="70"/>
      <c r="C40" s="70"/>
      <c r="D40" s="70"/>
      <c r="E40" s="70"/>
      <c r="F40" s="70"/>
      <c r="G40" s="70"/>
      <c r="H40" s="73">
        <v>0</v>
      </c>
      <c r="I40" s="74"/>
      <c r="J40" s="29"/>
      <c r="K40" s="59">
        <v>0</v>
      </c>
      <c r="L40" s="55"/>
    </row>
    <row r="41" spans="1:13" ht="15.75" customHeight="1" x14ac:dyDescent="0.2">
      <c r="A41" s="70" t="s">
        <v>20</v>
      </c>
      <c r="B41" s="70"/>
      <c r="C41" s="70"/>
      <c r="D41" s="70"/>
      <c r="E41" s="70"/>
      <c r="F41" s="70"/>
      <c r="G41" s="70"/>
      <c r="H41" s="75">
        <f>+H40+H39</f>
        <v>0</v>
      </c>
      <c r="I41" s="76"/>
      <c r="J41" s="30"/>
      <c r="K41" s="60">
        <f>+K40+K39</f>
        <v>0</v>
      </c>
      <c r="L41" s="57"/>
      <c r="M41" s="31"/>
    </row>
    <row r="42" spans="1:13" ht="33" customHeight="1" x14ac:dyDescent="0.2">
      <c r="B42" s="77" t="s">
        <v>26</v>
      </c>
      <c r="C42" s="77"/>
      <c r="D42" s="77"/>
      <c r="E42" s="77"/>
      <c r="F42" s="77"/>
      <c r="G42" s="77"/>
      <c r="H42" s="77"/>
      <c r="I42" s="77"/>
      <c r="J42" s="77"/>
      <c r="K42" s="77"/>
    </row>
    <row r="43" spans="1:13" s="17" customFormat="1" ht="19.5" customHeight="1" x14ac:dyDescent="0.25">
      <c r="B43" s="1" t="s">
        <v>21</v>
      </c>
    </row>
    <row r="44" spans="1:13" s="17" customFormat="1" ht="24" customHeight="1" x14ac:dyDescent="0.25">
      <c r="B44" s="32" t="s">
        <v>22</v>
      </c>
      <c r="K44" s="33"/>
    </row>
    <row r="46" spans="1:13" ht="12.75" customHeight="1" x14ac:dyDescent="0.2">
      <c r="A46" s="67" t="s">
        <v>23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</row>
    <row r="47" spans="1:13" ht="20.25" customHeight="1" x14ac:dyDescent="0.2">
      <c r="A47" s="67" t="s">
        <v>24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</row>
    <row r="57" spans="12:12" x14ac:dyDescent="0.2">
      <c r="L57">
        <f>400/1.1</f>
        <v>363.63636363636363</v>
      </c>
    </row>
    <row r="58" spans="12:12" x14ac:dyDescent="0.2">
      <c r="L58">
        <f>+L57*0.1</f>
        <v>36.363636363636367</v>
      </c>
    </row>
    <row r="69" spans="7:11" x14ac:dyDescent="0.2">
      <c r="K69">
        <f>34915-34798</f>
        <v>117</v>
      </c>
    </row>
    <row r="70" spans="7:11" x14ac:dyDescent="0.2">
      <c r="K70">
        <f>+K69/18</f>
        <v>6.5</v>
      </c>
    </row>
    <row r="71" spans="7:11" x14ac:dyDescent="0.2">
      <c r="G71"/>
      <c r="H71"/>
    </row>
  </sheetData>
  <mergeCells count="20">
    <mergeCell ref="A4:L4"/>
    <mergeCell ref="A5:L5"/>
    <mergeCell ref="A7:A8"/>
    <mergeCell ref="B7:B8"/>
    <mergeCell ref="C7:C8"/>
    <mergeCell ref="D7:E7"/>
    <mergeCell ref="F7:F8"/>
    <mergeCell ref="H7:H8"/>
    <mergeCell ref="I7:J7"/>
    <mergeCell ref="K7:L7"/>
    <mergeCell ref="A47:L47"/>
    <mergeCell ref="A37:G37"/>
    <mergeCell ref="A39:G39"/>
    <mergeCell ref="H39:I39"/>
    <mergeCell ref="A40:G40"/>
    <mergeCell ref="H40:I40"/>
    <mergeCell ref="A41:G41"/>
    <mergeCell ref="H41:I41"/>
    <mergeCell ref="B42:K42"/>
    <mergeCell ref="A46:L46"/>
  </mergeCells>
  <printOptions horizontalCentered="1"/>
  <pageMargins left="0.23622047244094491" right="0.15748031496062992" top="0.15748031496062992" bottom="0.19685039370078741" header="0.15748031496062992" footer="0.19685039370078741"/>
  <pageSetup paperSize="9" scale="72" fitToWidth="0" orientation="landscape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E9720-E4B4-4C75-9280-7CD28E570034}">
  <sheetPr>
    <tabColor rgb="FFFF0000"/>
  </sheetPr>
  <dimension ref="A1:M51"/>
  <sheetViews>
    <sheetView showGridLines="0" view="pageBreakPreview" topLeftCell="A4" zoomScaleNormal="100" zoomScaleSheetLayoutView="100" workbookViewId="0">
      <selection activeCell="A20" sqref="A20:G20"/>
    </sheetView>
  </sheetViews>
  <sheetFormatPr baseColWidth="10" defaultColWidth="9.140625" defaultRowHeight="12.75" x14ac:dyDescent="0.2"/>
  <cols>
    <col min="1" max="1" width="6.140625" customWidth="1"/>
    <col min="2" max="2" width="42.140625" customWidth="1"/>
    <col min="3" max="3" width="9.85546875" customWidth="1"/>
    <col min="4" max="4" width="10.5703125" customWidth="1"/>
    <col min="5" max="5" width="10.7109375" customWidth="1"/>
    <col min="6" max="6" width="2" hidden="1" customWidth="1"/>
    <col min="7" max="7" width="10.5703125" style="2" customWidth="1"/>
    <col min="8" max="8" width="8.5703125" style="2" customWidth="1"/>
    <col min="9" max="9" width="19.140625" bestFit="1" customWidth="1"/>
    <col min="10" max="10" width="13.42578125" bestFit="1" customWidth="1"/>
    <col min="11" max="11" width="19.7109375" bestFit="1" customWidth="1"/>
    <col min="12" max="12" width="13.42578125" bestFit="1" customWidth="1"/>
    <col min="13" max="250" width="11.42578125" customWidth="1"/>
  </cols>
  <sheetData>
    <row r="1" spans="1:12" x14ac:dyDescent="0.2">
      <c r="A1" s="1" t="s">
        <v>0</v>
      </c>
      <c r="L1" s="1"/>
    </row>
    <row r="2" spans="1:12" x14ac:dyDescent="0.2">
      <c r="A2" s="1" t="s">
        <v>1</v>
      </c>
      <c r="E2" s="3"/>
      <c r="F2" s="3"/>
    </row>
    <row r="3" spans="1:12" ht="12.75" customHeight="1" x14ac:dyDescent="0.3">
      <c r="B3" s="4"/>
      <c r="C3" s="4"/>
    </row>
    <row r="4" spans="1:12" ht="20.25" x14ac:dyDescent="0.3">
      <c r="A4" s="78" t="s">
        <v>198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5.75" x14ac:dyDescent="0.25">
      <c r="A5" s="79" t="s">
        <v>155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5.75" x14ac:dyDescent="0.25">
      <c r="B6" s="5"/>
    </row>
    <row r="7" spans="1:12" s="7" customFormat="1" ht="51" x14ac:dyDescent="0.15">
      <c r="A7" s="80" t="s">
        <v>2</v>
      </c>
      <c r="B7" s="82" t="s">
        <v>28</v>
      </c>
      <c r="C7" s="82" t="s">
        <v>3</v>
      </c>
      <c r="D7" s="82" t="s">
        <v>4</v>
      </c>
      <c r="E7" s="82"/>
      <c r="F7" s="82" t="s">
        <v>5</v>
      </c>
      <c r="G7" s="6" t="s">
        <v>6</v>
      </c>
      <c r="H7" s="83" t="s">
        <v>7</v>
      </c>
      <c r="I7" s="82" t="s">
        <v>8</v>
      </c>
      <c r="J7" s="82"/>
      <c r="K7" s="82" t="s">
        <v>9</v>
      </c>
      <c r="L7" s="82"/>
    </row>
    <row r="8" spans="1:12" s="7" customFormat="1" ht="36" customHeight="1" x14ac:dyDescent="0.15">
      <c r="A8" s="81"/>
      <c r="B8" s="82"/>
      <c r="C8" s="82"/>
      <c r="D8" s="6" t="s">
        <v>10</v>
      </c>
      <c r="E8" s="6" t="s">
        <v>11</v>
      </c>
      <c r="F8" s="82"/>
      <c r="G8" s="6" t="s">
        <v>12</v>
      </c>
      <c r="H8" s="84"/>
      <c r="I8" s="6" t="s">
        <v>13</v>
      </c>
      <c r="J8" s="6" t="s">
        <v>14</v>
      </c>
      <c r="K8" s="6" t="s">
        <v>15</v>
      </c>
      <c r="L8" s="6" t="s">
        <v>14</v>
      </c>
    </row>
    <row r="9" spans="1:12" s="17" customFormat="1" ht="15.75" x14ac:dyDescent="0.2">
      <c r="A9" s="8">
        <v>1</v>
      </c>
      <c r="B9" s="42" t="s">
        <v>118</v>
      </c>
      <c r="C9" s="43" t="s">
        <v>17</v>
      </c>
      <c r="D9" s="43">
        <v>24000</v>
      </c>
      <c r="E9" s="38">
        <f>+D9*2</f>
        <v>48000</v>
      </c>
      <c r="F9" s="12">
        <v>1.1000000000000001</v>
      </c>
      <c r="G9" s="13"/>
      <c r="H9" s="14">
        <v>0</v>
      </c>
      <c r="I9" s="15">
        <f>D9*G9</f>
        <v>0</v>
      </c>
      <c r="J9" s="15">
        <f>+I9*H9</f>
        <v>0</v>
      </c>
      <c r="K9" s="16">
        <f>E9*G9</f>
        <v>0</v>
      </c>
      <c r="L9" s="15">
        <f>+K9*H9</f>
        <v>0</v>
      </c>
    </row>
    <row r="10" spans="1:12" s="17" customFormat="1" ht="15.75" x14ac:dyDescent="0.2">
      <c r="A10" s="8">
        <v>2</v>
      </c>
      <c r="B10" s="42" t="s">
        <v>119</v>
      </c>
      <c r="C10" s="43" t="s">
        <v>17</v>
      </c>
      <c r="D10" s="43">
        <v>25000</v>
      </c>
      <c r="E10" s="38">
        <f t="shared" ref="E10:E15" si="0">+D10*2</f>
        <v>50000</v>
      </c>
      <c r="F10" s="12">
        <v>1.1000000000000001</v>
      </c>
      <c r="G10" s="13"/>
      <c r="H10" s="14">
        <v>0</v>
      </c>
      <c r="I10" s="15">
        <f t="shared" ref="I10:I15" si="1">D10*G10</f>
        <v>0</v>
      </c>
      <c r="J10" s="15">
        <f t="shared" ref="J10:J15" si="2">+I10*H10</f>
        <v>0</v>
      </c>
      <c r="K10" s="16">
        <f t="shared" ref="K10:K15" si="3">E10*G10</f>
        <v>0</v>
      </c>
      <c r="L10" s="15">
        <f t="shared" ref="L10:L15" si="4">+K10*H10</f>
        <v>0</v>
      </c>
    </row>
    <row r="11" spans="1:12" s="17" customFormat="1" ht="15.75" x14ac:dyDescent="0.2">
      <c r="A11" s="8">
        <v>3</v>
      </c>
      <c r="B11" s="42" t="s">
        <v>120</v>
      </c>
      <c r="C11" s="43" t="s">
        <v>17</v>
      </c>
      <c r="D11" s="43">
        <v>4500</v>
      </c>
      <c r="E11" s="38">
        <f t="shared" si="0"/>
        <v>9000</v>
      </c>
      <c r="F11" s="12">
        <v>1.5</v>
      </c>
      <c r="G11" s="13"/>
      <c r="H11" s="14">
        <v>0</v>
      </c>
      <c r="I11" s="15">
        <f t="shared" si="1"/>
        <v>0</v>
      </c>
      <c r="J11" s="15">
        <f t="shared" si="2"/>
        <v>0</v>
      </c>
      <c r="K11" s="16">
        <f t="shared" si="3"/>
        <v>0</v>
      </c>
      <c r="L11" s="15">
        <f t="shared" si="4"/>
        <v>0</v>
      </c>
    </row>
    <row r="12" spans="1:12" s="17" customFormat="1" ht="15.75" x14ac:dyDescent="0.2">
      <c r="A12" s="8">
        <v>4</v>
      </c>
      <c r="B12" s="42" t="s">
        <v>163</v>
      </c>
      <c r="C12" s="43" t="s">
        <v>17</v>
      </c>
      <c r="D12" s="43">
        <v>1000</v>
      </c>
      <c r="E12" s="38">
        <f t="shared" si="0"/>
        <v>2000</v>
      </c>
      <c r="F12" s="12">
        <v>1.5</v>
      </c>
      <c r="G12" s="13"/>
      <c r="H12" s="14">
        <v>0</v>
      </c>
      <c r="I12" s="15">
        <f t="shared" si="1"/>
        <v>0</v>
      </c>
      <c r="J12" s="15">
        <f t="shared" si="2"/>
        <v>0</v>
      </c>
      <c r="K12" s="16">
        <f t="shared" si="3"/>
        <v>0</v>
      </c>
      <c r="L12" s="15">
        <f t="shared" si="4"/>
        <v>0</v>
      </c>
    </row>
    <row r="13" spans="1:12" s="17" customFormat="1" ht="15.75" x14ac:dyDescent="0.2">
      <c r="A13" s="8">
        <v>5</v>
      </c>
      <c r="B13" s="42" t="s">
        <v>121</v>
      </c>
      <c r="C13" s="43" t="s">
        <v>17</v>
      </c>
      <c r="D13" s="43">
        <v>1400</v>
      </c>
      <c r="E13" s="38">
        <f t="shared" si="0"/>
        <v>2800</v>
      </c>
      <c r="F13" s="12">
        <v>4</v>
      </c>
      <c r="G13" s="13"/>
      <c r="H13" s="14">
        <v>7.0000000000000007E-2</v>
      </c>
      <c r="I13" s="15">
        <f t="shared" si="1"/>
        <v>0</v>
      </c>
      <c r="J13" s="15">
        <f t="shared" si="2"/>
        <v>0</v>
      </c>
      <c r="K13" s="16">
        <f t="shared" si="3"/>
        <v>0</v>
      </c>
      <c r="L13" s="15">
        <f t="shared" si="4"/>
        <v>0</v>
      </c>
    </row>
    <row r="14" spans="1:12" s="17" customFormat="1" ht="15.75" x14ac:dyDescent="0.2">
      <c r="A14" s="8">
        <v>6</v>
      </c>
      <c r="B14" s="42" t="s">
        <v>122</v>
      </c>
      <c r="C14" s="43" t="s">
        <v>17</v>
      </c>
      <c r="D14" s="43">
        <v>6000</v>
      </c>
      <c r="E14" s="38">
        <f t="shared" si="0"/>
        <v>12000</v>
      </c>
      <c r="F14" s="12">
        <v>2.5</v>
      </c>
      <c r="G14" s="13"/>
      <c r="H14" s="14">
        <v>0.2</v>
      </c>
      <c r="I14" s="15">
        <f t="shared" si="1"/>
        <v>0</v>
      </c>
      <c r="J14" s="15">
        <f t="shared" si="2"/>
        <v>0</v>
      </c>
      <c r="K14" s="16">
        <f t="shared" si="3"/>
        <v>0</v>
      </c>
      <c r="L14" s="15">
        <f t="shared" si="4"/>
        <v>0</v>
      </c>
    </row>
    <row r="15" spans="1:12" s="17" customFormat="1" ht="15.75" x14ac:dyDescent="0.2">
      <c r="A15" s="8">
        <v>7</v>
      </c>
      <c r="B15" s="42" t="s">
        <v>123</v>
      </c>
      <c r="C15" s="43" t="s">
        <v>31</v>
      </c>
      <c r="D15" s="43">
        <v>150</v>
      </c>
      <c r="E15" s="38">
        <f t="shared" si="0"/>
        <v>300</v>
      </c>
      <c r="F15" s="12">
        <v>50</v>
      </c>
      <c r="G15" s="13"/>
      <c r="H15" s="14">
        <v>0</v>
      </c>
      <c r="I15" s="15">
        <f t="shared" si="1"/>
        <v>0</v>
      </c>
      <c r="J15" s="15">
        <f t="shared" si="2"/>
        <v>0</v>
      </c>
      <c r="K15" s="16">
        <f t="shared" si="3"/>
        <v>0</v>
      </c>
      <c r="L15" s="15">
        <f t="shared" si="4"/>
        <v>0</v>
      </c>
    </row>
    <row r="16" spans="1:12" s="17" customFormat="1" ht="16.5" customHeight="1" x14ac:dyDescent="0.25">
      <c r="A16" s="68" t="s">
        <v>18</v>
      </c>
      <c r="B16" s="68"/>
      <c r="C16" s="68"/>
      <c r="D16" s="68"/>
      <c r="E16" s="68"/>
      <c r="F16" s="68"/>
      <c r="G16" s="69"/>
      <c r="H16" s="21"/>
      <c r="I16" s="22">
        <f>SUM(I9:I15)</f>
        <v>0</v>
      </c>
      <c r="J16" s="22">
        <f>SUM(J9:J15)</f>
        <v>0</v>
      </c>
      <c r="K16" s="22">
        <f>SUM(K9:K15)</f>
        <v>0</v>
      </c>
      <c r="L16" s="22">
        <f>SUM(L9:L15)</f>
        <v>0</v>
      </c>
    </row>
    <row r="17" spans="1:13" ht="10.5" customHeight="1" x14ac:dyDescent="0.2">
      <c r="B17" s="23"/>
      <c r="C17" s="24"/>
      <c r="D17" s="24"/>
      <c r="E17" s="25"/>
      <c r="F17" s="25"/>
      <c r="G17" s="26"/>
      <c r="H17" s="26"/>
      <c r="I17" s="27"/>
      <c r="J17" s="27"/>
      <c r="K17" s="27"/>
      <c r="L17" s="27"/>
    </row>
    <row r="18" spans="1:13" ht="15.75" customHeight="1" x14ac:dyDescent="0.2">
      <c r="A18" s="70" t="s">
        <v>19</v>
      </c>
      <c r="B18" s="70"/>
      <c r="C18" s="70"/>
      <c r="D18" s="70"/>
      <c r="E18" s="70"/>
      <c r="F18" s="70"/>
      <c r="G18" s="70"/>
      <c r="H18" s="71">
        <f>+I16</f>
        <v>0</v>
      </c>
      <c r="I18" s="72"/>
      <c r="J18" s="28"/>
      <c r="K18" s="58">
        <f>+K16</f>
        <v>0</v>
      </c>
      <c r="L18" s="53"/>
    </row>
    <row r="19" spans="1:13" ht="14.25" customHeight="1" x14ac:dyDescent="0.2">
      <c r="A19" s="70" t="s">
        <v>196</v>
      </c>
      <c r="B19" s="70"/>
      <c r="C19" s="70"/>
      <c r="D19" s="70"/>
      <c r="E19" s="70"/>
      <c r="F19" s="70"/>
      <c r="G19" s="70"/>
      <c r="H19" s="73">
        <f>+J13</f>
        <v>0</v>
      </c>
      <c r="I19" s="74"/>
      <c r="J19" s="29"/>
      <c r="K19" s="59">
        <f>+L13</f>
        <v>0</v>
      </c>
      <c r="L19" s="55"/>
    </row>
    <row r="20" spans="1:13" ht="14.25" customHeight="1" x14ac:dyDescent="0.2">
      <c r="A20" s="70" t="s">
        <v>197</v>
      </c>
      <c r="B20" s="70"/>
      <c r="C20" s="70"/>
      <c r="D20" s="70"/>
      <c r="E20" s="70"/>
      <c r="F20" s="70"/>
      <c r="G20" s="70"/>
      <c r="H20" s="73">
        <f>+J14</f>
        <v>0</v>
      </c>
      <c r="I20" s="74"/>
      <c r="J20" s="29"/>
      <c r="K20" s="59">
        <f>+L14</f>
        <v>0</v>
      </c>
      <c r="L20" s="55"/>
    </row>
    <row r="21" spans="1:13" ht="15.75" customHeight="1" x14ac:dyDescent="0.2">
      <c r="A21" s="87" t="s">
        <v>20</v>
      </c>
      <c r="B21" s="88"/>
      <c r="C21" s="88"/>
      <c r="D21" s="88"/>
      <c r="E21" s="88"/>
      <c r="F21" s="88"/>
      <c r="G21" s="89"/>
      <c r="H21" s="75">
        <f>+H20+H19+H18</f>
        <v>0</v>
      </c>
      <c r="I21" s="76"/>
      <c r="J21" s="30"/>
      <c r="K21" s="60">
        <f>+K20+K19+K18</f>
        <v>0</v>
      </c>
      <c r="L21" s="57"/>
      <c r="M21" s="31"/>
    </row>
    <row r="22" spans="1:13" ht="33" customHeight="1" x14ac:dyDescent="0.2">
      <c r="B22" s="77" t="s">
        <v>26</v>
      </c>
      <c r="C22" s="77"/>
      <c r="D22" s="77"/>
      <c r="E22" s="77"/>
      <c r="F22" s="77"/>
      <c r="G22" s="77"/>
      <c r="H22" s="77"/>
      <c r="I22" s="77"/>
      <c r="J22" s="77"/>
      <c r="K22" s="77"/>
    </row>
    <row r="23" spans="1:13" s="17" customFormat="1" ht="19.5" customHeight="1" x14ac:dyDescent="0.25">
      <c r="B23" s="1" t="s">
        <v>21</v>
      </c>
    </row>
    <row r="24" spans="1:13" s="17" customFormat="1" ht="24" customHeight="1" x14ac:dyDescent="0.25">
      <c r="B24" s="32" t="s">
        <v>22</v>
      </c>
      <c r="K24" s="33"/>
    </row>
    <row r="26" spans="1:13" ht="12.75" customHeight="1" x14ac:dyDescent="0.2">
      <c r="A26" s="67" t="s">
        <v>23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</row>
    <row r="27" spans="1:13" ht="20.25" customHeight="1" x14ac:dyDescent="0.2">
      <c r="A27" s="67" t="s">
        <v>24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37" spans="12:12" x14ac:dyDescent="0.2">
      <c r="L37">
        <f>400/1.1</f>
        <v>363.63636363636363</v>
      </c>
    </row>
    <row r="38" spans="12:12" x14ac:dyDescent="0.2">
      <c r="L38">
        <f>+L37*0.1</f>
        <v>36.363636363636367</v>
      </c>
    </row>
    <row r="49" spans="7:11" x14ac:dyDescent="0.2">
      <c r="K49">
        <f>34915-34798</f>
        <v>117</v>
      </c>
    </row>
    <row r="50" spans="7:11" x14ac:dyDescent="0.2">
      <c r="K50">
        <f>+K49/18</f>
        <v>6.5</v>
      </c>
    </row>
    <row r="51" spans="7:11" x14ac:dyDescent="0.2">
      <c r="G51"/>
      <c r="H51"/>
    </row>
  </sheetData>
  <mergeCells count="22">
    <mergeCell ref="A27:L27"/>
    <mergeCell ref="A16:G16"/>
    <mergeCell ref="A18:G18"/>
    <mergeCell ref="H18:I18"/>
    <mergeCell ref="A21:G21"/>
    <mergeCell ref="H21:I21"/>
    <mergeCell ref="B22:K22"/>
    <mergeCell ref="A26:L26"/>
    <mergeCell ref="A19:G19"/>
    <mergeCell ref="H19:I19"/>
    <mergeCell ref="A20:G20"/>
    <mergeCell ref="H20:I20"/>
    <mergeCell ref="A4:L4"/>
    <mergeCell ref="A5:L5"/>
    <mergeCell ref="A7:A8"/>
    <mergeCell ref="B7:B8"/>
    <mergeCell ref="C7:C8"/>
    <mergeCell ref="D7:E7"/>
    <mergeCell ref="F7:F8"/>
    <mergeCell ref="H7:H8"/>
    <mergeCell ref="I7:J7"/>
    <mergeCell ref="K7:L7"/>
  </mergeCells>
  <printOptions horizontalCentered="1"/>
  <pageMargins left="0.23622047244094491" right="0.15748031496062992" top="0.15748031496062992" bottom="0.19685039370078741" header="0.15748031496062992" footer="0.19685039370078741"/>
  <pageSetup paperSize="9" scale="75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LOT 01 VIANDE ET POULET TIZNIT</vt:lpstr>
      <vt:lpstr>LOT 02 CONSERVES ET EPIC TIZNIT</vt:lpstr>
      <vt:lpstr>LOT 03 FRUITS ET LEGUMES TIZNIT</vt:lpstr>
      <vt:lpstr>LOT 04 PAINS &amp; GATEAUX TIZNIT</vt:lpstr>
      <vt:lpstr>LOT 05 POISSON TAFRAOUT</vt:lpstr>
      <vt:lpstr>LOT 06 CONSERVES ET EPIC TAFR)</vt:lpstr>
      <vt:lpstr>LOT 07 FRUIT ET LE TAFRAOUT </vt:lpstr>
      <vt:lpstr>LOT 08 PAIN TAFRAOUT</vt:lpstr>
      <vt:lpstr>'LOT 01 VIANDE ET POULET TIZNIT'!Zone_d_impression</vt:lpstr>
      <vt:lpstr>'LOT 02 CONSERVES ET EPIC TIZNIT'!Zone_d_impression</vt:lpstr>
      <vt:lpstr>'LOT 03 FRUITS ET LEGUMES TIZNIT'!Zone_d_impression</vt:lpstr>
      <vt:lpstr>'LOT 04 PAINS &amp; GATEAUX TIZNIT'!Zone_d_impression</vt:lpstr>
      <vt:lpstr>'LOT 05 POISSON TAFRAOUT'!Zone_d_impression</vt:lpstr>
      <vt:lpstr>'LOT 06 CONSERVES ET EPIC TAFR)'!Zone_d_impression</vt:lpstr>
      <vt:lpstr>'LOT 07 FRUIT ET LE TAFRAOUT '!Zone_d_impression</vt:lpstr>
      <vt:lpstr>'LOT 08 PAIN TAFRAOUT'!Zone_d_impression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2026-09-16T14:02:34Z</cp:lastPrinted>
  <dcterms:created xsi:type="dcterms:W3CDTF">2025-03-26T10:14:00Z</dcterms:created>
  <dcterms:modified xsi:type="dcterms:W3CDTF">2026-09-16T19:09:27Z</dcterms:modified>
</cp:coreProperties>
</file>