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arché 2026\AO 237-2026\AO 237-2026\"/>
    </mc:Choice>
  </mc:AlternateContent>
  <xr:revisionPtr revIDLastSave="0" documentId="13_ncr:1_{6E6D7968-5DEA-4DE7-88B0-4677E52C649E}" xr6:coauthVersionLast="47" xr6:coauthVersionMax="47" xr10:uidLastSave="{00000000-0000-0000-0000-000000000000}"/>
  <bookViews>
    <workbookView xWindow="-120" yWindow="-120" windowWidth="29040" windowHeight="15840" tabRatio="908" xr2:uid="{00000000-000D-0000-FFFF-FFFF00000000}"/>
  </bookViews>
  <sheets>
    <sheet name="BPDE" sheetId="25" r:id="rId1"/>
  </sheets>
  <definedNames>
    <definedName name="_xlnm.Print_Area" localSheetId="0">BPDE!$A$1:$F$50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5" l="1"/>
  <c r="D15" i="25" s="1"/>
  <c r="G16" i="25"/>
  <c r="D16" i="25" s="1"/>
  <c r="G17" i="25"/>
  <c r="D17" i="25" s="1"/>
  <c r="G20" i="25"/>
  <c r="D20" i="25" s="1"/>
  <c r="G21" i="25"/>
  <c r="G24" i="25"/>
  <c r="G25" i="25"/>
  <c r="G26" i="25"/>
  <c r="G27" i="25"/>
  <c r="D27" i="25" s="1"/>
  <c r="G28" i="25"/>
  <c r="D28" i="25" s="1"/>
  <c r="G29" i="25"/>
  <c r="D29" i="25" s="1"/>
  <c r="G30" i="25"/>
  <c r="D30" i="25" s="1"/>
  <c r="G31" i="25"/>
  <c r="D31" i="25" s="1"/>
  <c r="G32" i="25"/>
  <c r="D32" i="25" s="1"/>
  <c r="G33" i="25"/>
  <c r="D33" i="25" s="1"/>
  <c r="G34" i="25"/>
  <c r="D34" i="25" s="1"/>
  <c r="G35" i="25"/>
  <c r="G36" i="25"/>
  <c r="G37" i="25"/>
  <c r="D37" i="25" s="1"/>
  <c r="G40" i="25"/>
  <c r="D40" i="25" s="1"/>
  <c r="G41" i="25"/>
  <c r="D41" i="25" s="1"/>
  <c r="G42" i="25"/>
  <c r="D42" i="25" s="1"/>
  <c r="G43" i="25"/>
  <c r="D43" i="25" s="1"/>
  <c r="G44" i="25"/>
  <c r="D44" i="25" s="1"/>
  <c r="G45" i="25"/>
  <c r="D45" i="25" s="1"/>
  <c r="G46" i="25"/>
  <c r="D46" i="25" s="1"/>
  <c r="D25" i="25"/>
  <c r="D35" i="25"/>
  <c r="D36" i="25"/>
  <c r="D26" i="25"/>
  <c r="D24" i="25"/>
  <c r="D21" i="25"/>
  <c r="A16" i="25" l="1"/>
  <c r="A17" i="25" l="1"/>
  <c r="F53" i="25" l="1"/>
  <c r="A20" i="25"/>
  <c r="F54" i="25" l="1"/>
  <c r="A41" i="25"/>
  <c r="A42" i="25" s="1"/>
  <c r="A43" i="25" s="1"/>
  <c r="A44" i="25" s="1"/>
  <c r="A45" i="25" s="1"/>
  <c r="A46" i="25" s="1"/>
</calcChain>
</file>

<file path=xl/sharedStrings.xml><?xml version="1.0" encoding="utf-8"?>
<sst xmlns="http://schemas.openxmlformats.org/spreadsheetml/2006/main" count="74" uniqueCount="50">
  <si>
    <t xml:space="preserve"> ESTIMATION DES TRAVAUX</t>
  </si>
  <si>
    <t>N° des prix</t>
  </si>
  <si>
    <t>Désignation des ouvrages</t>
  </si>
  <si>
    <t>U</t>
  </si>
  <si>
    <t>Prix unitaire (h.Tva)</t>
  </si>
  <si>
    <t>Montant (h.Tva)</t>
  </si>
  <si>
    <t xml:space="preserve">Terrassement pour canalisations et ouvrages annexes </t>
  </si>
  <si>
    <t xml:space="preserve">Plus-value pour terrassement en terrain rocheux  </t>
  </si>
  <si>
    <t xml:space="preserve">Confection de lit de pose sous conduite </t>
  </si>
  <si>
    <t>TOTAL 01…</t>
  </si>
  <si>
    <t xml:space="preserve"> conduites en PEHD PN 16 , DN 63mm</t>
  </si>
  <si>
    <t>ml</t>
  </si>
  <si>
    <t>TOTAL 02…</t>
  </si>
  <si>
    <t>Élément droit a brides en AGC, DN 63mm PN 16</t>
  </si>
  <si>
    <t>Raccord bride Major(STOP) PN16 DN 63 mm</t>
  </si>
  <si>
    <t>Manchon DN 63 mm PN16</t>
  </si>
  <si>
    <t>Bouchon DN 63 mm PN 16</t>
  </si>
  <si>
    <t>Coude SR PN 16 DN 63</t>
  </si>
  <si>
    <t>TOTAL 03…</t>
  </si>
  <si>
    <t>Regard de piquage en béton armé</t>
  </si>
  <si>
    <t>Regard pour ventouse</t>
  </si>
  <si>
    <t>Regard pour vidange</t>
  </si>
  <si>
    <t>Borne fontaine en béton armé</t>
  </si>
  <si>
    <t>Borne de repérage des conduites</t>
  </si>
  <si>
    <t>Raccordement à la conduite existante</t>
  </si>
  <si>
    <t>Lavage intérieur de conduites</t>
  </si>
  <si>
    <t>TOTAL 04…</t>
  </si>
  <si>
    <t xml:space="preserve">TOTAL HT         </t>
  </si>
  <si>
    <t xml:space="preserve">TVA 20%            </t>
  </si>
  <si>
    <t xml:space="preserve">TOTAL T.T.C     </t>
  </si>
  <si>
    <t>Élément droit a brides en AGC, DN 75 mm PN 16</t>
  </si>
  <si>
    <t>Raccord bride Major(STOP) PN16 DN 75 mm</t>
  </si>
  <si>
    <t>Té BB TB 60/60 PN 16</t>
  </si>
  <si>
    <t>Té BB TB 75/60 PN 16</t>
  </si>
  <si>
    <t>m3</t>
  </si>
  <si>
    <t>Robinet Vanne à Opércule en caouatchouc RVB DN 63mm</t>
  </si>
  <si>
    <t xml:space="preserve"> vidange PN 16 DN 63 mm</t>
  </si>
  <si>
    <t>Traverssée sans  tranché de route goudronnée</t>
  </si>
  <si>
    <t>MARCHE N°……../AREP-BK/2026</t>
  </si>
  <si>
    <t>ventouse PN DN 60 mm sur conduite 63 mm</t>
  </si>
  <si>
    <t>Élément droit a brides en AGC, DN 60 mm PN 16</t>
  </si>
  <si>
    <t>Raccord bride Major(STOP) PN16 DN 60 mm</t>
  </si>
  <si>
    <t>I – TERRASSEMENT</t>
  </si>
  <si>
    <t>II-CANALISATION</t>
  </si>
  <si>
    <t>III-PIECES SPECIALES</t>
  </si>
  <si>
    <t xml:space="preserve">IV – OUVRAGES ANNEXES </t>
  </si>
  <si>
    <t xml:space="preserve">Maadna </t>
  </si>
  <si>
    <t xml:space="preserve">OBJET :  TRAVAUX D’ALIMENTATION EN EAU POTABLE DES DIFFERENTS DOUARS AU NIVEAU DES COMMUNES MAADNA RELEVANT DE LA PROVINCE DE KHOURIBGA.
-LOT UNIQUE-
</t>
  </si>
  <si>
    <t>Qté</t>
  </si>
  <si>
    <t>AO N°  237/AREP-BK/2026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</si>
</sst>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entury"/>
      <family val="1"/>
    </font>
    <font>
      <b/>
      <sz val="11"/>
      <name val="Century"/>
      <family val="1"/>
    </font>
    <font>
      <b/>
      <sz val="11"/>
      <color theme="1"/>
      <name val="Century"/>
      <family val="1"/>
    </font>
    <font>
      <sz val="8"/>
      <color theme="1"/>
      <name val="Calibri"/>
      <family val="2"/>
      <scheme val="minor"/>
    </font>
    <font>
      <b/>
      <sz val="10"/>
      <color theme="1"/>
      <name val="Century"/>
      <family val="1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entury"/>
      <family val="1"/>
    </font>
    <font>
      <b/>
      <sz val="14"/>
      <color theme="1"/>
      <name val="Century"/>
      <family val="1"/>
    </font>
    <font>
      <sz val="11"/>
      <name val="Century"/>
      <family val="1"/>
    </font>
    <font>
      <b/>
      <sz val="11"/>
      <name val="Times New Roman"/>
      <family val="1"/>
    </font>
    <font>
      <b/>
      <u/>
      <sz val="12"/>
      <color theme="1"/>
      <name val="Century"/>
      <family val="1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horizontal="center" vertical="top" wrapText="1"/>
    </xf>
    <xf numFmtId="0" fontId="8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164" fontId="11" fillId="4" borderId="1" xfId="1" applyFont="1" applyFill="1" applyBorder="1" applyAlignment="1">
      <alignment vertical="center"/>
    </xf>
    <xf numFmtId="164" fontId="10" fillId="4" borderId="1" xfId="1" applyFont="1" applyFill="1" applyBorder="1" applyAlignment="1">
      <alignment vertical="center"/>
    </xf>
    <xf numFmtId="164" fontId="0" fillId="0" borderId="0" xfId="1" applyFont="1"/>
    <xf numFmtId="0" fontId="15" fillId="0" borderId="0" xfId="0" applyFont="1" applyAlignment="1">
      <alignment horizontal="center" vertical="center"/>
    </xf>
    <xf numFmtId="164" fontId="3" fillId="0" borderId="2" xfId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64" fontId="4" fillId="5" borderId="5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164" fontId="4" fillId="5" borderId="5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0" fillId="4" borderId="1" xfId="0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Normal_Feuil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1393030</xdr:colOff>
      <xdr:row>1</xdr:row>
      <xdr:rowOff>59531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01CCE7B-1FC0-42DD-BF5D-99A89087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65330" cy="1269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3D8B-EBFC-40F4-AE8E-CD26AEDC7468}">
  <dimension ref="A1:G54"/>
  <sheetViews>
    <sheetView tabSelected="1" zoomScaleNormal="100" zoomScaleSheetLayoutView="100" workbookViewId="0">
      <selection activeCell="J19" sqref="J19"/>
    </sheetView>
  </sheetViews>
  <sheetFormatPr baseColWidth="10" defaultRowHeight="15" x14ac:dyDescent="0.25"/>
  <cols>
    <col min="1" max="1" width="11" style="4" customWidth="1"/>
    <col min="2" max="2" width="59.42578125" style="4" customWidth="1"/>
    <col min="3" max="3" width="9.140625" style="4" customWidth="1"/>
    <col min="4" max="4" width="14.85546875" customWidth="1"/>
    <col min="5" max="5" width="15.7109375" customWidth="1"/>
    <col min="6" max="6" width="26" customWidth="1"/>
    <col min="7" max="7" width="12.85546875" hidden="1" customWidth="1"/>
  </cols>
  <sheetData>
    <row r="1" spans="1:7" ht="81.75" customHeight="1" x14ac:dyDescent="0.25"/>
    <row r="4" spans="1:7" x14ac:dyDescent="0.25">
      <c r="A4" s="26" t="s">
        <v>49</v>
      </c>
      <c r="B4" s="26"/>
      <c r="C4" s="26"/>
      <c r="D4" s="26"/>
      <c r="E4" s="26"/>
      <c r="F4" s="26"/>
    </row>
    <row r="5" spans="1:7" x14ac:dyDescent="0.25">
      <c r="A5" s="26" t="s">
        <v>38</v>
      </c>
      <c r="B5" s="26"/>
      <c r="C5" s="26"/>
      <c r="D5" s="26"/>
      <c r="E5" s="26"/>
      <c r="F5" s="26"/>
    </row>
    <row r="6" spans="1:7" ht="9.75" customHeight="1" x14ac:dyDescent="0.25"/>
    <row r="8" spans="1:7" ht="81.75" customHeight="1" x14ac:dyDescent="0.25">
      <c r="A8" s="32" t="s">
        <v>47</v>
      </c>
      <c r="B8" s="32"/>
      <c r="C8" s="32"/>
      <c r="D8" s="32"/>
      <c r="E8" s="32"/>
      <c r="F8" s="32"/>
    </row>
    <row r="9" spans="1:7" x14ac:dyDescent="0.25">
      <c r="A9" s="3"/>
      <c r="B9" s="3"/>
      <c r="C9" s="3"/>
      <c r="D9" s="1"/>
      <c r="E9" s="1"/>
      <c r="F9" s="1"/>
    </row>
    <row r="10" spans="1:7" x14ac:dyDescent="0.25">
      <c r="A10" s="27" t="s">
        <v>0</v>
      </c>
      <c r="B10" s="27"/>
      <c r="C10" s="27"/>
      <c r="D10" s="27"/>
      <c r="E10" s="27"/>
      <c r="F10" s="27"/>
    </row>
    <row r="11" spans="1:7" ht="15" customHeight="1" thickBot="1" x14ac:dyDescent="0.3">
      <c r="A11" s="27"/>
      <c r="B11" s="27"/>
      <c r="C11" s="27"/>
      <c r="D11" s="27"/>
      <c r="E11" s="27"/>
      <c r="F11" s="27"/>
    </row>
    <row r="12" spans="1:7" s="2" customFormat="1" ht="27" customHeight="1" thickBot="1" x14ac:dyDescent="0.25">
      <c r="A12" s="30" t="s">
        <v>1</v>
      </c>
      <c r="B12" s="30" t="s">
        <v>2</v>
      </c>
      <c r="C12" s="30" t="s">
        <v>3</v>
      </c>
      <c r="D12" s="30" t="s">
        <v>48</v>
      </c>
      <c r="E12" s="31" t="s">
        <v>4</v>
      </c>
      <c r="F12" s="30" t="s">
        <v>5</v>
      </c>
    </row>
    <row r="13" spans="1:7" s="2" customFormat="1" ht="27" customHeight="1" thickBot="1" x14ac:dyDescent="0.25">
      <c r="A13" s="30"/>
      <c r="B13" s="30"/>
      <c r="C13" s="30"/>
      <c r="D13" s="30"/>
      <c r="E13" s="31"/>
      <c r="F13" s="30"/>
      <c r="G13" s="10" t="s">
        <v>46</v>
      </c>
    </row>
    <row r="14" spans="1:7" ht="24" customHeight="1" thickBot="1" x14ac:dyDescent="0.3">
      <c r="A14" s="5"/>
      <c r="B14" s="29" t="s">
        <v>42</v>
      </c>
      <c r="C14" s="29"/>
      <c r="D14" s="29"/>
      <c r="E14" s="29"/>
      <c r="F14" s="29"/>
    </row>
    <row r="15" spans="1:7" ht="24" customHeight="1" x14ac:dyDescent="0.25">
      <c r="A15" s="13">
        <v>1</v>
      </c>
      <c r="B15" s="18" t="s">
        <v>6</v>
      </c>
      <c r="C15" s="19" t="s">
        <v>34</v>
      </c>
      <c r="D15" s="11">
        <f>+G15</f>
        <v>5749</v>
      </c>
      <c r="E15" s="20"/>
      <c r="F15" s="11"/>
      <c r="G15">
        <f>648+240+162+81+288+756+270+240+540+192+720+144+384+120+135+288+216+243+82</f>
        <v>5749</v>
      </c>
    </row>
    <row r="16" spans="1:7" ht="24" customHeight="1" x14ac:dyDescent="0.25">
      <c r="A16" s="14">
        <f>+A15+1</f>
        <v>2</v>
      </c>
      <c r="B16" s="21" t="s">
        <v>7</v>
      </c>
      <c r="C16" s="19" t="s">
        <v>34</v>
      </c>
      <c r="D16" s="11">
        <f>+G16</f>
        <v>3400</v>
      </c>
      <c r="E16" s="20"/>
      <c r="F16" s="11"/>
      <c r="G16">
        <f>324+168+81+56+144+529+189+96+378+96+504+100+192+60+68+144+108+122+41</f>
        <v>3400</v>
      </c>
    </row>
    <row r="17" spans="1:7" ht="24" customHeight="1" thickBot="1" x14ac:dyDescent="0.3">
      <c r="A17" s="15">
        <f>+A16+1</f>
        <v>3</v>
      </c>
      <c r="B17" s="21" t="s">
        <v>8</v>
      </c>
      <c r="C17" s="19" t="s">
        <v>34</v>
      </c>
      <c r="D17" s="11">
        <f>+G17</f>
        <v>675</v>
      </c>
      <c r="E17" s="20"/>
      <c r="F17" s="11"/>
      <c r="G17">
        <f>72+30+18+9+36+84+30+30+60+24+90+18+48+15+15+36+27+24+9</f>
        <v>675</v>
      </c>
    </row>
    <row r="18" spans="1:7" ht="24" customHeight="1" thickBot="1" x14ac:dyDescent="0.3">
      <c r="A18" s="6"/>
      <c r="B18" s="16"/>
      <c r="C18" s="28" t="s">
        <v>9</v>
      </c>
      <c r="D18" s="28"/>
      <c r="E18" s="28"/>
      <c r="F18" s="17"/>
    </row>
    <row r="19" spans="1:7" ht="24" customHeight="1" thickBot="1" x14ac:dyDescent="0.3">
      <c r="A19" s="5"/>
      <c r="B19" s="29" t="s">
        <v>43</v>
      </c>
      <c r="C19" s="29"/>
      <c r="D19" s="29"/>
      <c r="E19" s="29"/>
      <c r="F19" s="29"/>
    </row>
    <row r="20" spans="1:7" ht="24" customHeight="1" x14ac:dyDescent="0.25">
      <c r="A20" s="14">
        <f>+A17+1</f>
        <v>4</v>
      </c>
      <c r="B20" s="18" t="s">
        <v>10</v>
      </c>
      <c r="C20" s="23" t="s">
        <v>11</v>
      </c>
      <c r="D20" s="11">
        <f>+G20</f>
        <v>11250</v>
      </c>
      <c r="E20" s="12"/>
      <c r="F20" s="11"/>
      <c r="G20">
        <f>1200+500+300+150+600+1400+500+500+1000+400+1500+300+800+250+250+600+450+400+150</f>
        <v>11250</v>
      </c>
    </row>
    <row r="21" spans="1:7" ht="24" customHeight="1" thickBot="1" x14ac:dyDescent="0.3">
      <c r="A21" s="14">
        <v>5</v>
      </c>
      <c r="B21" s="18" t="s">
        <v>37</v>
      </c>
      <c r="C21" s="23" t="s">
        <v>11</v>
      </c>
      <c r="D21" s="11">
        <f>+G21</f>
        <v>40</v>
      </c>
      <c r="E21" s="12"/>
      <c r="F21" s="11"/>
      <c r="G21">
        <f>10+10+10+10</f>
        <v>40</v>
      </c>
    </row>
    <row r="22" spans="1:7" ht="24" customHeight="1" thickBot="1" x14ac:dyDescent="0.3">
      <c r="A22" s="6"/>
      <c r="B22" s="16"/>
      <c r="C22" s="28" t="s">
        <v>12</v>
      </c>
      <c r="D22" s="28"/>
      <c r="E22" s="28"/>
      <c r="F22" s="22"/>
    </row>
    <row r="23" spans="1:7" ht="24" customHeight="1" thickBot="1" x14ac:dyDescent="0.3">
      <c r="A23" s="5"/>
      <c r="B23" s="29" t="s">
        <v>44</v>
      </c>
      <c r="C23" s="29"/>
      <c r="D23" s="29"/>
      <c r="E23" s="29"/>
      <c r="F23" s="29"/>
    </row>
    <row r="24" spans="1:7" ht="24" customHeight="1" thickBot="1" x14ac:dyDescent="0.3">
      <c r="A24" s="13">
        <v>6</v>
      </c>
      <c r="B24" s="18" t="s">
        <v>39</v>
      </c>
      <c r="C24" s="24" t="s">
        <v>3</v>
      </c>
      <c r="D24" s="11">
        <f t="shared" ref="D24:D37" si="0">+G24</f>
        <v>23</v>
      </c>
      <c r="E24" s="11"/>
      <c r="F24" s="11"/>
      <c r="G24">
        <f>3+1+1+3+1+1+3+3+1+2+1+1+1+1</f>
        <v>23</v>
      </c>
    </row>
    <row r="25" spans="1:7" ht="24" customHeight="1" thickBot="1" x14ac:dyDescent="0.3">
      <c r="A25" s="13">
        <v>7</v>
      </c>
      <c r="B25" s="18" t="s">
        <v>36</v>
      </c>
      <c r="C25" s="24" t="s">
        <v>3</v>
      </c>
      <c r="D25" s="11">
        <f t="shared" si="0"/>
        <v>16</v>
      </c>
      <c r="E25" s="11"/>
      <c r="F25" s="11"/>
      <c r="G25">
        <f>2+1+1+2+1+1+2+2+1+1+1+1</f>
        <v>16</v>
      </c>
    </row>
    <row r="26" spans="1:7" ht="24" customHeight="1" thickBot="1" x14ac:dyDescent="0.3">
      <c r="A26" s="13">
        <v>8</v>
      </c>
      <c r="B26" s="18" t="s">
        <v>32</v>
      </c>
      <c r="C26" s="24" t="s">
        <v>3</v>
      </c>
      <c r="D26" s="11">
        <f t="shared" si="0"/>
        <v>12</v>
      </c>
      <c r="E26" s="11"/>
      <c r="F26" s="11"/>
      <c r="G26">
        <f>1+1+1+1+1+1+1+1+1+1+1+1</f>
        <v>12</v>
      </c>
    </row>
    <row r="27" spans="1:7" ht="24" customHeight="1" thickBot="1" x14ac:dyDescent="0.3">
      <c r="A27" s="13">
        <v>9</v>
      </c>
      <c r="B27" s="18" t="s">
        <v>33</v>
      </c>
      <c r="C27" s="24" t="s">
        <v>3</v>
      </c>
      <c r="D27" s="11">
        <f t="shared" si="0"/>
        <v>6</v>
      </c>
      <c r="E27" s="11"/>
      <c r="F27" s="11"/>
      <c r="G27">
        <f>1+1+1+1+1+1</f>
        <v>6</v>
      </c>
    </row>
    <row r="28" spans="1:7" ht="24" customHeight="1" thickBot="1" x14ac:dyDescent="0.3">
      <c r="A28" s="13">
        <v>10</v>
      </c>
      <c r="B28" s="25" t="s">
        <v>13</v>
      </c>
      <c r="C28" s="24" t="s">
        <v>3</v>
      </c>
      <c r="D28" s="11">
        <f t="shared" si="0"/>
        <v>25</v>
      </c>
      <c r="E28" s="11"/>
      <c r="F28" s="11"/>
      <c r="G28">
        <f>3+1+3+3+3+3+3+3+3</f>
        <v>25</v>
      </c>
    </row>
    <row r="29" spans="1:7" ht="24" customHeight="1" thickBot="1" x14ac:dyDescent="0.3">
      <c r="A29" s="13">
        <v>11</v>
      </c>
      <c r="B29" s="25" t="s">
        <v>30</v>
      </c>
      <c r="C29" s="24" t="s">
        <v>3</v>
      </c>
      <c r="D29" s="11">
        <f t="shared" si="0"/>
        <v>6</v>
      </c>
      <c r="E29" s="11"/>
      <c r="F29" s="11"/>
      <c r="G29">
        <f>2+2+2</f>
        <v>6</v>
      </c>
    </row>
    <row r="30" spans="1:7" ht="24" customHeight="1" thickBot="1" x14ac:dyDescent="0.3">
      <c r="A30" s="13">
        <v>12</v>
      </c>
      <c r="B30" s="25" t="s">
        <v>40</v>
      </c>
      <c r="C30" s="24" t="s">
        <v>3</v>
      </c>
      <c r="D30" s="11">
        <f t="shared" si="0"/>
        <v>12</v>
      </c>
      <c r="E30" s="11"/>
      <c r="F30" s="11"/>
      <c r="G30">
        <f>11+1</f>
        <v>12</v>
      </c>
    </row>
    <row r="31" spans="1:7" ht="24" customHeight="1" thickBot="1" x14ac:dyDescent="0.3">
      <c r="A31" s="13">
        <v>13</v>
      </c>
      <c r="B31" s="18" t="s">
        <v>35</v>
      </c>
      <c r="C31" s="24" t="s">
        <v>3</v>
      </c>
      <c r="D31" s="11">
        <f t="shared" si="0"/>
        <v>25</v>
      </c>
      <c r="E31" s="11"/>
      <c r="F31" s="11"/>
      <c r="G31">
        <f>2+3+1+1+2+1+1+2+1+3+1+1+1+1+1+1+1+1</f>
        <v>25</v>
      </c>
    </row>
    <row r="32" spans="1:7" ht="24" customHeight="1" thickBot="1" x14ac:dyDescent="0.3">
      <c r="A32" s="13">
        <v>14</v>
      </c>
      <c r="B32" s="18" t="s">
        <v>14</v>
      </c>
      <c r="C32" s="24" t="s">
        <v>3</v>
      </c>
      <c r="D32" s="11">
        <f t="shared" si="0"/>
        <v>18</v>
      </c>
      <c r="E32" s="11"/>
      <c r="F32" s="11"/>
      <c r="G32">
        <f>3+3+3+3+3+3</f>
        <v>18</v>
      </c>
    </row>
    <row r="33" spans="1:7" ht="24" customHeight="1" thickBot="1" x14ac:dyDescent="0.3">
      <c r="A33" s="13">
        <v>15</v>
      </c>
      <c r="B33" s="18" t="s">
        <v>31</v>
      </c>
      <c r="C33" s="24" t="s">
        <v>3</v>
      </c>
      <c r="D33" s="11">
        <f t="shared" si="0"/>
        <v>12</v>
      </c>
      <c r="E33" s="11"/>
      <c r="F33" s="11"/>
      <c r="G33">
        <f>2+2+2+2+2+2</f>
        <v>12</v>
      </c>
    </row>
    <row r="34" spans="1:7" ht="24" customHeight="1" thickBot="1" x14ac:dyDescent="0.3">
      <c r="A34" s="13">
        <v>16</v>
      </c>
      <c r="B34" s="18" t="s">
        <v>41</v>
      </c>
      <c r="C34" s="24" t="s">
        <v>3</v>
      </c>
      <c r="D34" s="11">
        <f t="shared" si="0"/>
        <v>20</v>
      </c>
      <c r="E34" s="11"/>
      <c r="F34" s="11"/>
      <c r="G34">
        <f>1+3+3+1+3+1+1+1+3+3</f>
        <v>20</v>
      </c>
    </row>
    <row r="35" spans="1:7" ht="24" customHeight="1" thickBot="1" x14ac:dyDescent="0.3">
      <c r="A35" s="13">
        <v>17</v>
      </c>
      <c r="B35" s="18" t="s">
        <v>16</v>
      </c>
      <c r="C35" s="24" t="s">
        <v>3</v>
      </c>
      <c r="D35" s="11">
        <f t="shared" si="0"/>
        <v>18</v>
      </c>
      <c r="E35" s="11"/>
      <c r="F35" s="11"/>
      <c r="G35">
        <f>1+1+1+1+1+1+1+1+1+1+1+1+1+1+1+1+1+1</f>
        <v>18</v>
      </c>
    </row>
    <row r="36" spans="1:7" ht="24" customHeight="1" thickBot="1" x14ac:dyDescent="0.3">
      <c r="A36" s="13">
        <v>18</v>
      </c>
      <c r="B36" s="18" t="s">
        <v>17</v>
      </c>
      <c r="C36" s="24" t="s">
        <v>3</v>
      </c>
      <c r="D36" s="11">
        <f t="shared" si="0"/>
        <v>23</v>
      </c>
      <c r="E36" s="11"/>
      <c r="F36" s="11"/>
      <c r="G36">
        <f>2+1+1+1+2+1+1+2+1+2+1+2+1+1+1+1+1+1</f>
        <v>23</v>
      </c>
    </row>
    <row r="37" spans="1:7" ht="24" customHeight="1" thickBot="1" x14ac:dyDescent="0.3">
      <c r="A37" s="13">
        <v>19</v>
      </c>
      <c r="B37" s="18" t="s">
        <v>15</v>
      </c>
      <c r="C37" s="24" t="s">
        <v>3</v>
      </c>
      <c r="D37" s="11">
        <f t="shared" si="0"/>
        <v>91</v>
      </c>
      <c r="E37" s="11"/>
      <c r="F37" s="11"/>
      <c r="G37">
        <f>11+1+5+13+4+4+9+3+14+2+7+2+5+3+4+2+2</f>
        <v>91</v>
      </c>
    </row>
    <row r="38" spans="1:7" ht="24" customHeight="1" thickBot="1" x14ac:dyDescent="0.3">
      <c r="A38" s="6"/>
      <c r="B38" s="16"/>
      <c r="C38" s="28" t="s">
        <v>18</v>
      </c>
      <c r="D38" s="28"/>
      <c r="E38" s="28"/>
      <c r="F38" s="22"/>
    </row>
    <row r="39" spans="1:7" ht="24" customHeight="1" thickBot="1" x14ac:dyDescent="0.3">
      <c r="A39" s="5"/>
      <c r="B39" s="29" t="s">
        <v>45</v>
      </c>
      <c r="C39" s="29"/>
      <c r="D39" s="29"/>
      <c r="E39" s="29"/>
      <c r="F39" s="29"/>
    </row>
    <row r="40" spans="1:7" ht="24" customHeight="1" x14ac:dyDescent="0.25">
      <c r="A40" s="13">
        <v>20</v>
      </c>
      <c r="B40" s="18" t="s">
        <v>20</v>
      </c>
      <c r="C40" s="19" t="s">
        <v>3</v>
      </c>
      <c r="D40" s="11">
        <f>G40</f>
        <v>23</v>
      </c>
      <c r="E40" s="11"/>
      <c r="F40" s="11"/>
      <c r="G40">
        <f>3+1+1+1+3+1+1+2+3+1+2+1+2+1</f>
        <v>23</v>
      </c>
    </row>
    <row r="41" spans="1:7" ht="24" customHeight="1" x14ac:dyDescent="0.25">
      <c r="A41" s="14">
        <f>+A40+1</f>
        <v>21</v>
      </c>
      <c r="B41" s="18" t="s">
        <v>21</v>
      </c>
      <c r="C41" s="19" t="s">
        <v>3</v>
      </c>
      <c r="D41" s="11">
        <f t="shared" ref="D41:D46" si="1">+G41</f>
        <v>17</v>
      </c>
      <c r="E41" s="11"/>
      <c r="F41" s="11"/>
      <c r="G41">
        <f>2+1+1+1+2+1+1+3+2+1+1+1</f>
        <v>17</v>
      </c>
    </row>
    <row r="42" spans="1:7" ht="24" customHeight="1" x14ac:dyDescent="0.25">
      <c r="A42" s="14">
        <f t="shared" ref="A42:A46" si="2">+A41+1</f>
        <v>22</v>
      </c>
      <c r="B42" s="18" t="s">
        <v>19</v>
      </c>
      <c r="C42" s="19" t="s">
        <v>3</v>
      </c>
      <c r="D42" s="11">
        <f t="shared" si="1"/>
        <v>19</v>
      </c>
      <c r="E42" s="11"/>
      <c r="F42" s="11"/>
      <c r="G42">
        <f>1+1+1+1+1+1+1+1+1+1+1+1+1+1+1+1+1+1+1</f>
        <v>19</v>
      </c>
    </row>
    <row r="43" spans="1:7" ht="24" customHeight="1" x14ac:dyDescent="0.25">
      <c r="A43" s="14">
        <f t="shared" si="2"/>
        <v>23</v>
      </c>
      <c r="B43" s="18" t="s">
        <v>22</v>
      </c>
      <c r="C43" s="19" t="s">
        <v>3</v>
      </c>
      <c r="D43" s="11">
        <f t="shared" si="1"/>
        <v>22</v>
      </c>
      <c r="E43" s="11"/>
      <c r="F43" s="11"/>
      <c r="G43">
        <f>1+1+1+1+1+2+1+1+1+1+2+1+1+1+1+1+1+1+1+1</f>
        <v>22</v>
      </c>
    </row>
    <row r="44" spans="1:7" ht="24" customHeight="1" x14ac:dyDescent="0.25">
      <c r="A44" s="14">
        <f t="shared" si="2"/>
        <v>24</v>
      </c>
      <c r="B44" s="18" t="s">
        <v>23</v>
      </c>
      <c r="C44" s="19" t="s">
        <v>3</v>
      </c>
      <c r="D44" s="11">
        <f t="shared" si="1"/>
        <v>68</v>
      </c>
      <c r="E44" s="11"/>
      <c r="F44" s="11"/>
      <c r="G44">
        <f>8+3+2+1+4+6+3+4+6+2+7+2+5+2+2+4+3+3+1</f>
        <v>68</v>
      </c>
    </row>
    <row r="45" spans="1:7" ht="24" customHeight="1" x14ac:dyDescent="0.25">
      <c r="A45" s="14">
        <f t="shared" si="2"/>
        <v>25</v>
      </c>
      <c r="B45" s="21" t="s">
        <v>24</v>
      </c>
      <c r="C45" s="19" t="s">
        <v>3</v>
      </c>
      <c r="D45" s="11">
        <f t="shared" si="1"/>
        <v>19</v>
      </c>
      <c r="E45" s="11"/>
      <c r="F45" s="11"/>
      <c r="G45">
        <f>1+1+1+1+1+1+1+1+1+1+1+1+1+1+1+1+1+1+1</f>
        <v>19</v>
      </c>
    </row>
    <row r="46" spans="1:7" ht="24" customHeight="1" thickBot="1" x14ac:dyDescent="0.3">
      <c r="A46" s="14">
        <f t="shared" si="2"/>
        <v>26</v>
      </c>
      <c r="B46" s="18" t="s">
        <v>25</v>
      </c>
      <c r="C46" s="19" t="s">
        <v>11</v>
      </c>
      <c r="D46" s="11">
        <f t="shared" si="1"/>
        <v>11250</v>
      </c>
      <c r="E46" s="11"/>
      <c r="F46" s="11"/>
      <c r="G46">
        <f>1200+500+300+150+600+1400+500+500+1000+400+1500+300+800+250+250+600+400+450+150</f>
        <v>11250</v>
      </c>
    </row>
    <row r="47" spans="1:7" ht="24" customHeight="1" thickBot="1" x14ac:dyDescent="0.3">
      <c r="A47" s="6"/>
      <c r="B47" s="16"/>
      <c r="C47" s="28" t="s">
        <v>26</v>
      </c>
      <c r="D47" s="28"/>
      <c r="E47" s="28"/>
      <c r="F47" s="22"/>
    </row>
    <row r="48" spans="1:7" ht="24" customHeight="1" thickBot="1" x14ac:dyDescent="0.3">
      <c r="A48" s="33" t="s">
        <v>27</v>
      </c>
      <c r="B48" s="33"/>
      <c r="C48" s="33"/>
      <c r="D48" s="33"/>
      <c r="E48" s="33"/>
      <c r="F48" s="7"/>
    </row>
    <row r="49" spans="1:6" ht="24" customHeight="1" thickBot="1" x14ac:dyDescent="0.3">
      <c r="A49" s="33" t="s">
        <v>28</v>
      </c>
      <c r="B49" s="33"/>
      <c r="C49" s="33"/>
      <c r="D49" s="33"/>
      <c r="E49" s="33"/>
      <c r="F49" s="8"/>
    </row>
    <row r="50" spans="1:6" ht="24" customHeight="1" thickBot="1" x14ac:dyDescent="0.3">
      <c r="A50" s="33" t="s">
        <v>29</v>
      </c>
      <c r="B50" s="33"/>
      <c r="C50" s="33"/>
      <c r="D50" s="33"/>
      <c r="E50" s="33"/>
      <c r="F50" s="8"/>
    </row>
    <row r="53" spans="1:6" x14ac:dyDescent="0.25">
      <c r="F53" s="9">
        <f>+F50*0.02</f>
        <v>0</v>
      </c>
    </row>
    <row r="54" spans="1:6" x14ac:dyDescent="0.25">
      <c r="F54" s="9">
        <f>+F50*0.015</f>
        <v>0</v>
      </c>
    </row>
  </sheetData>
  <mergeCells count="21">
    <mergeCell ref="D12:D13"/>
    <mergeCell ref="C47:E47"/>
    <mergeCell ref="A48:E48"/>
    <mergeCell ref="A49:E49"/>
    <mergeCell ref="A50:E50"/>
    <mergeCell ref="A4:F4"/>
    <mergeCell ref="A5:F5"/>
    <mergeCell ref="A10:F11"/>
    <mergeCell ref="C38:E38"/>
    <mergeCell ref="B39:F39"/>
    <mergeCell ref="F12:F13"/>
    <mergeCell ref="B14:F14"/>
    <mergeCell ref="C18:E18"/>
    <mergeCell ref="B19:F19"/>
    <mergeCell ref="C22:E22"/>
    <mergeCell ref="B23:F23"/>
    <mergeCell ref="E12:E13"/>
    <mergeCell ref="A8:F8"/>
    <mergeCell ref="A12:A13"/>
    <mergeCell ref="B12:B13"/>
    <mergeCell ref="C12:C13"/>
  </mergeCells>
  <phoneticPr fontId="9" type="noConversion"/>
  <pageMargins left="0.17" right="0.17" top="0.35" bottom="0.74803149606299213" header="0.31496062992125984" footer="0.3149606299212598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Mhammed Bouasba</dc:creator>
  <cp:keywords/>
  <dc:description/>
  <cp:lastModifiedBy>Nadia Dahni</cp:lastModifiedBy>
  <cp:revision/>
  <cp:lastPrinted>2026-07-06T12:13:47Z</cp:lastPrinted>
  <dcterms:created xsi:type="dcterms:W3CDTF">2018-02-22T12:46:40Z</dcterms:created>
  <dcterms:modified xsi:type="dcterms:W3CDTF">2026-09-18T15:38:42Z</dcterms:modified>
  <cp:category/>
  <cp:contentStatus/>
</cp:coreProperties>
</file>