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r.elbouzidi\Desktop\AO\AO 2026\AO 13-2026 PROTECTION DU LITTORAL\"/>
    </mc:Choice>
  </mc:AlternateContent>
  <xr:revisionPtr revIDLastSave="0" documentId="13_ncr:1_{1D0E9033-B9B1-4FAC-8590-BABD6EAA4978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Feuil1" sheetId="1" r:id="rId1"/>
  </sheets>
  <externalReferences>
    <externalReference r:id="rId2"/>
    <externalReference r:id="rId3"/>
  </externalReferences>
  <definedNames>
    <definedName name="jointure">'[1]BPDE_Z3-Z4-Z5-Z6-Z7'!$E$7:$G$88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4" i="1" l="1"/>
  <c r="E133" i="1"/>
  <c r="E132" i="1"/>
  <c r="E131" i="1"/>
  <c r="E130" i="1"/>
  <c r="E129" i="1"/>
  <c r="E126" i="1"/>
  <c r="E123" i="1"/>
  <c r="E120" i="1"/>
  <c r="E117" i="1"/>
  <c r="E116" i="1"/>
  <c r="E115" i="1"/>
  <c r="E103" i="1"/>
  <c r="E102" i="1"/>
  <c r="E101" i="1"/>
  <c r="E96" i="1"/>
  <c r="E90" i="1"/>
  <c r="E93" i="1" s="1"/>
  <c r="B89" i="1"/>
  <c r="B92" i="1" s="1"/>
  <c r="B95" i="1" s="1"/>
  <c r="B99" i="1" s="1"/>
  <c r="B103" i="1" s="1"/>
  <c r="B106" i="1" s="1"/>
  <c r="B109" i="1" s="1"/>
  <c r="B112" i="1" s="1"/>
  <c r="B116" i="1" s="1"/>
  <c r="B119" i="1" s="1"/>
  <c r="B122" i="1" s="1"/>
  <c r="B125" i="1" s="1"/>
  <c r="E87" i="1"/>
  <c r="E78" i="1"/>
  <c r="E75" i="1"/>
  <c r="E72" i="1"/>
  <c r="E69" i="1"/>
  <c r="B68" i="1"/>
  <c r="B71" i="1" s="1"/>
  <c r="B74" i="1" s="1"/>
  <c r="B77" i="1" s="1"/>
  <c r="B80" i="1" s="1"/>
  <c r="E66" i="1"/>
  <c r="E54" i="1"/>
  <c r="E57" i="1" s="1"/>
  <c r="E51" i="1"/>
  <c r="E48" i="1"/>
  <c r="B47" i="1"/>
  <c r="B50" i="1" s="1"/>
  <c r="B53" i="1" s="1"/>
  <c r="B56" i="1" s="1"/>
  <c r="B59" i="1" s="1"/>
  <c r="E45" i="1"/>
  <c r="E32" i="1"/>
  <c r="E35" i="1" s="1"/>
  <c r="E29" i="1"/>
  <c r="E26" i="1"/>
  <c r="E23" i="1"/>
  <c r="E20" i="1"/>
  <c r="B12" i="1"/>
</calcChain>
</file>

<file path=xl/sharedStrings.xml><?xml version="1.0" encoding="utf-8"?>
<sst xmlns="http://schemas.openxmlformats.org/spreadsheetml/2006/main" count="166" uniqueCount="70">
  <si>
    <t xml:space="preserve">TRAVAUX DE PROTECTION DU LITTORAL DE SALE PHASE 1
BORDEREAU DES PRIX-DETAIL ESTIMATIF
</t>
  </si>
  <si>
    <t>ZONES 3-4-5-6-7</t>
  </si>
  <si>
    <t>N°PRIX</t>
  </si>
  <si>
    <t>DESIGNATION DES OUVRAGES</t>
  </si>
  <si>
    <t xml:space="preserve">Unités </t>
  </si>
  <si>
    <t xml:space="preserve">QUANTITES </t>
  </si>
  <si>
    <t xml:space="preserve">PRIX UNITAIRE </t>
  </si>
  <si>
    <t xml:space="preserve">MONTANT PARTIEL </t>
  </si>
  <si>
    <t>SERIE 100 : INSTALLATION DU CHANTIER, AMENEE ET REPLI DU MATERIEL ET ETUDE D'EXECUTION</t>
  </si>
  <si>
    <t>Installation du chantier</t>
  </si>
  <si>
    <t>LE FORFAIT</t>
  </si>
  <si>
    <t>F</t>
  </si>
  <si>
    <t>Amenée et repli du matèriel terrestre et maritime</t>
  </si>
  <si>
    <t>TOTAL SERIE 100 : INSTALLATION DU CHANTIER, AMENEE ET REPLI DU MATERIEL ET ETUDE D'EXECUTION</t>
  </si>
  <si>
    <t>SERIE 200 : REALISATION DE LA DIGUE DE PROTECTION -ZONE 3</t>
  </si>
  <si>
    <t>Dragage et/ou déroctage des souilles d'ancrage</t>
  </si>
  <si>
    <t>Le Mètre cube</t>
  </si>
  <si>
    <t>M3</t>
  </si>
  <si>
    <t>Fourniture, transport et mise en œuvre du filtre Géotextile</t>
  </si>
  <si>
    <t>M2</t>
  </si>
  <si>
    <t>Fourniture, transport et mise en œuvre du tout-venant 1-500 kg</t>
  </si>
  <si>
    <t>Fourniture, transport et mise en œuvre des enrochements pour la sous couche</t>
  </si>
  <si>
    <t>Fabrication et stockage des BCR</t>
  </si>
  <si>
    <t>Reprise sur stock, transport et pose des  BCR</t>
  </si>
  <si>
    <t>Pistes d’accès terrestres provisoires</t>
  </si>
  <si>
    <t>SERIE 200 : TOTAL REALISATION DE LA DIGUE DE PROTECTION ZONE 3</t>
  </si>
  <si>
    <t>SERIE 300 : REALISATION DE LA DIGUE DE PROTECTION -ZONE 4</t>
  </si>
  <si>
    <t>Fourniture, transport et mise en œuvre des enrochements</t>
  </si>
  <si>
    <t xml:space="preserve">Fabrication et stockage des BCR </t>
  </si>
  <si>
    <t>SERIE 300 : TOTAL REALISATION DE LA DIGUE DE PROTECTION ZONE 4</t>
  </si>
  <si>
    <t>SERIE 400 : REALISATION DE LA DIGUE DE PROTECTION -ZONE 5-6-7</t>
  </si>
  <si>
    <t>SERIE400 : TOTAL REALISATION DE LA DIGUE DE PROTECTION -ZONE 5-6-7</t>
  </si>
  <si>
    <t>SERIE 500: OUVRAGES DE REJET</t>
  </si>
  <si>
    <t xml:space="preserve">Rejets  5 et 5' </t>
  </si>
  <si>
    <t/>
  </si>
  <si>
    <t xml:space="preserve"> Ballast d’assise 31/63 mm </t>
  </si>
  <si>
    <t xml:space="preserve"> Le Mètre cube</t>
  </si>
  <si>
    <t>Béton pour rejets</t>
  </si>
  <si>
    <t xml:space="preserve"> Armatures haute adhérence galvanisées </t>
  </si>
  <si>
    <t>Le kilogramme</t>
  </si>
  <si>
    <t>Kg</t>
  </si>
  <si>
    <t xml:space="preserve"> Joint water stop</t>
  </si>
  <si>
    <t xml:space="preserve"> Le Mètre linéaire</t>
  </si>
  <si>
    <t>ML</t>
  </si>
  <si>
    <t xml:space="preserve">Rejet -6 - </t>
  </si>
  <si>
    <t>CAO 135 A ∅500</t>
  </si>
  <si>
    <t>Le Mètre Linéaire</t>
  </si>
  <si>
    <t xml:space="preserve">Rejet - 7 - </t>
  </si>
  <si>
    <t>Béton pour rejet</t>
  </si>
  <si>
    <t xml:space="preserve">Rejet 8 et 8' </t>
  </si>
  <si>
    <t>SERIE 500: TOTAL OUVRAGES DE REJET</t>
  </si>
  <si>
    <t>Fourniture et mise en œuvre des Remblais ordinaires sélectionnés</t>
  </si>
  <si>
    <t>m3</t>
  </si>
  <si>
    <t>Fourniture et mise en œuvre des Remblais en matériaux ZI</t>
  </si>
  <si>
    <t>Fourniture et Pose des Géogrilles de protection des Parements</t>
  </si>
  <si>
    <t>m2</t>
  </si>
  <si>
    <t>Fourniture et Pose des Géogrilles de renforcement 400/30 KN/m</t>
  </si>
  <si>
    <t>Fourniture et Pose des Géogrilles de renforcement 300/30 KN/m</t>
  </si>
  <si>
    <t>Fourniture, remplissage et pose des gabions flexibles de 4T y compris géotextile 500g</t>
  </si>
  <si>
    <t>U</t>
  </si>
  <si>
    <t>Fourniture et pose de garde-corps métallique galvanisé et peint, y compris supports en béton armé</t>
  </si>
  <si>
    <t>ml</t>
  </si>
  <si>
    <t>Protection grillagée des gabions flexibles</t>
  </si>
  <si>
    <t>TOTAL GENERAL HT</t>
  </si>
  <si>
    <t>TVA 20%</t>
  </si>
  <si>
    <t>TOTAL GENERAL TTC</t>
  </si>
  <si>
    <r>
      <t>M</t>
    </r>
    <r>
      <rPr>
        <vertAlign val="superscript"/>
        <sz val="12"/>
        <color theme="1"/>
        <rFont val="Calibri"/>
        <family val="2"/>
        <scheme val="minor"/>
      </rPr>
      <t>3</t>
    </r>
  </si>
  <si>
    <t>SERIE600 : REALISATION DES MASSIFS DE CONFORTEMENT</t>
  </si>
  <si>
    <t>SERIE600 : TOTAL REALISATION DES MASSIFS DE CONFORTEMENT  ZONE 3-4-5-6-7</t>
  </si>
  <si>
    <t>Bordereau des prix -Détail estimatif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</si>
</sst>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€_-;\-* #,##0.00\ _€_-;_-* &quot;-&quot;??\ _€_-;_-@_-"/>
    <numFmt numFmtId="164" formatCode="_-* #,##0\ _€_-;\-* #,##0\ _€_-;_-* &quot;-&quot;??\ _€_-;_-@_-"/>
    <numFmt numFmtId="165" formatCode="_-* #,##0.0_-;\-* #,##0.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04">
    <xf numFmtId="0" fontId="0" fillId="0" borderId="0" xfId="0"/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43" fontId="7" fillId="0" borderId="1" xfId="2" applyFont="1" applyBorder="1" applyAlignment="1">
      <alignment horizontal="left" vertical="center"/>
    </xf>
    <xf numFmtId="164" fontId="7" fillId="0" borderId="1" xfId="2" applyNumberFormat="1" applyFont="1" applyFill="1" applyBorder="1" applyAlignment="1">
      <alignment horizontal="center" vertical="center"/>
    </xf>
    <xf numFmtId="164" fontId="7" fillId="0" borderId="1" xfId="2" applyNumberFormat="1" applyFont="1" applyBorder="1" applyAlignment="1">
      <alignment horizontal="center" vertical="center"/>
    </xf>
    <xf numFmtId="4" fontId="7" fillId="0" borderId="1" xfId="2" applyNumberFormat="1" applyFont="1" applyFill="1" applyBorder="1" applyAlignment="1">
      <alignment horizontal="center" vertical="center"/>
    </xf>
    <xf numFmtId="43" fontId="7" fillId="0" borderId="4" xfId="2" applyFont="1" applyBorder="1" applyAlignment="1">
      <alignment horizontal="left" vertical="center"/>
    </xf>
    <xf numFmtId="164" fontId="7" fillId="0" borderId="4" xfId="2" applyNumberFormat="1" applyFont="1" applyFill="1" applyBorder="1" applyAlignment="1">
      <alignment horizontal="center" vertical="center"/>
    </xf>
    <xf numFmtId="164" fontId="7" fillId="0" borderId="4" xfId="2" applyNumberFormat="1" applyFont="1" applyBorder="1" applyAlignment="1">
      <alignment horizontal="center" vertical="center"/>
    </xf>
    <xf numFmtId="4" fontId="7" fillId="0" borderId="4" xfId="2" applyNumberFormat="1" applyFont="1" applyFill="1" applyBorder="1" applyAlignment="1">
      <alignment horizontal="center" vertical="center"/>
    </xf>
    <xf numFmtId="43" fontId="9" fillId="0" borderId="4" xfId="2" applyFont="1" applyBorder="1" applyAlignment="1">
      <alignment horizontal="left" vertical="center"/>
    </xf>
    <xf numFmtId="43" fontId="9" fillId="0" borderId="4" xfId="2" applyFont="1" applyBorder="1" applyAlignment="1">
      <alignment horizontal="center" vertical="center"/>
    </xf>
    <xf numFmtId="164" fontId="9" fillId="0" borderId="4" xfId="2" applyNumberFormat="1" applyFont="1" applyBorder="1" applyAlignment="1">
      <alignment horizontal="center" vertical="center"/>
    </xf>
    <xf numFmtId="4" fontId="9" fillId="0" borderId="4" xfId="2" applyNumberFormat="1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3" fontId="7" fillId="0" borderId="5" xfId="2" applyFont="1" applyBorder="1" applyAlignment="1">
      <alignment horizontal="left" vertical="center"/>
    </xf>
    <xf numFmtId="43" fontId="7" fillId="0" borderId="6" xfId="2" applyFont="1" applyBorder="1" applyAlignment="1">
      <alignment horizontal="left" vertical="center"/>
    </xf>
    <xf numFmtId="164" fontId="7" fillId="3" borderId="6" xfId="2" applyNumberFormat="1" applyFont="1" applyFill="1" applyBorder="1" applyAlignment="1">
      <alignment horizontal="center" vertical="center"/>
    </xf>
    <xf numFmtId="164" fontId="7" fillId="0" borderId="6" xfId="2" applyNumberFormat="1" applyFont="1" applyBorder="1" applyAlignment="1">
      <alignment horizontal="center" vertical="center"/>
    </xf>
    <xf numFmtId="4" fontId="9" fillId="3" borderId="7" xfId="2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" fontId="9" fillId="3" borderId="6" xfId="2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3" fontId="7" fillId="0" borderId="1" xfId="2" applyFont="1" applyBorder="1" applyAlignment="1">
      <alignment vertical="center"/>
    </xf>
    <xf numFmtId="4" fontId="9" fillId="0" borderId="1" xfId="2" applyNumberFormat="1" applyFont="1" applyFill="1" applyBorder="1" applyAlignment="1">
      <alignment horizontal="center" vertical="center"/>
    </xf>
    <xf numFmtId="164" fontId="9" fillId="0" borderId="4" xfId="2" applyNumberFormat="1" applyFont="1" applyFill="1" applyBorder="1" applyAlignment="1">
      <alignment horizontal="center" vertical="center"/>
    </xf>
    <xf numFmtId="43" fontId="9" fillId="0" borderId="4" xfId="2" applyFont="1" applyBorder="1" applyAlignment="1">
      <alignment horizontal="left" vertical="center" wrapText="1"/>
    </xf>
    <xf numFmtId="164" fontId="6" fillId="0" borderId="4" xfId="2" applyNumberFormat="1" applyFont="1" applyFill="1" applyBorder="1" applyAlignment="1">
      <alignment horizontal="center" vertical="center"/>
    </xf>
    <xf numFmtId="43" fontId="7" fillId="0" borderId="5" xfId="2" applyFont="1" applyBorder="1" applyAlignment="1">
      <alignment vertical="center"/>
    </xf>
    <xf numFmtId="43" fontId="7" fillId="0" borderId="6" xfId="2" applyFont="1" applyBorder="1" applyAlignment="1">
      <alignment vertical="center"/>
    </xf>
    <xf numFmtId="43" fontId="7" fillId="3" borderId="6" xfId="2" applyFont="1" applyFill="1" applyBorder="1" applyAlignment="1">
      <alignment horizontal="center" vertical="center"/>
    </xf>
    <xf numFmtId="43" fontId="7" fillId="0" borderId="6" xfId="2" applyFont="1" applyBorder="1" applyAlignment="1">
      <alignment horizontal="center" vertical="center"/>
    </xf>
    <xf numFmtId="43" fontId="9" fillId="0" borderId="6" xfId="2" applyFont="1" applyBorder="1" applyAlignment="1">
      <alignment horizontal="center" vertical="center"/>
    </xf>
    <xf numFmtId="164" fontId="9" fillId="0" borderId="6" xfId="2" applyNumberFormat="1" applyFont="1" applyBorder="1" applyAlignment="1">
      <alignment horizontal="center" vertical="center"/>
    </xf>
    <xf numFmtId="0" fontId="7" fillId="0" borderId="1" xfId="2" applyNumberFormat="1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/>
    </xf>
    <xf numFmtId="43" fontId="5" fillId="2" borderId="4" xfId="2" applyFont="1" applyFill="1" applyBorder="1" applyAlignment="1">
      <alignment horizontal="left"/>
    </xf>
    <xf numFmtId="43" fontId="5" fillId="0" borderId="4" xfId="2" applyFont="1" applyBorder="1" applyAlignment="1">
      <alignment horizontal="center"/>
    </xf>
    <xf numFmtId="0" fontId="7" fillId="0" borderId="4" xfId="2" applyNumberFormat="1" applyFont="1" applyFill="1" applyBorder="1" applyAlignment="1">
      <alignment horizontal="center" vertical="center"/>
    </xf>
    <xf numFmtId="164" fontId="5" fillId="0" borderId="4" xfId="2" applyNumberFormat="1" applyFont="1" applyFill="1" applyBorder="1" applyAlignment="1">
      <alignment horizontal="center"/>
    </xf>
    <xf numFmtId="3" fontId="7" fillId="0" borderId="4" xfId="2" applyNumberFormat="1" applyFont="1" applyFill="1" applyBorder="1" applyAlignment="1">
      <alignment horizontal="center" vertical="center"/>
    </xf>
    <xf numFmtId="43" fontId="9" fillId="0" borderId="4" xfId="2" applyFont="1" applyFill="1" applyBorder="1" applyAlignment="1">
      <alignment horizontal="left" vertical="center" wrapText="1"/>
    </xf>
    <xf numFmtId="43" fontId="9" fillId="0" borderId="4" xfId="2" applyFont="1" applyFill="1" applyBorder="1" applyAlignment="1">
      <alignment horizontal="center" vertical="center"/>
    </xf>
    <xf numFmtId="43" fontId="9" fillId="0" borderId="8" xfId="2" applyFont="1" applyFill="1" applyBorder="1" applyAlignment="1">
      <alignment horizontal="left" vertical="center"/>
    </xf>
    <xf numFmtId="43" fontId="9" fillId="0" borderId="4" xfId="2" applyFont="1" applyFill="1" applyBorder="1" applyAlignment="1">
      <alignment horizontal="left" vertical="center"/>
    </xf>
    <xf numFmtId="0" fontId="11" fillId="0" borderId="0" xfId="0" applyFont="1" applyAlignment="1">
      <alignment horizontal="center"/>
    </xf>
    <xf numFmtId="43" fontId="12" fillId="0" borderId="4" xfId="2" applyFont="1" applyFill="1" applyBorder="1" applyAlignment="1">
      <alignment horizontal="center" vertical="center"/>
    </xf>
    <xf numFmtId="164" fontId="12" fillId="0" borderId="4" xfId="2" applyNumberFormat="1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43" fontId="9" fillId="3" borderId="4" xfId="2" applyFont="1" applyFill="1" applyBorder="1" applyAlignment="1">
      <alignment horizontal="left" vertical="center"/>
    </xf>
    <xf numFmtId="43" fontId="9" fillId="3" borderId="4" xfId="2" applyFont="1" applyFill="1" applyBorder="1" applyAlignment="1">
      <alignment horizontal="center" vertical="center"/>
    </xf>
    <xf numFmtId="0" fontId="7" fillId="3" borderId="4" xfId="2" applyNumberFormat="1" applyFont="1" applyFill="1" applyBorder="1" applyAlignment="1">
      <alignment horizontal="center" vertical="center"/>
    </xf>
    <xf numFmtId="164" fontId="9" fillId="3" borderId="4" xfId="2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13" fillId="3" borderId="4" xfId="2" applyNumberFormat="1" applyFont="1" applyFill="1" applyBorder="1" applyAlignment="1">
      <alignment horizontal="center" vertical="center"/>
    </xf>
    <xf numFmtId="43" fontId="9" fillId="3" borderId="4" xfId="2" applyFont="1" applyFill="1" applyBorder="1" applyAlignment="1">
      <alignment horizontal="left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vertical="center"/>
    </xf>
    <xf numFmtId="0" fontId="15" fillId="0" borderId="2" xfId="0" applyFont="1" applyBorder="1" applyAlignment="1">
      <alignment horizontal="center" vertical="center"/>
    </xf>
    <xf numFmtId="165" fontId="15" fillId="0" borderId="2" xfId="1" applyNumberFormat="1" applyFont="1" applyFill="1" applyBorder="1" applyAlignment="1">
      <alignment horizontal="center" vertical="center"/>
    </xf>
    <xf numFmtId="43" fontId="15" fillId="0" borderId="2" xfId="1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vertical="top"/>
    </xf>
    <xf numFmtId="0" fontId="15" fillId="0" borderId="2" xfId="0" applyFont="1" applyBorder="1" applyAlignment="1">
      <alignment vertical="top"/>
    </xf>
    <xf numFmtId="0" fontId="0" fillId="0" borderId="0" xfId="0" applyFill="1" applyAlignment="1">
      <alignment horizontal="center" vertical="center"/>
    </xf>
    <xf numFmtId="0" fontId="15" fillId="0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/>
    </xf>
    <xf numFmtId="43" fontId="2" fillId="0" borderId="2" xfId="1" applyFont="1" applyFill="1" applyBorder="1" applyAlignment="1">
      <alignment horizontal="center" vertical="center" wrapText="1"/>
    </xf>
    <xf numFmtId="0" fontId="15" fillId="0" borderId="2" xfId="0" applyFont="1" applyBorder="1" applyAlignment="1">
      <alignment vertical="top" wrapText="1"/>
    </xf>
    <xf numFmtId="43" fontId="15" fillId="0" borderId="2" xfId="1" applyFont="1" applyFill="1" applyBorder="1" applyAlignment="1">
      <alignment horizontal="center" vertical="center"/>
    </xf>
    <xf numFmtId="4" fontId="9" fillId="3" borderId="2" xfId="2" applyNumberFormat="1" applyFont="1" applyFill="1" applyBorder="1" applyAlignment="1">
      <alignment horizontal="center" vertical="center"/>
    </xf>
    <xf numFmtId="43" fontId="7" fillId="0" borderId="9" xfId="2" applyFont="1" applyBorder="1" applyAlignment="1">
      <alignment vertical="center"/>
    </xf>
    <xf numFmtId="43" fontId="7" fillId="0" borderId="10" xfId="2" applyFont="1" applyBorder="1" applyAlignment="1">
      <alignment vertical="center"/>
    </xf>
    <xf numFmtId="43" fontId="7" fillId="3" borderId="10" xfId="2" applyFont="1" applyFill="1" applyBorder="1" applyAlignment="1">
      <alignment horizontal="center" vertical="center"/>
    </xf>
    <xf numFmtId="43" fontId="7" fillId="0" borderId="10" xfId="2" applyFont="1" applyBorder="1" applyAlignment="1">
      <alignment horizontal="center" vertical="center"/>
    </xf>
    <xf numFmtId="4" fontId="9" fillId="3" borderId="8" xfId="2" applyNumberFormat="1" applyFont="1" applyFill="1" applyBorder="1" applyAlignment="1">
      <alignment horizontal="center" vertical="center"/>
    </xf>
    <xf numFmtId="4" fontId="7" fillId="3" borderId="2" xfId="2" applyNumberFormat="1" applyFont="1" applyFill="1" applyBorder="1" applyAlignment="1">
      <alignment horizontal="center" vertical="center"/>
    </xf>
    <xf numFmtId="0" fontId="8" fillId="0" borderId="6" xfId="0" applyFont="1" applyBorder="1" applyAlignment="1">
      <alignment vertical="center"/>
    </xf>
    <xf numFmtId="0" fontId="6" fillId="3" borderId="6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43" fontId="7" fillId="2" borderId="5" xfId="2" applyFont="1" applyFill="1" applyBorder="1" applyAlignment="1">
      <alignment vertical="center"/>
    </xf>
    <xf numFmtId="0" fontId="8" fillId="2" borderId="6" xfId="0" applyFont="1" applyFill="1" applyBorder="1" applyAlignment="1">
      <alignment vertical="center"/>
    </xf>
    <xf numFmtId="0" fontId="6" fillId="2" borderId="6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4" fontId="7" fillId="2" borderId="2" xfId="2" applyNumberFormat="1" applyFont="1" applyFill="1" applyBorder="1" applyAlignment="1">
      <alignment horizontal="center" vertical="center"/>
    </xf>
    <xf numFmtId="0" fontId="14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/>
    </xf>
    <xf numFmtId="164" fontId="7" fillId="3" borderId="2" xfId="2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4" fontId="7" fillId="3" borderId="1" xfId="2" applyNumberFormat="1" applyFont="1" applyFill="1" applyBorder="1" applyAlignment="1">
      <alignment horizontal="center" vertical="center" wrapText="1"/>
    </xf>
    <xf numFmtId="4" fontId="7" fillId="3" borderId="3" xfId="2" applyNumberFormat="1" applyFont="1" applyFill="1" applyBorder="1" applyAlignment="1">
      <alignment horizontal="center" vertical="center" wrapText="1"/>
    </xf>
  </cellXfs>
  <cellStyles count="3">
    <cellStyle name="Milliers" xfId="1" builtinId="3"/>
    <cellStyle name="Milliers 2" xfId="2" xr:uid="{69EFE103-1A02-4713-A31A-355ED49E938B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ARIAM%20ETUDES\08-PROTECTION%20LITTORAL%20DE%20SALE\ENVOYE%20PAR%20CID\MISSION%207-ETABLISSEMENT%20DU%20DCE-10-2024\ESTIMATION_DCE_PAR_ZONE(BCR60%25)_08OCT20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aki/Desktop/ESTIMATION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PDE_Z3-Z4-Z5-Z6-Z7"/>
      <sheetName val="ESTIMATIO_Z3-Z4-Z5-Z6-Z7 (+10%)"/>
      <sheetName val="RECAP_DIG"/>
      <sheetName val="DETAIL_ASSAI"/>
      <sheetName val="BD_FEV_23"/>
      <sheetName val="PRIX"/>
      <sheetName val="DETAIL Z3"/>
      <sheetName val="DETAIL Z4"/>
      <sheetName val="DETAIL Z5-6-7"/>
      <sheetName val="ESTIMATION_Z3-Z4-Z5-Z6-Z7"/>
      <sheetName val="Feuil1"/>
      <sheetName val="JOINTURE_ASSAI"/>
      <sheetName val="REJET1"/>
      <sheetName val="REJET2"/>
      <sheetName val="REJET3"/>
      <sheetName val="REJET41"/>
      <sheetName val="BPDE_Z1"/>
      <sheetName val="BPDE_Z1,2"/>
      <sheetName val="BPDE_Z2"/>
      <sheetName val="BPDE_Z3"/>
      <sheetName val="BPDE_Z4"/>
      <sheetName val="BPDE_Z5"/>
    </sheetNames>
    <sheetDataSet>
      <sheetData sheetId="0">
        <row r="7">
          <cell r="E7"/>
          <cell r="F7"/>
          <cell r="G7"/>
        </row>
        <row r="8">
          <cell r="E8"/>
          <cell r="F8"/>
          <cell r="G8"/>
        </row>
        <row r="9">
          <cell r="E9"/>
          <cell r="F9"/>
          <cell r="G9"/>
        </row>
        <row r="10">
          <cell r="E10">
            <v>1</v>
          </cell>
          <cell r="F10"/>
          <cell r="G10">
            <v>0</v>
          </cell>
        </row>
        <row r="11">
          <cell r="E11"/>
          <cell r="F11"/>
          <cell r="G11"/>
        </row>
        <row r="12">
          <cell r="E12"/>
          <cell r="F12"/>
          <cell r="G12"/>
        </row>
        <row r="13">
          <cell r="E13">
            <v>1</v>
          </cell>
          <cell r="F13"/>
          <cell r="G13">
            <v>0</v>
          </cell>
        </row>
        <row r="14">
          <cell r="E14"/>
          <cell r="F14"/>
          <cell r="G14"/>
        </row>
        <row r="15">
          <cell r="E15"/>
          <cell r="F15"/>
          <cell r="G15"/>
        </row>
        <row r="16">
          <cell r="E16">
            <v>1</v>
          </cell>
          <cell r="F16"/>
          <cell r="G16">
            <v>0</v>
          </cell>
        </row>
        <row r="17">
          <cell r="E17"/>
          <cell r="F17"/>
          <cell r="G17"/>
        </row>
        <row r="18">
          <cell r="E18"/>
          <cell r="F18"/>
          <cell r="G18">
            <v>0</v>
          </cell>
        </row>
        <row r="19">
          <cell r="E19"/>
          <cell r="F19"/>
          <cell r="G19"/>
        </row>
        <row r="20">
          <cell r="E20"/>
          <cell r="F20"/>
          <cell r="G20"/>
        </row>
        <row r="21">
          <cell r="E21"/>
          <cell r="F21"/>
          <cell r="G21"/>
        </row>
        <row r="22">
          <cell r="E22"/>
          <cell r="F22"/>
          <cell r="G22"/>
        </row>
        <row r="23">
          <cell r="E23">
            <v>6650</v>
          </cell>
          <cell r="F23"/>
          <cell r="G23">
            <v>0</v>
          </cell>
        </row>
        <row r="24">
          <cell r="E24"/>
          <cell r="F24"/>
          <cell r="G24"/>
        </row>
        <row r="25">
          <cell r="E25"/>
          <cell r="F25"/>
          <cell r="G25"/>
        </row>
        <row r="26">
          <cell r="E26">
            <v>2400</v>
          </cell>
          <cell r="F26"/>
          <cell r="G26">
            <v>0</v>
          </cell>
        </row>
        <row r="27">
          <cell r="E27"/>
          <cell r="F27"/>
          <cell r="G27"/>
        </row>
        <row r="28">
          <cell r="E28"/>
          <cell r="F28"/>
          <cell r="G28"/>
        </row>
        <row r="29">
          <cell r="E29">
            <v>11500</v>
          </cell>
          <cell r="F29"/>
          <cell r="G29">
            <v>0</v>
          </cell>
        </row>
        <row r="30">
          <cell r="E30"/>
          <cell r="F30"/>
          <cell r="G30"/>
        </row>
        <row r="31">
          <cell r="E31"/>
          <cell r="F31"/>
          <cell r="G31"/>
        </row>
        <row r="32">
          <cell r="E32">
            <v>5500</v>
          </cell>
          <cell r="F32"/>
          <cell r="G32">
            <v>0</v>
          </cell>
        </row>
        <row r="33">
          <cell r="E33"/>
          <cell r="F33"/>
          <cell r="G33"/>
        </row>
        <row r="34">
          <cell r="E34"/>
          <cell r="F34"/>
          <cell r="G34"/>
        </row>
        <row r="35">
          <cell r="E35">
            <v>1310</v>
          </cell>
          <cell r="F35"/>
          <cell r="G35">
            <v>0</v>
          </cell>
        </row>
        <row r="36">
          <cell r="E36"/>
          <cell r="F36"/>
          <cell r="G36"/>
        </row>
        <row r="37">
          <cell r="E37"/>
          <cell r="F37"/>
          <cell r="G37"/>
        </row>
        <row r="38">
          <cell r="E38">
            <v>1310</v>
          </cell>
          <cell r="F38"/>
          <cell r="G38">
            <v>0</v>
          </cell>
        </row>
        <row r="39">
          <cell r="E39"/>
          <cell r="F39"/>
          <cell r="G39"/>
        </row>
        <row r="40">
          <cell r="E40"/>
          <cell r="F40"/>
          <cell r="G40"/>
        </row>
        <row r="41">
          <cell r="E41">
            <v>3190</v>
          </cell>
          <cell r="F41"/>
          <cell r="G41">
            <v>0</v>
          </cell>
        </row>
        <row r="42">
          <cell r="E42"/>
          <cell r="F42"/>
          <cell r="G42"/>
        </row>
        <row r="43">
          <cell r="E43"/>
          <cell r="F43"/>
          <cell r="G43"/>
        </row>
        <row r="44">
          <cell r="E44">
            <v>3190</v>
          </cell>
          <cell r="F44"/>
          <cell r="G44">
            <v>0</v>
          </cell>
        </row>
        <row r="45">
          <cell r="E45"/>
          <cell r="F45"/>
          <cell r="G45"/>
        </row>
        <row r="46">
          <cell r="E46"/>
          <cell r="F46"/>
          <cell r="G46"/>
        </row>
        <row r="47">
          <cell r="E47">
            <v>1</v>
          </cell>
          <cell r="F47"/>
          <cell r="G47">
            <v>0</v>
          </cell>
        </row>
        <row r="48">
          <cell r="E48"/>
          <cell r="F48"/>
          <cell r="G48"/>
        </row>
        <row r="49">
          <cell r="E49"/>
          <cell r="F49"/>
          <cell r="G49">
            <v>0</v>
          </cell>
        </row>
        <row r="50">
          <cell r="E50"/>
          <cell r="F50"/>
          <cell r="G50"/>
        </row>
        <row r="51">
          <cell r="E51"/>
          <cell r="F51"/>
          <cell r="G51"/>
        </row>
        <row r="52">
          <cell r="E52"/>
          <cell r="F52"/>
          <cell r="G52"/>
        </row>
        <row r="53">
          <cell r="E53"/>
          <cell r="F53"/>
          <cell r="G53"/>
        </row>
        <row r="54">
          <cell r="E54">
            <v>1400</v>
          </cell>
          <cell r="F54"/>
          <cell r="G54">
            <v>0</v>
          </cell>
        </row>
        <row r="55">
          <cell r="E55"/>
          <cell r="F55"/>
          <cell r="G55"/>
        </row>
        <row r="56">
          <cell r="E56"/>
          <cell r="F56"/>
          <cell r="G56"/>
        </row>
        <row r="57">
          <cell r="E57">
            <v>21700</v>
          </cell>
          <cell r="F57"/>
          <cell r="G57">
            <v>0</v>
          </cell>
        </row>
        <row r="58">
          <cell r="E58"/>
          <cell r="F58"/>
          <cell r="G58"/>
        </row>
        <row r="59">
          <cell r="E59"/>
          <cell r="F59"/>
          <cell r="G59"/>
        </row>
        <row r="60">
          <cell r="E60">
            <v>8800</v>
          </cell>
          <cell r="F60"/>
          <cell r="G60">
            <v>0</v>
          </cell>
        </row>
        <row r="61">
          <cell r="E61"/>
          <cell r="F61"/>
          <cell r="G61"/>
        </row>
        <row r="62">
          <cell r="E62"/>
          <cell r="F62"/>
          <cell r="G62"/>
        </row>
        <row r="63">
          <cell r="E63">
            <v>7700</v>
          </cell>
          <cell r="F63"/>
          <cell r="G63">
            <v>0</v>
          </cell>
        </row>
        <row r="64">
          <cell r="E64"/>
          <cell r="F64"/>
          <cell r="G64"/>
        </row>
        <row r="65">
          <cell r="E65"/>
          <cell r="F65"/>
          <cell r="G65"/>
        </row>
        <row r="66">
          <cell r="E66">
            <v>7700</v>
          </cell>
          <cell r="F66"/>
          <cell r="G66">
            <v>0</v>
          </cell>
        </row>
        <row r="67">
          <cell r="E67"/>
          <cell r="F67"/>
          <cell r="G67"/>
        </row>
        <row r="68">
          <cell r="E68"/>
          <cell r="F68"/>
          <cell r="G68"/>
        </row>
        <row r="69">
          <cell r="E69">
            <v>1</v>
          </cell>
          <cell r="F69"/>
          <cell r="G69">
            <v>0</v>
          </cell>
        </row>
        <row r="70">
          <cell r="E70"/>
          <cell r="F70"/>
          <cell r="G70"/>
        </row>
        <row r="71">
          <cell r="E71"/>
          <cell r="F71"/>
          <cell r="G71">
            <v>0</v>
          </cell>
        </row>
        <row r="72">
          <cell r="E72"/>
          <cell r="F72"/>
          <cell r="G72"/>
        </row>
        <row r="73">
          <cell r="E73"/>
          <cell r="F73"/>
          <cell r="G73"/>
        </row>
        <row r="74">
          <cell r="E74"/>
          <cell r="F74"/>
          <cell r="G74"/>
        </row>
        <row r="75">
          <cell r="E75">
            <v>5100</v>
          </cell>
          <cell r="F75"/>
          <cell r="G75">
            <v>0</v>
          </cell>
        </row>
        <row r="76">
          <cell r="E76"/>
          <cell r="F76"/>
          <cell r="G76"/>
        </row>
        <row r="77">
          <cell r="E77"/>
          <cell r="F77"/>
          <cell r="G77"/>
        </row>
        <row r="78">
          <cell r="E78">
            <v>105600</v>
          </cell>
          <cell r="F78"/>
          <cell r="G78">
            <v>0</v>
          </cell>
        </row>
        <row r="79">
          <cell r="E79"/>
          <cell r="F79"/>
          <cell r="G79"/>
        </row>
        <row r="80">
          <cell r="E80"/>
          <cell r="F80"/>
          <cell r="G80"/>
        </row>
        <row r="81">
          <cell r="E81">
            <v>21100</v>
          </cell>
          <cell r="F81"/>
          <cell r="G81">
            <v>0</v>
          </cell>
        </row>
        <row r="82">
          <cell r="E82"/>
          <cell r="F82"/>
          <cell r="G82"/>
        </row>
        <row r="83">
          <cell r="E83"/>
          <cell r="F83"/>
          <cell r="G83"/>
        </row>
        <row r="84">
          <cell r="E84">
            <v>32200</v>
          </cell>
          <cell r="F84"/>
          <cell r="G84">
            <v>0</v>
          </cell>
        </row>
        <row r="85">
          <cell r="E85"/>
          <cell r="F85"/>
          <cell r="G85"/>
        </row>
        <row r="86">
          <cell r="E86"/>
          <cell r="F86"/>
          <cell r="G86"/>
        </row>
        <row r="87">
          <cell r="E87">
            <v>32200</v>
          </cell>
          <cell r="F87"/>
          <cell r="G87">
            <v>0</v>
          </cell>
        </row>
        <row r="88">
          <cell r="E88"/>
          <cell r="F88"/>
          <cell r="G88"/>
        </row>
      </sheetData>
      <sheetData sheetId="1">
        <row r="7">
          <cell r="E7"/>
        </row>
      </sheetData>
      <sheetData sheetId="2">
        <row r="5">
          <cell r="G5" t="str">
            <v>ZONE 1.1DRAGAGE</v>
          </cell>
        </row>
      </sheetData>
      <sheetData sheetId="3">
        <row r="1">
          <cell r="V1">
            <v>0.3</v>
          </cell>
        </row>
      </sheetData>
      <sheetData sheetId="4">
        <row r="2">
          <cell r="W2" t="str">
            <v>BCR</v>
          </cell>
        </row>
      </sheetData>
      <sheetData sheetId="5">
        <row r="1">
          <cell r="A1" t="str">
            <v>TERRASSEMENT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AIL Z3"/>
      <sheetName val="DETAIL Z4"/>
      <sheetName val="DETAIL Z5-6-7"/>
      <sheetName val="ESTIMATION_Z3-Z4-Z5-Z6-Z7"/>
      <sheetName val="ESTIMATIO_Z3-Z4-Z5-Z6-Z7 (+10%)"/>
    </sheetNames>
    <sheetDataSet>
      <sheetData sheetId="0">
        <row r="25">
          <cell r="E25">
            <v>3185.7218519999992</v>
          </cell>
        </row>
        <row r="48">
          <cell r="E48">
            <v>1306.3322519999997</v>
          </cell>
        </row>
        <row r="72">
          <cell r="E72">
            <v>5464.192</v>
          </cell>
        </row>
        <row r="94">
          <cell r="E94">
            <v>11497.089179999999</v>
          </cell>
        </row>
        <row r="118">
          <cell r="E118">
            <v>2390.6860700000002</v>
          </cell>
        </row>
        <row r="145">
          <cell r="E145">
            <v>6631.6661699999986</v>
          </cell>
        </row>
      </sheetData>
      <sheetData sheetId="1">
        <row r="26">
          <cell r="E26">
            <v>7632.6749999999993</v>
          </cell>
        </row>
        <row r="50">
          <cell r="E50">
            <v>8750.7249999999985</v>
          </cell>
        </row>
        <row r="75">
          <cell r="E75">
            <v>21676.865000000002</v>
          </cell>
        </row>
        <row r="103">
          <cell r="E103">
            <v>1383.8575000000001</v>
          </cell>
        </row>
      </sheetData>
      <sheetData sheetId="2">
        <row r="51">
          <cell r="E51">
            <v>32174.404584</v>
          </cell>
        </row>
        <row r="99">
          <cell r="E99">
            <v>21087.291539999995</v>
          </cell>
        </row>
        <row r="148">
          <cell r="E148">
            <v>105560.837</v>
          </cell>
        </row>
        <row r="198">
          <cell r="E198">
            <v>5084.3857299999991</v>
          </cell>
        </row>
      </sheetData>
      <sheetData sheetId="3">
        <row r="129">
          <cell r="E129">
            <v>86700</v>
          </cell>
        </row>
        <row r="130">
          <cell r="E130">
            <v>50100</v>
          </cell>
        </row>
        <row r="131">
          <cell r="E131">
            <v>12000</v>
          </cell>
        </row>
        <row r="132">
          <cell r="E132">
            <v>141600</v>
          </cell>
        </row>
        <row r="133">
          <cell r="E133">
            <v>70300</v>
          </cell>
        </row>
        <row r="134">
          <cell r="E134">
            <v>5800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1"/>
  <sheetViews>
    <sheetView tabSelected="1" zoomScaleNormal="100" workbookViewId="0">
      <selection activeCell="K21" sqref="K21"/>
    </sheetView>
  </sheetViews>
  <sheetFormatPr baseColWidth="10" defaultColWidth="8.85546875" defaultRowHeight="15" x14ac:dyDescent="0.25"/>
  <cols>
    <col min="1" max="1" width="2.85546875" customWidth="1"/>
    <col min="2" max="2" width="6.7109375" customWidth="1"/>
    <col min="3" max="3" width="94.7109375" customWidth="1"/>
    <col min="4" max="4" width="7.85546875" customWidth="1"/>
    <col min="5" max="5" width="25.85546875" customWidth="1"/>
    <col min="6" max="6" width="31.7109375" customWidth="1"/>
    <col min="7" max="7" width="22.85546875" customWidth="1"/>
  </cols>
  <sheetData>
    <row r="1" spans="1:7" ht="23.25" x14ac:dyDescent="0.25">
      <c r="A1" s="1"/>
      <c r="B1" s="91" t="s">
        <v>0</v>
      </c>
      <c r="C1" s="92"/>
      <c r="D1" s="92"/>
      <c r="E1" s="92"/>
      <c r="F1" s="92"/>
      <c r="G1" s="92"/>
    </row>
    <row r="2" spans="1:7" ht="18.75" x14ac:dyDescent="0.25">
      <c r="A2" s="1"/>
      <c r="B2" s="93" t="s">
        <v>69</v>
      </c>
      <c r="C2" s="93"/>
      <c r="D2" s="93"/>
      <c r="E2" s="93"/>
      <c r="F2" s="93"/>
      <c r="G2" s="93"/>
    </row>
    <row r="3" spans="1:7" ht="18.75" x14ac:dyDescent="0.25">
      <c r="A3" s="1"/>
      <c r="B3" s="94" t="s">
        <v>1</v>
      </c>
      <c r="C3" s="94"/>
      <c r="D3" s="94"/>
      <c r="E3" s="94"/>
      <c r="F3" s="94"/>
      <c r="G3" s="94"/>
    </row>
    <row r="4" spans="1:7" ht="18.75" x14ac:dyDescent="0.25">
      <c r="A4" s="1"/>
      <c r="B4" s="2"/>
      <c r="C4" s="3"/>
      <c r="D4" s="3"/>
      <c r="E4" s="3"/>
      <c r="F4" s="3"/>
      <c r="G4" s="4"/>
    </row>
    <row r="5" spans="1:7" x14ac:dyDescent="0.25">
      <c r="A5" s="1"/>
      <c r="B5" s="95" t="s">
        <v>2</v>
      </c>
      <c r="C5" s="97" t="s">
        <v>3</v>
      </c>
      <c r="D5" s="97" t="s">
        <v>4</v>
      </c>
      <c r="E5" s="99" t="s">
        <v>5</v>
      </c>
      <c r="F5" s="100" t="s">
        <v>6</v>
      </c>
      <c r="G5" s="102" t="s">
        <v>7</v>
      </c>
    </row>
    <row r="6" spans="1:7" x14ac:dyDescent="0.25">
      <c r="A6" s="1"/>
      <c r="B6" s="96"/>
      <c r="C6" s="98"/>
      <c r="D6" s="98"/>
      <c r="E6" s="99"/>
      <c r="F6" s="101"/>
      <c r="G6" s="103"/>
    </row>
    <row r="7" spans="1:7" ht="15.75" x14ac:dyDescent="0.25">
      <c r="A7" s="1"/>
      <c r="B7" s="5"/>
      <c r="C7" s="6" t="s">
        <v>8</v>
      </c>
      <c r="D7" s="6"/>
      <c r="E7" s="7"/>
      <c r="F7" s="8"/>
      <c r="G7" s="9"/>
    </row>
    <row r="8" spans="1:7" ht="15.75" x14ac:dyDescent="0.25">
      <c r="A8" s="1"/>
      <c r="B8" s="5"/>
      <c r="C8" s="10"/>
      <c r="D8" s="10"/>
      <c r="E8" s="11"/>
      <c r="F8" s="12"/>
      <c r="G8" s="13"/>
    </row>
    <row r="9" spans="1:7" ht="15.75" x14ac:dyDescent="0.25">
      <c r="A9" s="1"/>
      <c r="B9" s="5">
        <v>101</v>
      </c>
      <c r="C9" s="14" t="s">
        <v>9</v>
      </c>
      <c r="D9" s="10"/>
      <c r="E9" s="11"/>
      <c r="F9" s="12"/>
      <c r="G9" s="13"/>
    </row>
    <row r="10" spans="1:7" ht="15.75" x14ac:dyDescent="0.25">
      <c r="A10" s="1"/>
      <c r="B10" s="5"/>
      <c r="C10" s="14" t="s">
        <v>10</v>
      </c>
      <c r="D10" s="15" t="s">
        <v>11</v>
      </c>
      <c r="E10" s="11">
        <v>1</v>
      </c>
      <c r="F10" s="16"/>
      <c r="G10" s="17"/>
    </row>
    <row r="11" spans="1:7" ht="15.75" x14ac:dyDescent="0.25">
      <c r="A11" s="1"/>
      <c r="B11" s="5"/>
      <c r="C11" s="10"/>
      <c r="D11" s="10"/>
      <c r="E11" s="11"/>
      <c r="F11" s="16"/>
      <c r="G11" s="17"/>
    </row>
    <row r="12" spans="1:7" ht="15.75" x14ac:dyDescent="0.25">
      <c r="A12" s="1"/>
      <c r="B12" s="5">
        <f>+B9+1</f>
        <v>102</v>
      </c>
      <c r="C12" s="14" t="s">
        <v>12</v>
      </c>
      <c r="D12" s="10"/>
      <c r="E12" s="11"/>
      <c r="F12" s="16"/>
      <c r="G12" s="17"/>
    </row>
    <row r="13" spans="1:7" ht="15.75" x14ac:dyDescent="0.25">
      <c r="A13" s="1"/>
      <c r="B13" s="5"/>
      <c r="C13" s="14" t="s">
        <v>10</v>
      </c>
      <c r="D13" s="15" t="s">
        <v>11</v>
      </c>
      <c r="E13" s="11">
        <v>1</v>
      </c>
      <c r="F13" s="16"/>
      <c r="G13" s="17"/>
    </row>
    <row r="14" spans="1:7" ht="15.75" x14ac:dyDescent="0.25">
      <c r="A14" s="1"/>
      <c r="B14" s="5"/>
      <c r="C14" s="10"/>
      <c r="D14" s="10"/>
      <c r="E14" s="11"/>
      <c r="F14" s="12"/>
      <c r="G14" s="17"/>
    </row>
    <row r="15" spans="1:7" ht="15.75" x14ac:dyDescent="0.25">
      <c r="A15" s="1"/>
      <c r="B15" s="18"/>
      <c r="C15" s="19" t="s">
        <v>13</v>
      </c>
      <c r="D15" s="20"/>
      <c r="E15" s="21"/>
      <c r="F15" s="22"/>
      <c r="G15" s="23"/>
    </row>
    <row r="16" spans="1:7" ht="15.75" x14ac:dyDescent="0.25">
      <c r="A16" s="1"/>
      <c r="B16" s="24"/>
      <c r="C16" s="20"/>
      <c r="D16" s="20"/>
      <c r="E16" s="21"/>
      <c r="F16" s="22"/>
      <c r="G16" s="25"/>
    </row>
    <row r="17" spans="1:7" ht="15.75" x14ac:dyDescent="0.25">
      <c r="A17" s="1"/>
      <c r="B17" s="26"/>
      <c r="C17" s="27" t="s">
        <v>14</v>
      </c>
      <c r="D17" s="27"/>
      <c r="E17" s="7"/>
      <c r="F17" s="7"/>
      <c r="G17" s="28"/>
    </row>
    <row r="18" spans="1:7" ht="15.75" x14ac:dyDescent="0.25">
      <c r="A18" s="1"/>
      <c r="B18" s="5"/>
      <c r="C18" s="14"/>
      <c r="D18" s="15"/>
      <c r="E18" s="11"/>
      <c r="F18" s="29"/>
      <c r="G18" s="17"/>
    </row>
    <row r="19" spans="1:7" ht="15.75" x14ac:dyDescent="0.25">
      <c r="A19" s="1"/>
      <c r="B19" s="5">
        <v>201</v>
      </c>
      <c r="C19" s="14" t="s">
        <v>15</v>
      </c>
      <c r="D19" s="15"/>
      <c r="E19" s="11"/>
      <c r="F19" s="29"/>
      <c r="G19" s="17"/>
    </row>
    <row r="20" spans="1:7" ht="18" x14ac:dyDescent="0.25">
      <c r="A20" s="1"/>
      <c r="B20" s="5"/>
      <c r="C20" s="14" t="s">
        <v>16</v>
      </c>
      <c r="D20" s="5" t="s">
        <v>66</v>
      </c>
      <c r="E20" s="11">
        <f>ROUNDUP('[2]DETAIL Z3'!E145*1.1,-2)</f>
        <v>7300</v>
      </c>
      <c r="F20" s="29"/>
      <c r="G20" s="17"/>
    </row>
    <row r="21" spans="1:7" ht="15.75" x14ac:dyDescent="0.25">
      <c r="A21" s="1"/>
      <c r="B21" s="5"/>
      <c r="C21" s="14"/>
      <c r="D21" s="15"/>
      <c r="E21" s="11"/>
      <c r="F21" s="29"/>
      <c r="G21" s="17"/>
    </row>
    <row r="22" spans="1:7" ht="15.75" x14ac:dyDescent="0.25">
      <c r="A22" s="1"/>
      <c r="B22" s="5">
        <v>202</v>
      </c>
      <c r="C22" s="30" t="s">
        <v>18</v>
      </c>
      <c r="D22" s="15"/>
      <c r="E22" s="11"/>
      <c r="F22" s="29"/>
      <c r="G22" s="17"/>
    </row>
    <row r="23" spans="1:7" ht="15.75" x14ac:dyDescent="0.25">
      <c r="A23" s="1"/>
      <c r="B23" s="5"/>
      <c r="C23" s="14" t="s">
        <v>16</v>
      </c>
      <c r="D23" s="5" t="s">
        <v>19</v>
      </c>
      <c r="E23" s="11">
        <f>ROUNDUP('[2]DETAIL Z3'!E118*1.1,-2)</f>
        <v>2700</v>
      </c>
      <c r="F23" s="29"/>
      <c r="G23" s="17"/>
    </row>
    <row r="24" spans="1:7" ht="15.75" x14ac:dyDescent="0.25">
      <c r="A24" s="1"/>
      <c r="B24" s="5"/>
      <c r="C24" s="14"/>
      <c r="D24" s="15"/>
      <c r="E24" s="11"/>
      <c r="F24" s="29"/>
      <c r="G24" s="17"/>
    </row>
    <row r="25" spans="1:7" ht="15.75" x14ac:dyDescent="0.25">
      <c r="A25" s="1"/>
      <c r="B25" s="5">
        <v>203</v>
      </c>
      <c r="C25" s="14" t="s">
        <v>20</v>
      </c>
      <c r="D25" s="15"/>
      <c r="E25" s="11"/>
      <c r="F25" s="29"/>
      <c r="G25" s="17"/>
    </row>
    <row r="26" spans="1:7" ht="15.75" x14ac:dyDescent="0.25">
      <c r="A26" s="1"/>
      <c r="B26" s="5"/>
      <c r="C26" s="14" t="s">
        <v>16</v>
      </c>
      <c r="D26" s="5" t="s">
        <v>17</v>
      </c>
      <c r="E26" s="11">
        <f>ROUNDUP('[2]DETAIL Z3'!E94*1.1,-2)</f>
        <v>12700</v>
      </c>
      <c r="F26" s="29"/>
      <c r="G26" s="17"/>
    </row>
    <row r="27" spans="1:7" ht="15.75" x14ac:dyDescent="0.25">
      <c r="A27" s="1"/>
      <c r="B27" s="5"/>
      <c r="C27" s="15"/>
      <c r="D27" s="15"/>
      <c r="E27" s="11"/>
      <c r="F27" s="29"/>
      <c r="G27" s="17"/>
    </row>
    <row r="28" spans="1:7" ht="15.75" x14ac:dyDescent="0.25">
      <c r="A28" s="1"/>
      <c r="B28" s="5">
        <v>204</v>
      </c>
      <c r="C28" s="30" t="s">
        <v>21</v>
      </c>
      <c r="D28" s="15"/>
      <c r="E28" s="11"/>
      <c r="F28" s="29"/>
      <c r="G28" s="17"/>
    </row>
    <row r="29" spans="1:7" ht="15.75" x14ac:dyDescent="0.25">
      <c r="A29" s="1"/>
      <c r="B29" s="5"/>
      <c r="C29" s="14" t="s">
        <v>16</v>
      </c>
      <c r="D29" s="5" t="s">
        <v>17</v>
      </c>
      <c r="E29" s="11">
        <f>ROUNDUP('[2]DETAIL Z3'!E72*1.1,-2)</f>
        <v>6100</v>
      </c>
      <c r="F29" s="29"/>
      <c r="G29" s="17"/>
    </row>
    <row r="30" spans="1:7" ht="15.75" x14ac:dyDescent="0.25">
      <c r="A30" s="1"/>
      <c r="B30" s="5"/>
      <c r="C30" s="14"/>
      <c r="D30" s="15"/>
      <c r="E30" s="11"/>
      <c r="F30" s="29"/>
      <c r="G30" s="17"/>
    </row>
    <row r="31" spans="1:7" ht="15.75" x14ac:dyDescent="0.25">
      <c r="A31" s="1"/>
      <c r="B31" s="5">
        <v>205</v>
      </c>
      <c r="C31" s="14" t="s">
        <v>22</v>
      </c>
      <c r="D31" s="15"/>
      <c r="E31" s="11"/>
      <c r="F31" s="29"/>
      <c r="G31" s="17"/>
    </row>
    <row r="32" spans="1:7" ht="15.75" x14ac:dyDescent="0.25">
      <c r="A32" s="1"/>
      <c r="B32" s="5"/>
      <c r="C32" s="14" t="s">
        <v>16</v>
      </c>
      <c r="D32" s="5" t="s">
        <v>17</v>
      </c>
      <c r="E32" s="11">
        <f>ROUNDUP(('[2]DETAIL Z3'!E25+'[2]DETAIL Z3'!E48)*1.1,-2)</f>
        <v>5000</v>
      </c>
      <c r="F32" s="29"/>
      <c r="G32" s="17"/>
    </row>
    <row r="33" spans="1:7" ht="15.75" x14ac:dyDescent="0.25">
      <c r="A33" s="1"/>
      <c r="B33" s="5"/>
      <c r="C33" s="14"/>
      <c r="D33" s="5"/>
      <c r="E33" s="11"/>
      <c r="F33" s="29"/>
      <c r="G33" s="17"/>
    </row>
    <row r="34" spans="1:7" ht="15.75" x14ac:dyDescent="0.25">
      <c r="A34" s="1"/>
      <c r="B34" s="5">
        <v>206</v>
      </c>
      <c r="C34" s="14" t="s">
        <v>23</v>
      </c>
      <c r="D34" s="5"/>
      <c r="E34" s="11"/>
      <c r="F34" s="29"/>
      <c r="G34" s="17"/>
    </row>
    <row r="35" spans="1:7" ht="15.75" x14ac:dyDescent="0.25">
      <c r="A35" s="1"/>
      <c r="B35" s="5"/>
      <c r="C35" s="14" t="s">
        <v>16</v>
      </c>
      <c r="D35" s="5" t="s">
        <v>17</v>
      </c>
      <c r="E35" s="11">
        <f>E32</f>
        <v>5000</v>
      </c>
      <c r="F35" s="29"/>
      <c r="G35" s="17"/>
    </row>
    <row r="36" spans="1:7" ht="15.75" x14ac:dyDescent="0.25">
      <c r="A36" s="1"/>
      <c r="B36" s="5"/>
      <c r="C36" s="14"/>
      <c r="D36" s="15"/>
      <c r="E36" s="11"/>
      <c r="F36" s="29"/>
      <c r="G36" s="17"/>
    </row>
    <row r="37" spans="1:7" ht="15.75" x14ac:dyDescent="0.25">
      <c r="A37" s="1"/>
      <c r="B37" s="5">
        <v>207</v>
      </c>
      <c r="C37" s="14" t="s">
        <v>24</v>
      </c>
      <c r="D37" s="15"/>
      <c r="E37" s="11"/>
      <c r="F37" s="29"/>
      <c r="G37" s="17"/>
    </row>
    <row r="38" spans="1:7" ht="15.75" x14ac:dyDescent="0.25">
      <c r="A38" s="1"/>
      <c r="B38" s="5"/>
      <c r="C38" s="14" t="s">
        <v>10</v>
      </c>
      <c r="D38" s="15" t="s">
        <v>11</v>
      </c>
      <c r="E38" s="11">
        <v>1</v>
      </c>
      <c r="F38" s="29"/>
      <c r="G38" s="17"/>
    </row>
    <row r="39" spans="1:7" ht="15.75" x14ac:dyDescent="0.25">
      <c r="A39" s="1"/>
      <c r="B39" s="5"/>
      <c r="C39" s="14"/>
      <c r="D39" s="15"/>
      <c r="E39" s="31"/>
      <c r="F39" s="29"/>
      <c r="G39" s="17"/>
    </row>
    <row r="40" spans="1:7" ht="15.75" x14ac:dyDescent="0.25">
      <c r="A40" s="1"/>
      <c r="B40" s="32" t="s">
        <v>25</v>
      </c>
      <c r="C40" s="33"/>
      <c r="D40" s="33"/>
      <c r="E40" s="34"/>
      <c r="F40" s="35"/>
      <c r="G40" s="23"/>
    </row>
    <row r="41" spans="1:7" ht="15.75" x14ac:dyDescent="0.25">
      <c r="A41" s="1"/>
      <c r="B41" s="24"/>
      <c r="C41" s="36"/>
      <c r="D41" s="36"/>
      <c r="E41" s="21"/>
      <c r="F41" s="37"/>
      <c r="G41" s="25"/>
    </row>
    <row r="42" spans="1:7" ht="15.75" x14ac:dyDescent="0.25">
      <c r="A42" s="1"/>
      <c r="B42" s="26"/>
      <c r="C42" s="27" t="s">
        <v>26</v>
      </c>
      <c r="D42" s="27"/>
      <c r="E42" s="7"/>
      <c r="F42" s="7"/>
      <c r="G42" s="28"/>
    </row>
    <row r="43" spans="1:7" ht="15.75" x14ac:dyDescent="0.25">
      <c r="A43" s="1"/>
      <c r="B43" s="5"/>
      <c r="C43" s="14"/>
      <c r="D43" s="15"/>
      <c r="E43" s="11"/>
      <c r="F43" s="29"/>
      <c r="G43" s="17"/>
    </row>
    <row r="44" spans="1:7" ht="15.75" x14ac:dyDescent="0.25">
      <c r="A44" s="1"/>
      <c r="B44" s="5">
        <v>301</v>
      </c>
      <c r="C44" s="14" t="s">
        <v>15</v>
      </c>
      <c r="D44" s="15"/>
      <c r="E44" s="11"/>
      <c r="F44" s="29"/>
      <c r="G44" s="17"/>
    </row>
    <row r="45" spans="1:7" ht="18" x14ac:dyDescent="0.25">
      <c r="A45" s="1"/>
      <c r="B45" s="5"/>
      <c r="C45" s="14" t="s">
        <v>16</v>
      </c>
      <c r="D45" s="5" t="s">
        <v>66</v>
      </c>
      <c r="E45" s="11">
        <f>ROUNDUP('[2]DETAIL Z4'!E103*1.1,-2)</f>
        <v>1600</v>
      </c>
      <c r="F45" s="29"/>
      <c r="G45" s="17"/>
    </row>
    <row r="46" spans="1:7" ht="15.75" x14ac:dyDescent="0.25">
      <c r="A46" s="1"/>
      <c r="B46" s="5"/>
      <c r="C46" s="15"/>
      <c r="D46" s="15"/>
      <c r="E46" s="11"/>
      <c r="F46" s="29"/>
      <c r="G46" s="17"/>
    </row>
    <row r="47" spans="1:7" ht="15.75" x14ac:dyDescent="0.25">
      <c r="A47" s="1"/>
      <c r="B47" s="5">
        <f>B44+1</f>
        <v>302</v>
      </c>
      <c r="C47" s="14" t="s">
        <v>20</v>
      </c>
      <c r="D47" s="15"/>
      <c r="E47" s="11"/>
      <c r="F47" s="29"/>
      <c r="G47" s="17"/>
    </row>
    <row r="48" spans="1:7" ht="18" x14ac:dyDescent="0.25">
      <c r="A48" s="1"/>
      <c r="B48" s="5"/>
      <c r="C48" s="14" t="s">
        <v>16</v>
      </c>
      <c r="D48" s="5" t="s">
        <v>66</v>
      </c>
      <c r="E48" s="11">
        <f>ROUNDUP('[2]DETAIL Z4'!E75*1.1,-2)</f>
        <v>23900</v>
      </c>
      <c r="F48" s="29"/>
      <c r="G48" s="17"/>
    </row>
    <row r="49" spans="1:7" ht="15.75" x14ac:dyDescent="0.25">
      <c r="A49" s="1"/>
      <c r="B49" s="5"/>
      <c r="C49" s="15"/>
      <c r="D49" s="15"/>
      <c r="E49" s="11"/>
      <c r="F49" s="29"/>
      <c r="G49" s="17"/>
    </row>
    <row r="50" spans="1:7" ht="15.75" x14ac:dyDescent="0.25">
      <c r="A50" s="1"/>
      <c r="B50" s="5">
        <f>B47+1</f>
        <v>303</v>
      </c>
      <c r="C50" s="30" t="s">
        <v>27</v>
      </c>
      <c r="D50" s="15"/>
      <c r="E50" s="11"/>
      <c r="F50" s="29"/>
      <c r="G50" s="17"/>
    </row>
    <row r="51" spans="1:7" ht="18" x14ac:dyDescent="0.25">
      <c r="A51" s="1"/>
      <c r="B51" s="5"/>
      <c r="C51" s="14" t="s">
        <v>16</v>
      </c>
      <c r="D51" s="5" t="s">
        <v>66</v>
      </c>
      <c r="E51" s="11">
        <f>ROUNDUP('[2]DETAIL Z4'!E50*1.1,-2)</f>
        <v>9700</v>
      </c>
      <c r="F51" s="29"/>
      <c r="G51" s="17"/>
    </row>
    <row r="52" spans="1:7" ht="15.75" x14ac:dyDescent="0.25">
      <c r="A52" s="1"/>
      <c r="B52" s="5"/>
      <c r="C52" s="14"/>
      <c r="D52" s="15"/>
      <c r="E52" s="11"/>
      <c r="F52" s="29"/>
      <c r="G52" s="17"/>
    </row>
    <row r="53" spans="1:7" ht="15.75" x14ac:dyDescent="0.25">
      <c r="A53" s="1"/>
      <c r="B53" s="5">
        <f>B50+1</f>
        <v>304</v>
      </c>
      <c r="C53" s="14" t="s">
        <v>28</v>
      </c>
      <c r="D53" s="15"/>
      <c r="E53" s="11"/>
      <c r="F53" s="29"/>
      <c r="G53" s="17"/>
    </row>
    <row r="54" spans="1:7" ht="18" x14ac:dyDescent="0.25">
      <c r="A54" s="1"/>
      <c r="B54" s="5"/>
      <c r="C54" s="14" t="s">
        <v>16</v>
      </c>
      <c r="D54" s="5" t="s">
        <v>66</v>
      </c>
      <c r="E54" s="11">
        <f>ROUNDUP('[2]DETAIL Z4'!E26*1.1,-2)</f>
        <v>8400</v>
      </c>
      <c r="F54" s="29"/>
      <c r="G54" s="17"/>
    </row>
    <row r="55" spans="1:7" ht="15.75" x14ac:dyDescent="0.25">
      <c r="A55" s="1"/>
      <c r="B55" s="5"/>
      <c r="C55" s="14"/>
      <c r="D55" s="15"/>
      <c r="E55" s="11"/>
      <c r="F55" s="29"/>
      <c r="G55" s="17"/>
    </row>
    <row r="56" spans="1:7" ht="15.75" x14ac:dyDescent="0.25">
      <c r="A56" s="1"/>
      <c r="B56" s="5">
        <f>B53+1</f>
        <v>305</v>
      </c>
      <c r="C56" s="14" t="s">
        <v>23</v>
      </c>
      <c r="D56" s="15"/>
      <c r="E56" s="11"/>
      <c r="F56" s="29"/>
      <c r="G56" s="17"/>
    </row>
    <row r="57" spans="1:7" ht="18" x14ac:dyDescent="0.25">
      <c r="A57" s="1"/>
      <c r="B57" s="5"/>
      <c r="C57" s="14" t="s">
        <v>16</v>
      </c>
      <c r="D57" s="5" t="s">
        <v>66</v>
      </c>
      <c r="E57" s="11">
        <f>E54</f>
        <v>8400</v>
      </c>
      <c r="F57" s="29"/>
      <c r="G57" s="17"/>
    </row>
    <row r="58" spans="1:7" ht="15.75" x14ac:dyDescent="0.25">
      <c r="A58" s="1"/>
      <c r="B58" s="5"/>
      <c r="C58" s="14"/>
      <c r="D58" s="15"/>
      <c r="E58" s="11"/>
      <c r="F58" s="29"/>
      <c r="G58" s="17"/>
    </row>
    <row r="59" spans="1:7" ht="15.75" x14ac:dyDescent="0.25">
      <c r="A59" s="1"/>
      <c r="B59" s="5">
        <f>B56+1</f>
        <v>306</v>
      </c>
      <c r="C59" s="14" t="s">
        <v>24</v>
      </c>
      <c r="D59" s="5"/>
      <c r="E59" s="11"/>
      <c r="F59" s="29"/>
      <c r="G59" s="17"/>
    </row>
    <row r="60" spans="1:7" ht="15.75" x14ac:dyDescent="0.25">
      <c r="A60" s="1"/>
      <c r="B60" s="5"/>
      <c r="C60" s="14" t="s">
        <v>10</v>
      </c>
      <c r="D60" s="15" t="s">
        <v>11</v>
      </c>
      <c r="E60" s="11">
        <v>1</v>
      </c>
      <c r="F60" s="29"/>
      <c r="G60" s="17"/>
    </row>
    <row r="61" spans="1:7" ht="15.75" x14ac:dyDescent="0.25">
      <c r="A61" s="1"/>
      <c r="B61" s="5"/>
      <c r="C61" s="14"/>
      <c r="D61" s="15"/>
      <c r="E61" s="31"/>
      <c r="F61" s="29"/>
      <c r="G61" s="17"/>
    </row>
    <row r="62" spans="1:7" ht="15.75" x14ac:dyDescent="0.25">
      <c r="A62" s="1"/>
      <c r="B62" s="32" t="s">
        <v>29</v>
      </c>
      <c r="C62" s="33"/>
      <c r="D62" s="33"/>
      <c r="E62" s="34"/>
      <c r="F62" s="35"/>
      <c r="G62" s="23"/>
    </row>
    <row r="63" spans="1:7" ht="15.75" x14ac:dyDescent="0.25">
      <c r="A63" s="1"/>
      <c r="B63" s="26"/>
      <c r="C63" s="27" t="s">
        <v>30</v>
      </c>
      <c r="D63" s="27"/>
      <c r="E63" s="7"/>
      <c r="F63" s="7"/>
      <c r="G63" s="28"/>
    </row>
    <row r="64" spans="1:7" ht="15.75" x14ac:dyDescent="0.25">
      <c r="A64" s="1"/>
      <c r="B64" s="5"/>
      <c r="C64" s="14"/>
      <c r="D64" s="15"/>
      <c r="E64" s="11"/>
      <c r="F64" s="29"/>
      <c r="G64" s="17"/>
    </row>
    <row r="65" spans="1:7" ht="15.75" x14ac:dyDescent="0.25">
      <c r="A65" s="1"/>
      <c r="B65" s="5">
        <v>401</v>
      </c>
      <c r="C65" s="14" t="s">
        <v>15</v>
      </c>
      <c r="D65" s="15"/>
      <c r="E65" s="11"/>
      <c r="F65" s="29"/>
      <c r="G65" s="17"/>
    </row>
    <row r="66" spans="1:7" ht="18" x14ac:dyDescent="0.25">
      <c r="A66" s="1"/>
      <c r="B66" s="5"/>
      <c r="C66" s="14" t="s">
        <v>16</v>
      </c>
      <c r="D66" s="5" t="s">
        <v>66</v>
      </c>
      <c r="E66" s="11">
        <f>ROUNDUP('[2]DETAIL Z5-6-7'!E198*1.1,-2)</f>
        <v>5600</v>
      </c>
      <c r="F66" s="29"/>
      <c r="G66" s="17"/>
    </row>
    <row r="67" spans="1:7" ht="15.75" x14ac:dyDescent="0.25">
      <c r="A67" s="1"/>
      <c r="B67" s="5"/>
      <c r="C67" s="15"/>
      <c r="D67" s="15"/>
      <c r="E67" s="11"/>
      <c r="F67" s="29"/>
      <c r="G67" s="17"/>
    </row>
    <row r="68" spans="1:7" ht="15.75" x14ac:dyDescent="0.25">
      <c r="A68" s="1"/>
      <c r="B68" s="5">
        <f>B65+1</f>
        <v>402</v>
      </c>
      <c r="C68" s="14" t="s">
        <v>20</v>
      </c>
      <c r="D68" s="15"/>
      <c r="E68" s="11"/>
      <c r="F68" s="29"/>
      <c r="G68" s="17"/>
    </row>
    <row r="69" spans="1:7" ht="18" x14ac:dyDescent="0.25">
      <c r="A69" s="1"/>
      <c r="B69" s="5"/>
      <c r="C69" s="14" t="s">
        <v>16</v>
      </c>
      <c r="D69" s="5" t="s">
        <v>66</v>
      </c>
      <c r="E69" s="11">
        <f>ROUNDUP('[2]DETAIL Z5-6-7'!E148*1.1,-2)</f>
        <v>116200</v>
      </c>
      <c r="F69" s="29"/>
      <c r="G69" s="17"/>
    </row>
    <row r="70" spans="1:7" ht="15.75" x14ac:dyDescent="0.25">
      <c r="A70" s="1"/>
      <c r="B70" s="5"/>
      <c r="C70" s="15"/>
      <c r="D70" s="15"/>
      <c r="E70" s="11"/>
      <c r="F70" s="29"/>
      <c r="G70" s="17"/>
    </row>
    <row r="71" spans="1:7" ht="15.75" x14ac:dyDescent="0.25">
      <c r="A71" s="1"/>
      <c r="B71" s="5">
        <f>B68+1</f>
        <v>403</v>
      </c>
      <c r="C71" s="30" t="s">
        <v>27</v>
      </c>
      <c r="D71" s="15"/>
      <c r="E71" s="11"/>
      <c r="F71" s="29"/>
      <c r="G71" s="17"/>
    </row>
    <row r="72" spans="1:7" ht="18" x14ac:dyDescent="0.25">
      <c r="A72" s="1"/>
      <c r="B72" s="5"/>
      <c r="C72" s="14" t="s">
        <v>16</v>
      </c>
      <c r="D72" s="5" t="s">
        <v>66</v>
      </c>
      <c r="E72" s="11">
        <f>ROUNDUP('[2]DETAIL Z5-6-7'!E99*1.1,-2)</f>
        <v>23200</v>
      </c>
      <c r="F72" s="29"/>
      <c r="G72" s="17"/>
    </row>
    <row r="73" spans="1:7" ht="15.75" x14ac:dyDescent="0.25">
      <c r="A73" s="1"/>
      <c r="B73" s="5"/>
      <c r="C73" s="14"/>
      <c r="D73" s="15"/>
      <c r="E73" s="11"/>
      <c r="F73" s="29"/>
      <c r="G73" s="17"/>
    </row>
    <row r="74" spans="1:7" ht="15.75" x14ac:dyDescent="0.25">
      <c r="A74" s="1"/>
      <c r="B74" s="5">
        <f>B71+1</f>
        <v>404</v>
      </c>
      <c r="C74" s="14" t="s">
        <v>22</v>
      </c>
      <c r="D74" s="15"/>
      <c r="E74" s="11"/>
      <c r="F74" s="29"/>
      <c r="G74" s="17"/>
    </row>
    <row r="75" spans="1:7" ht="18" x14ac:dyDescent="0.25">
      <c r="A75" s="1"/>
      <c r="B75" s="5"/>
      <c r="C75" s="14" t="s">
        <v>16</v>
      </c>
      <c r="D75" s="5" t="s">
        <v>66</v>
      </c>
      <c r="E75" s="11">
        <f>ROUNDUP('[2]DETAIL Z5-6-7'!E51*1.1,-2)</f>
        <v>35400</v>
      </c>
      <c r="F75" s="29"/>
      <c r="G75" s="17"/>
    </row>
    <row r="76" spans="1:7" ht="15.75" x14ac:dyDescent="0.25">
      <c r="A76" s="1"/>
      <c r="B76" s="5"/>
      <c r="C76" s="14"/>
      <c r="D76" s="15"/>
      <c r="E76" s="11"/>
      <c r="F76" s="29"/>
      <c r="G76" s="17"/>
    </row>
    <row r="77" spans="1:7" ht="15.75" x14ac:dyDescent="0.25">
      <c r="A77" s="1"/>
      <c r="B77" s="5">
        <f>B74+1</f>
        <v>405</v>
      </c>
      <c r="C77" s="14" t="s">
        <v>23</v>
      </c>
      <c r="D77" s="15"/>
      <c r="E77" s="11"/>
      <c r="F77" s="29"/>
      <c r="G77" s="17"/>
    </row>
    <row r="78" spans="1:7" ht="18" x14ac:dyDescent="0.25">
      <c r="A78" s="1"/>
      <c r="B78" s="5"/>
      <c r="C78" s="14" t="s">
        <v>16</v>
      </c>
      <c r="D78" s="5" t="s">
        <v>66</v>
      </c>
      <c r="E78" s="11">
        <f>E75</f>
        <v>35400</v>
      </c>
      <c r="F78" s="29"/>
      <c r="G78" s="17"/>
    </row>
    <row r="79" spans="1:7" ht="15.75" x14ac:dyDescent="0.25">
      <c r="A79" s="1"/>
      <c r="B79" s="5"/>
      <c r="C79" s="14"/>
      <c r="D79" s="15"/>
      <c r="E79" s="11"/>
      <c r="F79" s="29"/>
      <c r="G79" s="17"/>
    </row>
    <row r="80" spans="1:7" ht="15.75" x14ac:dyDescent="0.25">
      <c r="A80" s="1"/>
      <c r="B80" s="5">
        <f>B77+1</f>
        <v>406</v>
      </c>
      <c r="C80" s="14" t="s">
        <v>24</v>
      </c>
      <c r="D80" s="5"/>
      <c r="E80" s="11"/>
      <c r="F80" s="29"/>
      <c r="G80" s="17"/>
    </row>
    <row r="81" spans="1:7" ht="15.75" x14ac:dyDescent="0.25">
      <c r="A81" s="1"/>
      <c r="B81" s="5"/>
      <c r="C81" s="14" t="s">
        <v>10</v>
      </c>
      <c r="D81" s="15" t="s">
        <v>11</v>
      </c>
      <c r="E81" s="11">
        <v>1</v>
      </c>
      <c r="F81" s="29"/>
      <c r="G81" s="17"/>
    </row>
    <row r="82" spans="1:7" ht="15.75" x14ac:dyDescent="0.25">
      <c r="A82" s="1"/>
      <c r="B82" s="5"/>
      <c r="C82" s="14"/>
      <c r="D82" s="15"/>
      <c r="E82" s="31"/>
      <c r="F82" s="29"/>
      <c r="G82" s="17"/>
    </row>
    <row r="83" spans="1:7" ht="15.75" x14ac:dyDescent="0.25">
      <c r="A83" s="1"/>
      <c r="B83" s="32" t="s">
        <v>31</v>
      </c>
      <c r="C83" s="33"/>
      <c r="D83" s="33"/>
      <c r="E83" s="34"/>
      <c r="F83" s="35"/>
      <c r="G83" s="23"/>
    </row>
    <row r="84" spans="1:7" ht="15.75" x14ac:dyDescent="0.25">
      <c r="A84" s="1"/>
      <c r="B84" s="26"/>
      <c r="C84" s="27" t="s">
        <v>32</v>
      </c>
      <c r="D84" s="27"/>
      <c r="E84" s="38"/>
      <c r="F84" s="7"/>
      <c r="G84" s="9"/>
    </row>
    <row r="85" spans="1:7" ht="18.75" x14ac:dyDescent="0.3">
      <c r="A85" s="1"/>
      <c r="B85" s="39"/>
      <c r="C85" s="40" t="s">
        <v>33</v>
      </c>
      <c r="D85" s="41"/>
      <c r="E85" s="42" t="s">
        <v>34</v>
      </c>
      <c r="F85" s="43" t="s">
        <v>34</v>
      </c>
      <c r="G85" s="17" t="s">
        <v>34</v>
      </c>
    </row>
    <row r="86" spans="1:7" ht="15.75" x14ac:dyDescent="0.25">
      <c r="A86" s="1"/>
      <c r="B86" s="5">
        <v>501</v>
      </c>
      <c r="C86" s="14" t="s">
        <v>35</v>
      </c>
      <c r="D86" s="15"/>
      <c r="E86" s="42" t="s">
        <v>34</v>
      </c>
      <c r="F86" s="29" t="s">
        <v>34</v>
      </c>
      <c r="G86" s="17" t="s">
        <v>34</v>
      </c>
    </row>
    <row r="87" spans="1:7" ht="15.75" x14ac:dyDescent="0.25">
      <c r="A87" s="1"/>
      <c r="B87" s="5"/>
      <c r="C87" s="14" t="s">
        <v>36</v>
      </c>
      <c r="D87" s="5" t="s">
        <v>17</v>
      </c>
      <c r="E87" s="42">
        <f>ROUNDUP(221*0.3,-2)</f>
        <v>100</v>
      </c>
      <c r="F87" s="29"/>
      <c r="G87" s="17"/>
    </row>
    <row r="88" spans="1:7" ht="18.75" x14ac:dyDescent="0.3">
      <c r="A88" s="1"/>
      <c r="B88" s="39"/>
      <c r="C88" s="15"/>
      <c r="D88" s="15"/>
      <c r="E88" s="42" t="s">
        <v>34</v>
      </c>
      <c r="F88" s="29"/>
      <c r="G88" s="17"/>
    </row>
    <row r="89" spans="1:7" ht="15.75" x14ac:dyDescent="0.25">
      <c r="A89" s="1"/>
      <c r="B89" s="5">
        <f>+B86+1</f>
        <v>502</v>
      </c>
      <c r="C89" s="30" t="s">
        <v>37</v>
      </c>
      <c r="D89" s="15"/>
      <c r="E89" s="42" t="s">
        <v>34</v>
      </c>
      <c r="F89" s="29"/>
      <c r="G89" s="17"/>
    </row>
    <row r="90" spans="1:7" ht="15.75" x14ac:dyDescent="0.25">
      <c r="A90" s="1"/>
      <c r="B90" s="5"/>
      <c r="C90" s="14" t="s">
        <v>16</v>
      </c>
      <c r="D90" s="5" t="s">
        <v>17</v>
      </c>
      <c r="E90" s="42">
        <f>ROUNDUP(208,-1)</f>
        <v>210</v>
      </c>
      <c r="F90" s="29"/>
      <c r="G90" s="17"/>
    </row>
    <row r="91" spans="1:7" ht="18.75" x14ac:dyDescent="0.3">
      <c r="A91" s="1"/>
      <c r="B91" s="39"/>
      <c r="C91" s="14"/>
      <c r="D91" s="15"/>
      <c r="E91" s="42" t="s">
        <v>34</v>
      </c>
      <c r="F91" s="29"/>
      <c r="G91" s="17"/>
    </row>
    <row r="92" spans="1:7" ht="15.75" x14ac:dyDescent="0.25">
      <c r="A92" s="1"/>
      <c r="B92" s="5">
        <f>+B89+1</f>
        <v>503</v>
      </c>
      <c r="C92" s="14" t="s">
        <v>38</v>
      </c>
      <c r="D92" s="15"/>
      <c r="E92" s="42" t="s">
        <v>34</v>
      </c>
      <c r="F92" s="29"/>
      <c r="G92" s="17"/>
    </row>
    <row r="93" spans="1:7" ht="15.75" x14ac:dyDescent="0.25">
      <c r="A93" s="1"/>
      <c r="B93" s="5"/>
      <c r="C93" s="14" t="s">
        <v>39</v>
      </c>
      <c r="D93" s="5" t="s">
        <v>40</v>
      </c>
      <c r="E93" s="44">
        <f>+E90*100</f>
        <v>21000</v>
      </c>
      <c r="F93" s="29"/>
      <c r="G93" s="17"/>
    </row>
    <row r="94" spans="1:7" ht="18.75" x14ac:dyDescent="0.3">
      <c r="A94" s="1"/>
      <c r="B94" s="39"/>
      <c r="C94" s="14"/>
      <c r="D94" s="15"/>
      <c r="E94" s="42" t="s">
        <v>34</v>
      </c>
      <c r="F94" s="29"/>
      <c r="G94" s="17"/>
    </row>
    <row r="95" spans="1:7" ht="15.75" x14ac:dyDescent="0.25">
      <c r="A95" s="1"/>
      <c r="B95" s="5">
        <f>+B92+1</f>
        <v>504</v>
      </c>
      <c r="C95" s="45" t="s">
        <v>41</v>
      </c>
      <c r="D95" s="46"/>
      <c r="E95" s="42" t="s">
        <v>34</v>
      </c>
      <c r="F95" s="29"/>
      <c r="G95" s="17"/>
    </row>
    <row r="96" spans="1:7" ht="15.75" x14ac:dyDescent="0.25">
      <c r="A96" s="1"/>
      <c r="B96" s="5"/>
      <c r="C96" s="47" t="s">
        <v>42</v>
      </c>
      <c r="D96" s="5" t="s">
        <v>43</v>
      </c>
      <c r="E96" s="42">
        <f>ROUNDUP(((2.5+2)*2)*2*3,-1)</f>
        <v>60</v>
      </c>
      <c r="F96" s="29"/>
      <c r="G96" s="17"/>
    </row>
    <row r="97" spans="1:7" ht="15.75" x14ac:dyDescent="0.25">
      <c r="A97" s="1"/>
      <c r="B97" s="5"/>
      <c r="C97" s="14"/>
      <c r="D97" s="15"/>
      <c r="E97" s="42"/>
      <c r="F97" s="29"/>
      <c r="G97" s="17"/>
    </row>
    <row r="98" spans="1:7" ht="18.75" x14ac:dyDescent="0.3">
      <c r="A98" s="1"/>
      <c r="B98" s="39"/>
      <c r="C98" s="40" t="s">
        <v>44</v>
      </c>
      <c r="D98" s="41"/>
      <c r="E98" s="42" t="s">
        <v>34</v>
      </c>
      <c r="F98" s="43"/>
      <c r="G98" s="17"/>
    </row>
    <row r="99" spans="1:7" ht="15.75" x14ac:dyDescent="0.25">
      <c r="A99" s="1"/>
      <c r="B99" s="5">
        <f>B95+1</f>
        <v>505</v>
      </c>
      <c r="C99" s="48" t="s">
        <v>45</v>
      </c>
      <c r="D99" s="46"/>
      <c r="E99" s="42" t="s">
        <v>34</v>
      </c>
      <c r="F99" s="29"/>
      <c r="G99" s="17"/>
    </row>
    <row r="100" spans="1:7" ht="15.75" x14ac:dyDescent="0.25">
      <c r="A100" s="1"/>
      <c r="B100" s="5"/>
      <c r="C100" s="48" t="s">
        <v>46</v>
      </c>
      <c r="D100" s="5" t="s">
        <v>43</v>
      </c>
      <c r="E100" s="42">
        <v>15</v>
      </c>
      <c r="F100" s="29"/>
      <c r="G100" s="17"/>
    </row>
    <row r="101" spans="1:7" ht="15.75" x14ac:dyDescent="0.25">
      <c r="A101" s="1"/>
      <c r="B101" s="5"/>
      <c r="C101" s="14"/>
      <c r="D101" s="5"/>
      <c r="E101" s="42" t="str">
        <f>IF(D101&lt;&gt;"",IFERROR(VLOOKUP(#REF!&amp;#REF!,jointure,2,0),"0"),"")</f>
        <v/>
      </c>
      <c r="F101" s="29"/>
      <c r="G101" s="17"/>
    </row>
    <row r="102" spans="1:7" ht="18.75" x14ac:dyDescent="0.3">
      <c r="A102" s="49"/>
      <c r="B102" s="39"/>
      <c r="C102" s="40" t="s">
        <v>47</v>
      </c>
      <c r="D102" s="41"/>
      <c r="E102" s="42" t="str">
        <f>IF(D102&lt;&gt;"",IFERROR(VLOOKUP(#REF!&amp;#REF!,jointure,2,0),"0"),"")</f>
        <v/>
      </c>
      <c r="F102" s="43"/>
      <c r="G102" s="17"/>
    </row>
    <row r="103" spans="1:7" ht="15.75" x14ac:dyDescent="0.25">
      <c r="A103" s="1"/>
      <c r="B103" s="5">
        <f>+B99+1</f>
        <v>506</v>
      </c>
      <c r="C103" s="14" t="s">
        <v>35</v>
      </c>
      <c r="D103" s="15"/>
      <c r="E103" s="42" t="str">
        <f>IF(D103&lt;&gt;"",IFERROR(VLOOKUP(#REF!&amp;#REF!,jointure,2,0),"0"),"")</f>
        <v/>
      </c>
      <c r="F103" s="29"/>
      <c r="G103" s="17"/>
    </row>
    <row r="104" spans="1:7" ht="15.75" x14ac:dyDescent="0.25">
      <c r="A104" s="1"/>
      <c r="B104" s="5"/>
      <c r="C104" s="14" t="s">
        <v>36</v>
      </c>
      <c r="D104" s="5" t="s">
        <v>17</v>
      </c>
      <c r="E104" s="42">
        <v>30</v>
      </c>
      <c r="F104" s="29"/>
      <c r="G104" s="17"/>
    </row>
    <row r="105" spans="1:7" ht="18.75" x14ac:dyDescent="0.3">
      <c r="A105" s="1"/>
      <c r="B105" s="39"/>
      <c r="C105" s="15"/>
      <c r="D105" s="15"/>
      <c r="E105" s="42" t="s">
        <v>34</v>
      </c>
      <c r="F105" s="29"/>
      <c r="G105" s="17"/>
    </row>
    <row r="106" spans="1:7" ht="15.75" x14ac:dyDescent="0.25">
      <c r="A106" s="1"/>
      <c r="B106" s="5">
        <f t="shared" ref="B106" si="0">+B103+1</f>
        <v>507</v>
      </c>
      <c r="C106" s="30" t="s">
        <v>48</v>
      </c>
      <c r="D106" s="15"/>
      <c r="E106" s="42" t="s">
        <v>34</v>
      </c>
      <c r="F106" s="29"/>
      <c r="G106" s="17"/>
    </row>
    <row r="107" spans="1:7" ht="15.75" x14ac:dyDescent="0.25">
      <c r="A107" s="1"/>
      <c r="B107" s="5"/>
      <c r="C107" s="14" t="s">
        <v>16</v>
      </c>
      <c r="D107" s="5" t="s">
        <v>17</v>
      </c>
      <c r="E107" s="42">
        <v>70</v>
      </c>
      <c r="F107" s="29"/>
      <c r="G107" s="17"/>
    </row>
    <row r="108" spans="1:7" ht="18.75" x14ac:dyDescent="0.3">
      <c r="A108" s="1"/>
      <c r="B108" s="39"/>
      <c r="C108" s="14"/>
      <c r="D108" s="15"/>
      <c r="E108" s="42" t="s">
        <v>34</v>
      </c>
      <c r="F108" s="29"/>
      <c r="G108" s="17"/>
    </row>
    <row r="109" spans="1:7" ht="15.75" x14ac:dyDescent="0.25">
      <c r="A109" s="1"/>
      <c r="B109" s="5">
        <f>+B106+1</f>
        <v>508</v>
      </c>
      <c r="C109" s="45" t="s">
        <v>38</v>
      </c>
      <c r="D109" s="50"/>
      <c r="E109" s="42" t="s">
        <v>34</v>
      </c>
      <c r="F109" s="51"/>
      <c r="G109" s="17"/>
    </row>
    <row r="110" spans="1:7" ht="15.75" x14ac:dyDescent="0.25">
      <c r="A110" s="1"/>
      <c r="B110" s="5"/>
      <c r="C110" s="14" t="s">
        <v>39</v>
      </c>
      <c r="D110" s="52" t="s">
        <v>40</v>
      </c>
      <c r="E110" s="42">
        <v>7000</v>
      </c>
      <c r="F110" s="29"/>
      <c r="G110" s="17"/>
    </row>
    <row r="111" spans="1:7" ht="18.75" x14ac:dyDescent="0.3">
      <c r="A111" s="1"/>
      <c r="B111" s="39"/>
      <c r="C111" s="14"/>
      <c r="D111" s="5"/>
      <c r="E111" s="42" t="s">
        <v>34</v>
      </c>
      <c r="F111" s="29"/>
      <c r="G111" s="17"/>
    </row>
    <row r="112" spans="1:7" ht="15.75" x14ac:dyDescent="0.25">
      <c r="A112" s="1"/>
      <c r="B112" s="5">
        <f>+B109+1</f>
        <v>509</v>
      </c>
      <c r="C112" s="45" t="s">
        <v>41</v>
      </c>
      <c r="D112" s="50"/>
      <c r="E112" s="42" t="s">
        <v>34</v>
      </c>
      <c r="F112" s="51"/>
      <c r="G112" s="17"/>
    </row>
    <row r="113" spans="1:7" ht="15.75" x14ac:dyDescent="0.25">
      <c r="A113" s="1"/>
      <c r="B113" s="5"/>
      <c r="C113" s="48" t="s">
        <v>42</v>
      </c>
      <c r="D113" s="52" t="s">
        <v>43</v>
      </c>
      <c r="E113" s="42">
        <v>20</v>
      </c>
      <c r="F113" s="29"/>
      <c r="G113" s="17"/>
    </row>
    <row r="114" spans="1:7" ht="15.75" x14ac:dyDescent="0.25">
      <c r="A114" s="1"/>
      <c r="B114" s="5"/>
      <c r="C114" s="14"/>
      <c r="D114" s="15"/>
      <c r="E114" s="42"/>
      <c r="F114" s="29"/>
      <c r="G114" s="17"/>
    </row>
    <row r="115" spans="1:7" ht="18.75" x14ac:dyDescent="0.3">
      <c r="A115" s="49"/>
      <c r="B115" s="39"/>
      <c r="C115" s="40" t="s">
        <v>49</v>
      </c>
      <c r="D115" s="41"/>
      <c r="E115" s="42" t="str">
        <f>IF(D115&lt;&gt;"",IFERROR(VLOOKUP(#REF!&amp;#REF!,jointure,2,0),"0"),"")</f>
        <v/>
      </c>
      <c r="F115" s="43"/>
      <c r="G115" s="17"/>
    </row>
    <row r="116" spans="1:7" ht="15.75" x14ac:dyDescent="0.25">
      <c r="A116" s="1"/>
      <c r="B116" s="5">
        <f>B112+1</f>
        <v>510</v>
      </c>
      <c r="C116" s="53" t="s">
        <v>35</v>
      </c>
      <c r="D116" s="54"/>
      <c r="E116" s="55" t="str">
        <f>IF(D116&lt;&gt;"",IFERROR(VLOOKUP(#REF!&amp;#REF!,jointure,2,0),"0"),"")</f>
        <v/>
      </c>
      <c r="F116" s="56"/>
      <c r="G116" s="17"/>
    </row>
    <row r="117" spans="1:7" ht="15.75" x14ac:dyDescent="0.25">
      <c r="A117" s="1"/>
      <c r="B117" s="5"/>
      <c r="C117" s="53" t="s">
        <v>36</v>
      </c>
      <c r="D117" s="57" t="s">
        <v>17</v>
      </c>
      <c r="E117" s="42">
        <f>ROUNDUP(71,-1)</f>
        <v>80</v>
      </c>
      <c r="F117" s="56"/>
      <c r="G117" s="17"/>
    </row>
    <row r="118" spans="1:7" ht="18.75" x14ac:dyDescent="0.3">
      <c r="A118" s="1"/>
      <c r="B118" s="39"/>
      <c r="C118" s="54"/>
      <c r="D118" s="54"/>
      <c r="E118" s="58"/>
      <c r="F118" s="56"/>
      <c r="G118" s="17"/>
    </row>
    <row r="119" spans="1:7" ht="15.75" x14ac:dyDescent="0.25">
      <c r="A119" s="1"/>
      <c r="B119" s="5">
        <f>+B116+1</f>
        <v>511</v>
      </c>
      <c r="C119" s="59" t="s">
        <v>37</v>
      </c>
      <c r="D119" s="54"/>
      <c r="E119" s="58"/>
      <c r="F119" s="56"/>
      <c r="G119" s="17"/>
    </row>
    <row r="120" spans="1:7" ht="15.75" x14ac:dyDescent="0.25">
      <c r="A120" s="1"/>
      <c r="B120" s="5"/>
      <c r="C120" s="53" t="s">
        <v>16</v>
      </c>
      <c r="D120" s="57" t="s">
        <v>17</v>
      </c>
      <c r="E120" s="42">
        <f>ROUND(194,-2)</f>
        <v>200</v>
      </c>
      <c r="F120" s="56"/>
      <c r="G120" s="17"/>
    </row>
    <row r="121" spans="1:7" ht="18.75" x14ac:dyDescent="0.3">
      <c r="A121" s="1"/>
      <c r="B121" s="39"/>
      <c r="C121" s="53"/>
      <c r="D121" s="54"/>
      <c r="E121" s="42"/>
      <c r="F121" s="56"/>
      <c r="G121" s="17"/>
    </row>
    <row r="122" spans="1:7" ht="15.75" x14ac:dyDescent="0.25">
      <c r="A122" s="1"/>
      <c r="B122" s="5">
        <f>B119+1</f>
        <v>512</v>
      </c>
      <c r="C122" s="53" t="s">
        <v>38</v>
      </c>
      <c r="D122" s="54"/>
      <c r="E122" s="58"/>
      <c r="F122" s="56"/>
      <c r="G122" s="17"/>
    </row>
    <row r="123" spans="1:7" ht="15.75" x14ac:dyDescent="0.25">
      <c r="A123" s="1"/>
      <c r="B123" s="5"/>
      <c r="C123" s="14" t="s">
        <v>39</v>
      </c>
      <c r="D123" s="57" t="s">
        <v>40</v>
      </c>
      <c r="E123" s="42">
        <f>+E120*100</f>
        <v>20000</v>
      </c>
      <c r="F123" s="56"/>
      <c r="G123" s="17"/>
    </row>
    <row r="124" spans="1:7" ht="18.75" x14ac:dyDescent="0.3">
      <c r="A124" s="1"/>
      <c r="B124" s="39"/>
      <c r="C124" s="53"/>
      <c r="D124" s="54"/>
      <c r="E124" s="58"/>
      <c r="F124" s="56"/>
      <c r="G124" s="17"/>
    </row>
    <row r="125" spans="1:7" ht="15.75" x14ac:dyDescent="0.25">
      <c r="A125" s="1"/>
      <c r="B125" s="5">
        <f>B122+1</f>
        <v>513</v>
      </c>
      <c r="C125" s="59" t="s">
        <v>41</v>
      </c>
      <c r="D125" s="54"/>
      <c r="E125" s="58"/>
      <c r="F125" s="56"/>
      <c r="G125" s="17"/>
    </row>
    <row r="126" spans="1:7" ht="15.75" x14ac:dyDescent="0.25">
      <c r="A126" s="1"/>
      <c r="B126" s="18"/>
      <c r="C126" s="53" t="s">
        <v>42</v>
      </c>
      <c r="D126" s="57" t="s">
        <v>43</v>
      </c>
      <c r="E126" s="42">
        <f>ROUND(22.8*2,-1)</f>
        <v>50</v>
      </c>
      <c r="F126" s="56"/>
      <c r="G126" s="17"/>
    </row>
    <row r="127" spans="1:7" ht="15.75" x14ac:dyDescent="0.25">
      <c r="A127" s="1"/>
      <c r="B127" s="32" t="s">
        <v>50</v>
      </c>
      <c r="C127" s="33"/>
      <c r="D127" s="33"/>
      <c r="E127" s="34"/>
      <c r="F127" s="35"/>
      <c r="G127" s="23"/>
    </row>
    <row r="128" spans="1:7" x14ac:dyDescent="0.25">
      <c r="A128" s="1"/>
      <c r="B128" s="88" t="s">
        <v>67</v>
      </c>
      <c r="C128" s="89"/>
      <c r="D128" s="89"/>
      <c r="E128" s="89"/>
      <c r="F128" s="89"/>
      <c r="G128" s="90"/>
    </row>
    <row r="129" spans="1:7" x14ac:dyDescent="0.25">
      <c r="A129" s="1"/>
      <c r="B129" s="60">
        <v>601</v>
      </c>
      <c r="C129" s="61" t="s">
        <v>51</v>
      </c>
      <c r="D129" s="62" t="s">
        <v>52</v>
      </c>
      <c r="E129" s="63">
        <f>ROUNDUP('[2]ESTIMATION_Z3-Z4-Z5-Z6-Z7'!E129*1.1,-2)</f>
        <v>95400</v>
      </c>
      <c r="F129" s="64"/>
      <c r="G129" s="64"/>
    </row>
    <row r="130" spans="1:7" x14ac:dyDescent="0.25">
      <c r="A130" s="1"/>
      <c r="B130" s="60">
        <v>602</v>
      </c>
      <c r="C130" s="65" t="s">
        <v>53</v>
      </c>
      <c r="D130" s="62" t="s">
        <v>52</v>
      </c>
      <c r="E130" s="63">
        <f>ROUNDUP('[2]ESTIMATION_Z3-Z4-Z5-Z6-Z7'!E130*1.1,-2)</f>
        <v>55200</v>
      </c>
      <c r="F130" s="64"/>
      <c r="G130" s="64"/>
    </row>
    <row r="131" spans="1:7" x14ac:dyDescent="0.25">
      <c r="A131" s="1"/>
      <c r="B131" s="60">
        <v>603</v>
      </c>
      <c r="C131" s="66" t="s">
        <v>54</v>
      </c>
      <c r="D131" s="62" t="s">
        <v>55</v>
      </c>
      <c r="E131" s="63">
        <f>ROUNDUP('[2]ESTIMATION_Z3-Z4-Z5-Z6-Z7'!E131*1.1,-2)</f>
        <v>13200</v>
      </c>
      <c r="F131" s="64"/>
      <c r="G131" s="64"/>
    </row>
    <row r="132" spans="1:7" x14ac:dyDescent="0.25">
      <c r="A132" s="67"/>
      <c r="B132" s="68">
        <v>604</v>
      </c>
      <c r="C132" s="65" t="s">
        <v>56</v>
      </c>
      <c r="D132" s="69" t="s">
        <v>55</v>
      </c>
      <c r="E132" s="63">
        <f>ROUNDUP('[2]ESTIMATION_Z3-Z4-Z5-Z6-Z7'!E132*1.1,-2)</f>
        <v>155800</v>
      </c>
      <c r="F132" s="70"/>
      <c r="G132" s="64"/>
    </row>
    <row r="133" spans="1:7" x14ac:dyDescent="0.25">
      <c r="A133" s="1"/>
      <c r="B133" s="60">
        <v>605</v>
      </c>
      <c r="C133" s="66" t="s">
        <v>57</v>
      </c>
      <c r="D133" s="62" t="s">
        <v>55</v>
      </c>
      <c r="E133" s="63">
        <f>ROUNDUP('[2]ESTIMATION_Z3-Z4-Z5-Z6-Z7'!E133*1.1,-2)</f>
        <v>77400</v>
      </c>
      <c r="F133" s="70"/>
      <c r="G133" s="64"/>
    </row>
    <row r="134" spans="1:7" x14ac:dyDescent="0.25">
      <c r="A134" s="1"/>
      <c r="B134" s="60">
        <v>606</v>
      </c>
      <c r="C134" s="71" t="s">
        <v>58</v>
      </c>
      <c r="D134" s="62" t="s">
        <v>59</v>
      </c>
      <c r="E134" s="63">
        <f>ROUNDUP('[2]ESTIMATION_Z3-Z4-Z5-Z6-Z7'!E134*1.1,-2)</f>
        <v>6400</v>
      </c>
      <c r="F134" s="64"/>
      <c r="G134" s="64"/>
    </row>
    <row r="135" spans="1:7" x14ac:dyDescent="0.25">
      <c r="A135" s="1"/>
      <c r="B135" s="60">
        <v>607</v>
      </c>
      <c r="C135" s="71" t="s">
        <v>60</v>
      </c>
      <c r="D135" s="62" t="s">
        <v>61</v>
      </c>
      <c r="E135" s="63">
        <v>250</v>
      </c>
      <c r="F135" s="64"/>
      <c r="G135" s="64"/>
    </row>
    <row r="136" spans="1:7" x14ac:dyDescent="0.25">
      <c r="A136" s="1"/>
      <c r="B136" s="60">
        <v>608</v>
      </c>
      <c r="C136" s="71" t="s">
        <v>62</v>
      </c>
      <c r="D136" s="62" t="s">
        <v>55</v>
      </c>
      <c r="E136" s="72">
        <v>2300</v>
      </c>
      <c r="F136" s="70"/>
      <c r="G136" s="64"/>
    </row>
    <row r="137" spans="1:7" ht="15.75" x14ac:dyDescent="0.25">
      <c r="A137" s="1"/>
      <c r="B137" s="32" t="s">
        <v>68</v>
      </c>
      <c r="C137" s="33"/>
      <c r="D137" s="33"/>
      <c r="E137" s="34"/>
      <c r="F137" s="35"/>
      <c r="G137" s="73"/>
    </row>
    <row r="138" spans="1:7" ht="15.75" x14ac:dyDescent="0.25">
      <c r="A138" s="1"/>
      <c r="B138" s="74"/>
      <c r="C138" s="75"/>
      <c r="D138" s="75"/>
      <c r="E138" s="76"/>
      <c r="F138" s="77"/>
      <c r="G138" s="78"/>
    </row>
    <row r="139" spans="1:7" ht="15.75" x14ac:dyDescent="0.25">
      <c r="A139" s="1"/>
      <c r="B139" s="32" t="s">
        <v>63</v>
      </c>
      <c r="C139" s="33"/>
      <c r="D139" s="33"/>
      <c r="E139" s="34"/>
      <c r="F139" s="35"/>
      <c r="G139" s="79"/>
    </row>
    <row r="140" spans="1:7" ht="15.75" x14ac:dyDescent="0.25">
      <c r="A140" s="1"/>
      <c r="B140" s="32" t="s">
        <v>64</v>
      </c>
      <c r="C140" s="80"/>
      <c r="D140" s="80"/>
      <c r="E140" s="81"/>
      <c r="F140" s="82"/>
      <c r="G140" s="79"/>
    </row>
    <row r="141" spans="1:7" ht="15.75" x14ac:dyDescent="0.25">
      <c r="A141" s="1"/>
      <c r="B141" s="83" t="s">
        <v>65</v>
      </c>
      <c r="C141" s="84"/>
      <c r="D141" s="84"/>
      <c r="E141" s="85"/>
      <c r="F141" s="86"/>
      <c r="G141" s="87"/>
    </row>
  </sheetData>
  <mergeCells count="10">
    <mergeCell ref="B128:G128"/>
    <mergeCell ref="B1:G1"/>
    <mergeCell ref="B2:G2"/>
    <mergeCell ref="B3:G3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TAKI ILHAM</dc:creator>
  <cp:lastModifiedBy>Rania EL BOUZIDI</cp:lastModifiedBy>
  <dcterms:created xsi:type="dcterms:W3CDTF">2015-06-05T18:19:34Z</dcterms:created>
  <dcterms:modified xsi:type="dcterms:W3CDTF">2026-09-21T14:34:04Z</dcterms:modified>
</cp:coreProperties>
</file>