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gimaroc-my.sharepoint.com/personal/nbouayoun_cgim_ma/Documents/HABOUS/SEPTEMBRE 2026 - 3 -  22 DCE LANCEMENT/DAO SEPTEMBRE - 3 - OFFRES DE PRIX/MOD-HABOUS-2026-352/"/>
    </mc:Choice>
  </mc:AlternateContent>
  <xr:revisionPtr revIDLastSave="14" documentId="13_ncr:1_{F76C1890-8F2D-4733-B1ED-6039E6137198}" xr6:coauthVersionLast="47" xr6:coauthVersionMax="47" xr10:uidLastSave="{7974FB45-E018-4F1A-89C6-AE31DB6BED28}"/>
  <bookViews>
    <workbookView xWindow="28680" yWindow="-120" windowWidth="29040" windowHeight="15720" xr2:uid="{DCD06ECD-D4D6-4F6D-99CC-74BBC86C34AA}"/>
  </bookViews>
  <sheets>
    <sheet name="BDP" sheetId="1" r:id="rId1"/>
  </sheets>
  <externalReferences>
    <externalReference r:id="rId2"/>
  </externalReferences>
  <definedNames>
    <definedName name="__IntlFixup" hidden="1">TRUE</definedName>
    <definedName name="__IntlFixupTable" hidden="1">#REF!</definedName>
    <definedName name="_xlnm.Database">#REF!</definedName>
    <definedName name="MtOrdo">[1]Personnaliser!$F$15</definedName>
    <definedName name="n_Ordo">[1]Personnaliser!$F$13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0" i="1"/>
  <c r="D9" i="1"/>
  <c r="D16" i="1" l="1"/>
  <c r="D37" i="1"/>
  <c r="F9" i="1"/>
  <c r="D62" i="1" l="1"/>
  <c r="D61" i="1"/>
  <c r="D60" i="1"/>
  <c r="D59" i="1"/>
  <c r="D57" i="1"/>
  <c r="D22" i="1"/>
  <c r="D19" i="1"/>
  <c r="D11" i="1"/>
  <c r="F19" i="1" l="1"/>
  <c r="F106" i="1"/>
  <c r="F47" i="1"/>
  <c r="F60" i="1"/>
  <c r="F8" i="1"/>
  <c r="F37" i="1"/>
  <c r="F140" i="1"/>
  <c r="F139" i="1"/>
  <c r="F136" i="1"/>
  <c r="F135" i="1"/>
  <c r="F134" i="1"/>
  <c r="F131" i="1"/>
  <c r="F130" i="1"/>
  <c r="F129" i="1"/>
  <c r="F128" i="1"/>
  <c r="F127" i="1"/>
  <c r="F126" i="1"/>
  <c r="F125" i="1"/>
  <c r="F122" i="1"/>
  <c r="F121" i="1"/>
  <c r="F120" i="1"/>
  <c r="F119" i="1"/>
  <c r="F118" i="1"/>
  <c r="F117" i="1"/>
  <c r="F116" i="1"/>
  <c r="F115" i="1"/>
  <c r="F114" i="1"/>
  <c r="F113" i="1"/>
  <c r="F112" i="1"/>
  <c r="F108" i="1"/>
  <c r="F107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5" i="1"/>
  <c r="F84" i="1"/>
  <c r="F83" i="1"/>
  <c r="F82" i="1"/>
  <c r="F81" i="1"/>
  <c r="F80" i="1"/>
  <c r="F79" i="1"/>
  <c r="F78" i="1"/>
  <c r="F74" i="1"/>
  <c r="F73" i="1"/>
  <c r="F72" i="1"/>
  <c r="F71" i="1"/>
  <c r="F70" i="1"/>
  <c r="F69" i="1"/>
  <c r="F68" i="1"/>
  <c r="F65" i="1"/>
  <c r="F64" i="1"/>
  <c r="F63" i="1"/>
  <c r="F10" i="1"/>
  <c r="F11" i="1"/>
  <c r="F12" i="1"/>
  <c r="F13" i="1"/>
  <c r="F14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8" i="1"/>
  <c r="F39" i="1"/>
  <c r="F40" i="1"/>
  <c r="F41" i="1"/>
  <c r="F42" i="1"/>
  <c r="F43" i="1"/>
  <c r="F44" i="1"/>
  <c r="F45" i="1"/>
  <c r="F46" i="1"/>
  <c r="F48" i="1"/>
  <c r="F49" i="1"/>
  <c r="F50" i="1"/>
  <c r="F51" i="1"/>
  <c r="F52" i="1"/>
  <c r="F53" i="1"/>
  <c r="F6" i="1"/>
  <c r="F7" i="1"/>
  <c r="F5" i="1"/>
  <c r="F145" i="1" s="1"/>
  <c r="F54" i="1" l="1"/>
  <c r="F146" i="1" s="1"/>
  <c r="F56" i="1"/>
  <c r="F58" i="1"/>
  <c r="F57" i="1"/>
  <c r="F141" i="1"/>
  <c r="F153" i="1" s="1"/>
  <c r="F109" i="1"/>
  <c r="F150" i="1" s="1"/>
  <c r="F86" i="1"/>
  <c r="F149" i="1" s="1"/>
  <c r="F75" i="1"/>
  <c r="F148" i="1" s="1"/>
  <c r="F132" i="1"/>
  <c r="F151" i="1" s="1"/>
  <c r="F137" i="1"/>
  <c r="F152" i="1" s="1"/>
  <c r="F59" i="1" l="1"/>
  <c r="F61" i="1"/>
  <c r="F62" i="1"/>
  <c r="F66" i="1" l="1"/>
  <c r="F147" i="1" s="1"/>
  <c r="F154" i="1" l="1"/>
  <c r="F155" i="1" l="1"/>
  <c r="F156" i="1" s="1"/>
</calcChain>
</file>

<file path=xl/sharedStrings.xml><?xml version="1.0" encoding="utf-8"?>
<sst xmlns="http://schemas.openxmlformats.org/spreadsheetml/2006/main" count="379" uniqueCount="285">
  <si>
    <t>N° 
PRIX</t>
  </si>
  <si>
    <t>DESIGNATIONS DES OUVRAGES</t>
  </si>
  <si>
    <t>Unité</t>
  </si>
  <si>
    <t>Quantité</t>
  </si>
  <si>
    <t>Prix unitaire (DHs HT)</t>
  </si>
  <si>
    <t>Prix total (DHs HT)</t>
  </si>
  <si>
    <t>Démolitions</t>
  </si>
  <si>
    <t>Démolition des ouvrages existants</t>
  </si>
  <si>
    <t>F</t>
  </si>
  <si>
    <t>2.1</t>
  </si>
  <si>
    <t xml:space="preserve">Terrassements </t>
  </si>
  <si>
    <t>2.1.1</t>
  </si>
  <si>
    <t>Décapage dans tout terrain y compris évacuation A la décharge publique</t>
  </si>
  <si>
    <t>m²</t>
  </si>
  <si>
    <t>2.1.2</t>
  </si>
  <si>
    <t>m³</t>
  </si>
  <si>
    <t>2.1.3</t>
  </si>
  <si>
    <t>Mise en remblais ou évacuation à la décharge publique</t>
  </si>
  <si>
    <t>2.1.4</t>
  </si>
  <si>
    <t>Apport et mise en place d'un tout venant compacté</t>
  </si>
  <si>
    <t>2.2</t>
  </si>
  <si>
    <t>Béton non armé en fondations</t>
  </si>
  <si>
    <t>2.2.1</t>
  </si>
  <si>
    <t>Béton de propreté</t>
  </si>
  <si>
    <t>2.2.2</t>
  </si>
  <si>
    <t>Gros béton</t>
  </si>
  <si>
    <t>2.2.3</t>
  </si>
  <si>
    <t>Maçonnerie de moéllons en fondations</t>
  </si>
  <si>
    <t>2.2.4</t>
  </si>
  <si>
    <t>Arase Etanche</t>
  </si>
  <si>
    <t>2.2.5</t>
  </si>
  <si>
    <t>Forme en béton de 0,13m y/c aciers</t>
  </si>
  <si>
    <t>2.2.6</t>
  </si>
  <si>
    <t>Tout venant compacté sous dallage YC POLYANE</t>
  </si>
  <si>
    <r>
      <t>m</t>
    </r>
    <r>
      <rPr>
        <vertAlign val="superscript"/>
        <sz val="10"/>
        <rFont val="Times New Roman"/>
        <family val="1"/>
      </rPr>
      <t>3</t>
    </r>
  </si>
  <si>
    <t>2.3</t>
  </si>
  <si>
    <t>Béton armé et aciers en fondations</t>
  </si>
  <si>
    <t>2.3.1</t>
  </si>
  <si>
    <t xml:space="preserve">Béton armé en fondation </t>
  </si>
  <si>
    <t>2.3.2</t>
  </si>
  <si>
    <t>Kg</t>
  </si>
  <si>
    <t>2.4</t>
  </si>
  <si>
    <t>Assainissement</t>
  </si>
  <si>
    <t>2.4.1</t>
  </si>
  <si>
    <t>Regard visitable</t>
  </si>
  <si>
    <t>2.4.1.1</t>
  </si>
  <si>
    <t>dim 60cmX60 cm</t>
  </si>
  <si>
    <t>U</t>
  </si>
  <si>
    <t>2.4.1.2</t>
  </si>
  <si>
    <t>dim 40cmX40 cm</t>
  </si>
  <si>
    <t>2.4.2</t>
  </si>
  <si>
    <t>Regard non visitable</t>
  </si>
  <si>
    <t>2.4.2.1</t>
  </si>
  <si>
    <t>dim 40X40 cm</t>
  </si>
  <si>
    <t>2.4.3</t>
  </si>
  <si>
    <t>Regard de tirage</t>
  </si>
  <si>
    <t>2.4.4</t>
  </si>
  <si>
    <t>ml</t>
  </si>
  <si>
    <t>2.4.5</t>
  </si>
  <si>
    <t>2.4.5.1</t>
  </si>
  <si>
    <t>2.4.6</t>
  </si>
  <si>
    <t>FOSSE SCEPTIQUE</t>
  </si>
  <si>
    <t>Ens</t>
  </si>
  <si>
    <t>2.4.7</t>
  </si>
  <si>
    <t>PUIT PERDU</t>
  </si>
  <si>
    <t>2.5</t>
  </si>
  <si>
    <t>Béton armé, aciers en élévation et plancher</t>
  </si>
  <si>
    <t>2.5.1</t>
  </si>
  <si>
    <t>2.5.2</t>
  </si>
  <si>
    <t>Acier pour béton armé en élévation</t>
  </si>
  <si>
    <t>2.5.3</t>
  </si>
  <si>
    <t>2.5.4</t>
  </si>
  <si>
    <t>2.5.4.1</t>
  </si>
  <si>
    <t>2.5.4.2</t>
  </si>
  <si>
    <t>2.5.5</t>
  </si>
  <si>
    <t>2.5.6</t>
  </si>
  <si>
    <t>Appuis de fenêtre y compris armatures</t>
  </si>
  <si>
    <t>2.5.7</t>
  </si>
  <si>
    <t xml:space="preserve">Bac pour ablution </t>
  </si>
  <si>
    <t>2.5.8</t>
  </si>
  <si>
    <t>Renformis de placards en béton maigre</t>
  </si>
  <si>
    <t>Dallette en Béton armé</t>
  </si>
  <si>
    <t>2.6</t>
  </si>
  <si>
    <t>Maçonnerie et briquetage en élévation</t>
  </si>
  <si>
    <t>2.6.1</t>
  </si>
  <si>
    <t>2.6.2</t>
  </si>
  <si>
    <t>2.6.3</t>
  </si>
  <si>
    <t>2.7</t>
  </si>
  <si>
    <t xml:space="preserve">Enduit </t>
  </si>
  <si>
    <t>2.7.1</t>
  </si>
  <si>
    <t>Enduit intérieur au mortier lisse sur murs et plafonds y compris baguettes d'angles</t>
  </si>
  <si>
    <t>2.7.2</t>
  </si>
  <si>
    <t>Enduit extérieur au mortier de ciment y compris baguettes d'angles</t>
  </si>
  <si>
    <t>2.7.3</t>
  </si>
  <si>
    <t>Couronnement d'acrotères y compris façon de larmier</t>
  </si>
  <si>
    <t>TOTAL GROS-ŒUVRES</t>
  </si>
  <si>
    <t>ETANCHEITE</t>
  </si>
  <si>
    <t>3.1</t>
  </si>
  <si>
    <t>Forme de pente</t>
  </si>
  <si>
    <t>3.2</t>
  </si>
  <si>
    <t>Chape de lissage ou de surfacage</t>
  </si>
  <si>
    <t>3.3</t>
  </si>
  <si>
    <t>Façon de gorge sous solin et préparation des acrotères y/c chape</t>
  </si>
  <si>
    <t>3.4</t>
  </si>
  <si>
    <t>Etanchéité bicouche</t>
  </si>
  <si>
    <t>3.5</t>
  </si>
  <si>
    <t>Complexe d'Etanchéité bicouche des relevés</t>
  </si>
  <si>
    <t>3.6</t>
  </si>
  <si>
    <t>Protection d'étanchéité par carreaux rouges de 20*20cm</t>
  </si>
  <si>
    <t>3.7</t>
  </si>
  <si>
    <t>Protection par solins grillages des releves d'étanchéité</t>
  </si>
  <si>
    <t>3.8</t>
  </si>
  <si>
    <t>Etanchéité verticale</t>
  </si>
  <si>
    <t>3.9</t>
  </si>
  <si>
    <t xml:space="preserve">Etanchéité légère locaux humides </t>
  </si>
  <si>
    <t>3.10</t>
  </si>
  <si>
    <t>Fourniture et pose des gargouilles en plomb y/c crapaudines</t>
  </si>
  <si>
    <t>TOTAL ETANCHEITE</t>
  </si>
  <si>
    <t>REVETEMENTS DE SOLS ET MURS</t>
  </si>
  <si>
    <t>4.1</t>
  </si>
  <si>
    <t>Revêtement en Zellij  Faillance pour facade mihrab style traditionnel</t>
  </si>
  <si>
    <t xml:space="preserve">Marches en GPO et contre marches en Zellige Faillance </t>
  </si>
  <si>
    <t>4.3</t>
  </si>
  <si>
    <t>4.4</t>
  </si>
  <si>
    <t>4.5</t>
  </si>
  <si>
    <t>4.6</t>
  </si>
  <si>
    <t>FORME DE CHAPE LISSE A L'HELICOPTERE</t>
  </si>
  <si>
    <t>4.7</t>
  </si>
  <si>
    <t>ROSACE DE PLATRE SCULPTE</t>
  </si>
  <si>
    <t>TOTAL REVETEMENTS DE SOLS ET MURS</t>
  </si>
  <si>
    <t>MENUISERIE BOIS ET METALLIQUE</t>
  </si>
  <si>
    <t>5.1.1</t>
  </si>
  <si>
    <t>Portes extérieures artisanales en bois Rouge (r’taj et khalkhal) YC VERNIS</t>
  </si>
  <si>
    <t>5.1.2</t>
  </si>
  <si>
    <t>Porte massive en bois rouge</t>
  </si>
  <si>
    <t>5.1.3</t>
  </si>
  <si>
    <t>5.1.4</t>
  </si>
  <si>
    <t>5.1.5</t>
  </si>
  <si>
    <t>5.1.6</t>
  </si>
  <si>
    <t xml:space="preserve">Mat porte drapeau (sari) </t>
  </si>
  <si>
    <t>TOTAL MENUISERIE BOIS ET METALLIQUES</t>
  </si>
  <si>
    <t>ELECTRICITE - LUSTRERIE - SONORISATION</t>
  </si>
  <si>
    <t>6.1</t>
  </si>
  <si>
    <t>Branchement au réseau extérieur</t>
  </si>
  <si>
    <t>6.2</t>
  </si>
  <si>
    <t>6.2.1</t>
  </si>
  <si>
    <t>6.4</t>
  </si>
  <si>
    <t>Mise à la Terre Technique</t>
  </si>
  <si>
    <t>6.5</t>
  </si>
  <si>
    <t>Circuit équipotentiel</t>
  </si>
  <si>
    <t>6.6</t>
  </si>
  <si>
    <t>6.7</t>
  </si>
  <si>
    <t>Coffret de Branchement</t>
  </si>
  <si>
    <t>6.8</t>
  </si>
  <si>
    <t>Coffret compteur 2 fils</t>
  </si>
  <si>
    <t>6.9</t>
  </si>
  <si>
    <t>Tableau général de basse tension (TGBT)</t>
  </si>
  <si>
    <t>6.10</t>
  </si>
  <si>
    <t>Tableau secondaire</t>
  </si>
  <si>
    <t>6.11</t>
  </si>
  <si>
    <t>Foyer lumineux simple allumage un foyer yc interrupteur</t>
  </si>
  <si>
    <t>Foyer lumineux va et vient yc interrupteur</t>
  </si>
  <si>
    <t>FOYERS SUR BLOCS DE SECOURS</t>
  </si>
  <si>
    <t>Sonorisation de la mosquée</t>
  </si>
  <si>
    <t>TOTAL ELECTRICITE - LUSTRERIE - SONORISATION</t>
  </si>
  <si>
    <t>PLOMBERIE - SANITAIRES</t>
  </si>
  <si>
    <t>7.1</t>
  </si>
  <si>
    <t>7.1.1</t>
  </si>
  <si>
    <t>Branchement et raccordement au réseau extérieur</t>
  </si>
  <si>
    <t>7.1.2</t>
  </si>
  <si>
    <t>Niche compteur</t>
  </si>
  <si>
    <t>7.1.3</t>
  </si>
  <si>
    <t>7.1.4</t>
  </si>
  <si>
    <t>7.1.4.1</t>
  </si>
  <si>
    <t>7.1.4.2</t>
  </si>
  <si>
    <t>7.1.4.3</t>
  </si>
  <si>
    <t>7.1.5</t>
  </si>
  <si>
    <t>7.1.5.1</t>
  </si>
  <si>
    <t>7.1.5.2</t>
  </si>
  <si>
    <t>7.1.6</t>
  </si>
  <si>
    <t>ROBINETS DE PUISAGE CHROMEE A POUSSOIR</t>
  </si>
  <si>
    <t>7.2</t>
  </si>
  <si>
    <t>7.2.1</t>
  </si>
  <si>
    <t>7.2.1.1</t>
  </si>
  <si>
    <t>Ø 110mm</t>
  </si>
  <si>
    <t>7.2.1.2</t>
  </si>
  <si>
    <t>Ø 75mm</t>
  </si>
  <si>
    <t>7.2.2</t>
  </si>
  <si>
    <t>Siphon de sol en bronze de 200</t>
  </si>
  <si>
    <t>7.3</t>
  </si>
  <si>
    <t>7.3.1</t>
  </si>
  <si>
    <t>7.3.2</t>
  </si>
  <si>
    <t>Evier Y/C mélangeur</t>
  </si>
  <si>
    <t>7.3.3</t>
  </si>
  <si>
    <t>Robinet Mitigeur de douche yc douchette</t>
  </si>
  <si>
    <t>TOTAL PLOMBERIE - SANITAIRES</t>
  </si>
  <si>
    <t>PEINTURE ET VITRERIE</t>
  </si>
  <si>
    <t xml:space="preserve">Peinture vinylique sur murs et plafonds extérieurs </t>
  </si>
  <si>
    <t>Peinture glycérophtalique mate sur murs et plafonds intérieurs</t>
  </si>
  <si>
    <t xml:space="preserve">PEINTURE GLYCEROPHTALIQUE LAQUEE SUR MURS ET PLAFONDS INTERIEURS DES SALLES D'EAU </t>
  </si>
  <si>
    <t xml:space="preserve">TOTAL PEINTURE </t>
  </si>
  <si>
    <t>PROTECTION INCENDIE</t>
  </si>
  <si>
    <t>TOTAL PROTECTION INCENDIE</t>
  </si>
  <si>
    <t xml:space="preserve">GROS-ŒUVRES </t>
  </si>
  <si>
    <t xml:space="preserve">ETANCHEITE </t>
  </si>
  <si>
    <t xml:space="preserve">PLOMBERIE - SANITAIRES </t>
  </si>
  <si>
    <t xml:space="preserve">PEINTURE </t>
  </si>
  <si>
    <t xml:space="preserve">PROTECTION INCENDIE </t>
  </si>
  <si>
    <t>TOTAL GENERAL HORS TAXES</t>
  </si>
  <si>
    <t>20 % de TVA</t>
  </si>
  <si>
    <t>TOTAL GENERAL T.T.C</t>
  </si>
  <si>
    <t>m2</t>
  </si>
  <si>
    <t>Plancher hourdis de toute épaisseur YC béton et acier</t>
  </si>
  <si>
    <t xml:space="preserve">2x10 mm² </t>
  </si>
  <si>
    <t>6.2.1.2</t>
  </si>
  <si>
    <t>6.2.1.1</t>
  </si>
  <si>
    <t>6.3</t>
  </si>
  <si>
    <t>6.9.1</t>
  </si>
  <si>
    <t>6.9.2</t>
  </si>
  <si>
    <t>6.9.3</t>
  </si>
  <si>
    <t>6.9.4</t>
  </si>
  <si>
    <t>6.9.5</t>
  </si>
  <si>
    <t>6.10.1</t>
  </si>
  <si>
    <t>Ampoule LED12W 6500K</t>
  </si>
  <si>
    <t>1.1</t>
  </si>
  <si>
    <t>2.1.5</t>
  </si>
  <si>
    <t>ᴓ 200mm</t>
  </si>
  <si>
    <t>Charrafates de petite taille</t>
  </si>
  <si>
    <t>Demi-Charrafates de petite taille</t>
  </si>
  <si>
    <t>MENUISERIE BOIS</t>
  </si>
  <si>
    <t>5.1</t>
  </si>
  <si>
    <t>MENUISERIE METALLIQUE</t>
  </si>
  <si>
    <t>5.2.1</t>
  </si>
  <si>
    <t>Diamètre 32 mm</t>
  </si>
  <si>
    <t>Diamètre 25 mm</t>
  </si>
  <si>
    <t>Diamètre 20 mm</t>
  </si>
  <si>
    <t>Appareils sanitaires</t>
  </si>
  <si>
    <t>8.1</t>
  </si>
  <si>
    <t>8.2</t>
  </si>
  <si>
    <t>8.3</t>
  </si>
  <si>
    <t>9.1</t>
  </si>
  <si>
    <t>9.2</t>
  </si>
  <si>
    <t>DEMOLITIONS</t>
  </si>
  <si>
    <t xml:space="preserve">Double Cloisons en brique creuse </t>
  </si>
  <si>
    <t>Marches et contres marches, et palier en ciment bouchardé</t>
  </si>
  <si>
    <t>REVETEMENT SOL EN CARRELAGE LOCAL ANTIDERAPANT Y/C PLINTHES</t>
  </si>
  <si>
    <t>REVETEMENT MUR EN CARRELAGE LOCAL</t>
  </si>
  <si>
    <t>5.2</t>
  </si>
  <si>
    <t>Distribution Foyers et prises - Eclairage éxtérieur</t>
  </si>
  <si>
    <t xml:space="preserve">Lustrerie - Eclairage de sécurité </t>
  </si>
  <si>
    <t>6.10.2</t>
  </si>
  <si>
    <t xml:space="preserve">Alimentation </t>
  </si>
  <si>
    <t>DN 32 mm</t>
  </si>
  <si>
    <t>DN 20 mm</t>
  </si>
  <si>
    <t>Extincteur portatif CO2 de 6Kg</t>
  </si>
  <si>
    <t>Extincteur portatif à neige carbonique ABC de 9Kg</t>
  </si>
  <si>
    <t>GROS-ŒUVRE</t>
  </si>
  <si>
    <t>BORDEREAU DES PRIX</t>
  </si>
  <si>
    <t>Reconstruction totale Mosquée AKNI</t>
  </si>
  <si>
    <t>FOUILLES EN PUITS, TRANCHEES ET RIGOLES DANS TOUT TERRAIN Y COMPRIS ROCHER</t>
  </si>
  <si>
    <t>TERRASSEMENTS EN PLEINE MASSE DANS TOUS TERRAINS Y COMPRIS EVACUATION A LA DECHARGE PUBLIQUE</t>
  </si>
  <si>
    <t>Aciers pour armature pour béton armé en fondation</t>
  </si>
  <si>
    <t>CANIVEAU EN BETON ARME DE 40X60 CM</t>
  </si>
  <si>
    <t>CANALISATIONS EN BUSES EN PVC D'ASSAINISSEMENT (SERIE I)</t>
  </si>
  <si>
    <t>Béton armé pour tout ouvrage en élévation</t>
  </si>
  <si>
    <t>Charrafates en béton armé pour minaret</t>
  </si>
  <si>
    <t>CLOISON SIMPLE EN BRIQUES CREUSES DE 6 TROUS</t>
  </si>
  <si>
    <t>FOURNITURE ET POSE DE LA MAÇONNERIE EN ELEVATION EN AGGLOS DE 20CM</t>
  </si>
  <si>
    <t>Portes à lames en bois rouge Y/C VERNIS</t>
  </si>
  <si>
    <t>Fenêtres et châssis en bois rouge pour mosquée y compris vernis et vitrage</t>
  </si>
  <si>
    <t>MOUCHARABIEH EN BOIS ROUGE MASSIF 1ER CHOIX Y/C VERNIS</t>
  </si>
  <si>
    <t>MINBAR EN BOIS SAPIN ROUGE SCULPTE DE 7 MARCHES (2,20M X 0,80M X 2,10M) Y/C VERNIS</t>
  </si>
  <si>
    <t>CABLES ELECTRIQUES ARME DE DISTRIBUTION BT</t>
  </si>
  <si>
    <t>CABLES ARMES ELECTRIQUES</t>
  </si>
  <si>
    <t>2X4 MM²+T</t>
  </si>
  <si>
    <t>FOYERS LUMINEUX SUPPLEMENTAIRE</t>
  </si>
  <si>
    <t>FOYER PRISE DE COURANT NORMALE 2X16A – 2P+T YC PRISE</t>
  </si>
  <si>
    <t>BLOC AUTONOME DE SECURITE 70 LUMENS</t>
  </si>
  <si>
    <t>FT</t>
  </si>
  <si>
    <t>ALIMENTATION EN PEHD PN16</t>
  </si>
  <si>
    <t>DISTRIBUTION EN TUBE PPR PN16</t>
  </si>
  <si>
    <t>VANNES D'ARRET POUR RESEAU INTERIEUR TOUS DIAMETRES</t>
  </si>
  <si>
    <t>Evacuation</t>
  </si>
  <si>
    <t>DESCENTE D'EVACUATION EN TUBE PVC</t>
  </si>
  <si>
    <t>W.C A LA TURQUE AVEC CHASSE A POUSSOIR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</si>
</sst>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\ _€"/>
    <numFmt numFmtId="166" formatCode="#,##0.0\ _€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vertAlign val="superscript"/>
      <sz val="10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21">
    <xf numFmtId="0" fontId="0" fillId="0" borderId="0" xfId="0"/>
    <xf numFmtId="0" fontId="3" fillId="2" borderId="0" xfId="0" applyFont="1" applyFill="1"/>
    <xf numFmtId="0" fontId="3" fillId="0" borderId="0" xfId="0" applyFont="1"/>
    <xf numFmtId="1" fontId="2" fillId="2" borderId="7" xfId="0" applyNumberFormat="1" applyFont="1" applyFill="1" applyBorder="1" applyAlignment="1">
      <alignment horizontal="left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4" fontId="2" fillId="2" borderId="10" xfId="0" applyNumberFormat="1" applyFont="1" applyFill="1" applyBorder="1" applyAlignment="1">
      <alignment horizontal="center" wrapText="1"/>
    </xf>
    <xf numFmtId="4" fontId="2" fillId="0" borderId="3" xfId="2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2" borderId="5" xfId="2" applyNumberFormat="1" applyFont="1" applyFill="1" applyBorder="1" applyAlignment="1">
      <alignment horizontal="center" vertical="center"/>
    </xf>
    <xf numFmtId="4" fontId="3" fillId="0" borderId="5" xfId="2" applyNumberFormat="1" applyFont="1" applyBorder="1" applyAlignment="1">
      <alignment horizontal="center" vertical="center"/>
    </xf>
    <xf numFmtId="4" fontId="2" fillId="0" borderId="6" xfId="2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2" fontId="3" fillId="0" borderId="5" xfId="2" applyNumberFormat="1" applyFont="1" applyBorder="1" applyAlignment="1">
      <alignment horizontal="left" vertical="center" wrapText="1"/>
    </xf>
    <xf numFmtId="0" fontId="2" fillId="0" borderId="11" xfId="2" applyFont="1" applyBorder="1" applyAlignment="1">
      <alignment horizontal="left" vertical="center"/>
    </xf>
    <xf numFmtId="2" fontId="2" fillId="2" borderId="12" xfId="2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165" fontId="3" fillId="0" borderId="12" xfId="2" applyNumberFormat="1" applyFont="1" applyBorder="1" applyAlignment="1">
      <alignment horizontal="right" vertical="center"/>
    </xf>
    <xf numFmtId="4" fontId="2" fillId="0" borderId="12" xfId="2" applyNumberFormat="1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6" fontId="3" fillId="2" borderId="5" xfId="2" applyNumberFormat="1" applyFont="1" applyFill="1" applyBorder="1" applyAlignment="1">
      <alignment horizontal="center" vertical="center"/>
    </xf>
    <xf numFmtId="2" fontId="2" fillId="2" borderId="5" xfId="2" applyNumberFormat="1" applyFont="1" applyFill="1" applyBorder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2" fontId="3" fillId="2" borderId="5" xfId="2" applyNumberFormat="1" applyFont="1" applyFill="1" applyBorder="1" applyAlignment="1">
      <alignment horizontal="left" vertical="center" wrapText="1"/>
    </xf>
    <xf numFmtId="4" fontId="3" fillId="2" borderId="5" xfId="2" applyNumberFormat="1" applyFont="1" applyFill="1" applyBorder="1" applyAlignment="1">
      <alignment horizontal="center" vertical="center"/>
    </xf>
    <xf numFmtId="2" fontId="2" fillId="0" borderId="5" xfId="2" applyNumberFormat="1" applyFont="1" applyBorder="1" applyAlignment="1">
      <alignment horizontal="left" vertical="center" wrapText="1"/>
    </xf>
    <xf numFmtId="0" fontId="3" fillId="0" borderId="5" xfId="2" applyFont="1" applyBorder="1" applyAlignment="1">
      <alignment horizontal="center" vertical="center"/>
    </xf>
    <xf numFmtId="165" fontId="3" fillId="0" borderId="5" xfId="2" applyNumberFormat="1" applyFont="1" applyBorder="1" applyAlignment="1">
      <alignment horizontal="center" vertical="center"/>
    </xf>
    <xf numFmtId="2" fontId="3" fillId="0" borderId="12" xfId="2" applyNumberFormat="1" applyFont="1" applyBorder="1" applyAlignment="1">
      <alignment horizontal="left" vertical="center" wrapText="1"/>
    </xf>
    <xf numFmtId="0" fontId="3" fillId="0" borderId="12" xfId="2" applyFont="1" applyBorder="1" applyAlignment="1">
      <alignment horizontal="center" vertical="center"/>
    </xf>
    <xf numFmtId="165" fontId="3" fillId="0" borderId="12" xfId="2" applyNumberFormat="1" applyFont="1" applyBorder="1" applyAlignment="1">
      <alignment horizontal="center" vertical="center"/>
    </xf>
    <xf numFmtId="4" fontId="3" fillId="0" borderId="12" xfId="2" applyNumberFormat="1" applyFont="1" applyBorder="1" applyAlignment="1">
      <alignment horizontal="center" vertical="center"/>
    </xf>
    <xf numFmtId="2" fontId="3" fillId="0" borderId="13" xfId="2" applyNumberFormat="1" applyFont="1" applyBorder="1" applyAlignment="1">
      <alignment horizontal="left" vertical="center" wrapText="1"/>
    </xf>
    <xf numFmtId="0" fontId="3" fillId="0" borderId="13" xfId="2" applyFont="1" applyBorder="1" applyAlignment="1">
      <alignment horizontal="center" vertical="center"/>
    </xf>
    <xf numFmtId="165" fontId="3" fillId="0" borderId="13" xfId="2" applyNumberFormat="1" applyFont="1" applyBorder="1" applyAlignment="1">
      <alignment horizontal="center" vertical="center"/>
    </xf>
    <xf numFmtId="4" fontId="3" fillId="0" borderId="13" xfId="2" applyNumberFormat="1" applyFont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2" fontId="8" fillId="2" borderId="5" xfId="2" applyNumberFormat="1" applyFont="1" applyFill="1" applyBorder="1" applyAlignment="1">
      <alignment horizontal="left" vertical="center" wrapText="1"/>
    </xf>
    <xf numFmtId="0" fontId="8" fillId="2" borderId="5" xfId="2" applyFont="1" applyFill="1" applyBorder="1" applyAlignment="1">
      <alignment horizontal="center" vertical="center"/>
    </xf>
    <xf numFmtId="2" fontId="3" fillId="0" borderId="5" xfId="2" applyNumberFormat="1" applyFont="1" applyBorder="1" applyAlignment="1">
      <alignment horizontal="center" vertical="center" wrapText="1"/>
    </xf>
    <xf numFmtId="165" fontId="3" fillId="2" borderId="12" xfId="2" applyNumberFormat="1" applyFont="1" applyFill="1" applyBorder="1" applyAlignment="1">
      <alignment horizontal="center" vertical="center"/>
    </xf>
    <xf numFmtId="2" fontId="3" fillId="0" borderId="12" xfId="2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vertical="center"/>
    </xf>
    <xf numFmtId="0" fontId="3" fillId="2" borderId="12" xfId="2" applyFont="1" applyFill="1" applyBorder="1" applyAlignment="1">
      <alignment horizontal="center" vertical="center"/>
    </xf>
    <xf numFmtId="165" fontId="3" fillId="2" borderId="14" xfId="2" applyNumberFormat="1" applyFont="1" applyFill="1" applyBorder="1" applyAlignment="1">
      <alignment horizontal="center" vertical="center"/>
    </xf>
    <xf numFmtId="2" fontId="3" fillId="2" borderId="5" xfId="2" applyNumberFormat="1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/>
    </xf>
    <xf numFmtId="165" fontId="3" fillId="2" borderId="13" xfId="2" applyNumberFormat="1" applyFont="1" applyFill="1" applyBorder="1" applyAlignment="1">
      <alignment horizontal="center" vertical="center"/>
    </xf>
    <xf numFmtId="1" fontId="3" fillId="6" borderId="15" xfId="0" applyNumberFormat="1" applyFont="1" applyFill="1" applyBorder="1" applyAlignment="1">
      <alignment horizontal="left" vertical="center"/>
    </xf>
    <xf numFmtId="4" fontId="2" fillId="6" borderId="17" xfId="2" applyNumberFormat="1" applyFont="1" applyFill="1" applyBorder="1" applyAlignment="1">
      <alignment horizontal="center" vertical="center"/>
    </xf>
    <xf numFmtId="4" fontId="3" fillId="0" borderId="18" xfId="2" applyNumberFormat="1" applyFont="1" applyBorder="1" applyAlignment="1">
      <alignment horizontal="center" vertical="center"/>
    </xf>
    <xf numFmtId="4" fontId="3" fillId="0" borderId="19" xfId="2" applyNumberFormat="1" applyFont="1" applyBorder="1" applyAlignment="1">
      <alignment horizontal="center" vertical="center"/>
    </xf>
    <xf numFmtId="4" fontId="3" fillId="2" borderId="19" xfId="2" applyNumberFormat="1" applyFont="1" applyFill="1" applyBorder="1" applyAlignment="1">
      <alignment horizontal="center" vertical="center"/>
    </xf>
    <xf numFmtId="2" fontId="3" fillId="0" borderId="21" xfId="2" applyNumberFormat="1" applyFont="1" applyBorder="1" applyAlignment="1">
      <alignment horizontal="left" vertical="center" wrapText="1"/>
    </xf>
    <xf numFmtId="0" fontId="3" fillId="0" borderId="21" xfId="2" applyFont="1" applyBorder="1" applyAlignment="1">
      <alignment horizontal="center" vertical="center"/>
    </xf>
    <xf numFmtId="165" fontId="3" fillId="2" borderId="21" xfId="2" applyNumberFormat="1" applyFont="1" applyFill="1" applyBorder="1" applyAlignment="1">
      <alignment horizontal="center" vertical="center"/>
    </xf>
    <xf numFmtId="4" fontId="3" fillId="0" borderId="21" xfId="2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wrapText="1"/>
    </xf>
    <xf numFmtId="2" fontId="8" fillId="0" borderId="5" xfId="2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3" fillId="0" borderId="5" xfId="2" applyNumberFormat="1" applyFont="1" applyBorder="1" applyAlignment="1">
      <alignment horizontal="right" vertical="center"/>
    </xf>
    <xf numFmtId="4" fontId="2" fillId="0" borderId="5" xfId="2" applyNumberFormat="1" applyFont="1" applyBorder="1" applyAlignment="1">
      <alignment horizontal="center" vertical="center"/>
    </xf>
    <xf numFmtId="2" fontId="8" fillId="0" borderId="12" xfId="2" applyNumberFormat="1" applyFont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/>
    </xf>
    <xf numFmtId="0" fontId="2" fillId="2" borderId="4" xfId="2" applyFont="1" applyFill="1" applyBorder="1" applyAlignment="1">
      <alignment horizontal="left" vertical="center"/>
    </xf>
    <xf numFmtId="2" fontId="3" fillId="2" borderId="5" xfId="0" applyNumberFormat="1" applyFont="1" applyFill="1" applyBorder="1" applyAlignment="1">
      <alignment horizontal="left" vertical="center" wrapText="1"/>
    </xf>
    <xf numFmtId="4" fontId="8" fillId="0" borderId="5" xfId="2" applyNumberFormat="1" applyFont="1" applyBorder="1" applyAlignment="1">
      <alignment horizontal="center" vertical="center"/>
    </xf>
    <xf numFmtId="2" fontId="2" fillId="0" borderId="12" xfId="2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4" fontId="3" fillId="2" borderId="13" xfId="2" applyNumberFormat="1" applyFont="1" applyFill="1" applyBorder="1" applyAlignment="1">
      <alignment horizontal="center" vertical="center"/>
    </xf>
    <xf numFmtId="2" fontId="3" fillId="0" borderId="14" xfId="2" applyNumberFormat="1" applyFont="1" applyBorder="1" applyAlignment="1">
      <alignment horizontal="left" vertical="center" wrapText="1"/>
    </xf>
    <xf numFmtId="4" fontId="2" fillId="6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" fontId="2" fillId="2" borderId="24" xfId="0" applyNumberFormat="1" applyFont="1" applyFill="1" applyBorder="1" applyAlignment="1">
      <alignment horizontal="left" vertical="center" wrapText="1"/>
    </xf>
    <xf numFmtId="2" fontId="2" fillId="2" borderId="24" xfId="0" applyNumberFormat="1" applyFont="1" applyFill="1" applyBorder="1" applyAlignment="1">
      <alignment horizontal="center" vertical="center" wrapText="1"/>
    </xf>
    <xf numFmtId="4" fontId="2" fillId="2" borderId="28" xfId="0" applyNumberFormat="1" applyFont="1" applyFill="1" applyBorder="1" applyAlignment="1">
      <alignment horizontal="center" vertical="center"/>
    </xf>
    <xf numFmtId="4" fontId="2" fillId="2" borderId="29" xfId="0" applyNumberFormat="1" applyFont="1" applyFill="1" applyBorder="1" applyAlignment="1">
      <alignment horizontal="center" vertical="center"/>
    </xf>
    <xf numFmtId="4" fontId="2" fillId="2" borderId="30" xfId="0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1" fontId="3" fillId="0" borderId="31" xfId="0" applyNumberFormat="1" applyFont="1" applyBorder="1" applyAlignment="1">
      <alignment horizontal="left"/>
    </xf>
    <xf numFmtId="165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0" fontId="2" fillId="0" borderId="0" xfId="0" applyFont="1"/>
    <xf numFmtId="0" fontId="2" fillId="6" borderId="16" xfId="0" applyFont="1" applyFill="1" applyBorder="1" applyAlignment="1">
      <alignment vertical="center"/>
    </xf>
    <xf numFmtId="0" fontId="2" fillId="6" borderId="22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center" vertical="center"/>
    </xf>
    <xf numFmtId="4" fontId="2" fillId="0" borderId="46" xfId="2" applyNumberFormat="1" applyFont="1" applyBorder="1" applyAlignment="1">
      <alignment horizontal="center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2" borderId="25" xfId="0" applyNumberFormat="1" applyFont="1" applyFill="1" applyBorder="1" applyAlignment="1">
      <alignment horizontal="center" vertical="center" wrapText="1"/>
    </xf>
    <xf numFmtId="2" fontId="2" fillId="2" borderId="26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left" vertical="center"/>
    </xf>
    <xf numFmtId="0" fontId="2" fillId="2" borderId="44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Normal 2 2 3" xfId="2" xr:uid="{FD3505AD-4859-42A7-8E11-F7FEBFCBC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ACF0-8099-4D77-BF70-DEA5DBCB604E}">
  <dimension ref="A1:AV230"/>
  <sheetViews>
    <sheetView showZeros="0" tabSelected="1" zoomScaleNormal="130" workbookViewId="0">
      <selection activeCell="F14" sqref="F14"/>
    </sheetView>
  </sheetViews>
  <sheetFormatPr baseColWidth="10" defaultRowHeight="13.2" outlineLevelRow="1" x14ac:dyDescent="0.25"/>
  <cols>
    <col min="1" max="1" width="7" style="93" customWidth="1"/>
    <col min="2" max="2" width="40.88671875" style="2" customWidth="1"/>
    <col min="3" max="3" width="7.44140625" style="97" customWidth="1"/>
    <col min="4" max="4" width="9.33203125" style="94" bestFit="1" customWidth="1"/>
    <col min="5" max="5" width="15.6640625" style="95" bestFit="1" customWidth="1"/>
    <col min="6" max="6" width="17.44140625" style="96" bestFit="1" customWidth="1"/>
    <col min="7" max="48" width="11.44140625" style="1"/>
    <col min="49" max="250" width="11.44140625" style="2"/>
    <col min="251" max="251" width="5.5546875" style="2" bestFit="1" customWidth="1"/>
    <col min="252" max="252" width="62.109375" style="2" bestFit="1" customWidth="1"/>
    <col min="253" max="253" width="7.44140625" style="2" customWidth="1"/>
    <col min="254" max="254" width="9.33203125" style="2" bestFit="1" customWidth="1"/>
    <col min="255" max="255" width="15.6640625" style="2" bestFit="1" customWidth="1"/>
    <col min="256" max="256" width="17.44140625" style="2" bestFit="1" customWidth="1"/>
    <col min="257" max="506" width="11.44140625" style="2"/>
    <col min="507" max="507" width="5.5546875" style="2" bestFit="1" customWidth="1"/>
    <col min="508" max="508" width="62.109375" style="2" bestFit="1" customWidth="1"/>
    <col min="509" max="509" width="7.44140625" style="2" customWidth="1"/>
    <col min="510" max="510" width="9.33203125" style="2" bestFit="1" customWidth="1"/>
    <col min="511" max="511" width="15.6640625" style="2" bestFit="1" customWidth="1"/>
    <col min="512" max="512" width="17.44140625" style="2" bestFit="1" customWidth="1"/>
    <col min="513" max="762" width="11.44140625" style="2"/>
    <col min="763" max="763" width="5.5546875" style="2" bestFit="1" customWidth="1"/>
    <col min="764" max="764" width="62.109375" style="2" bestFit="1" customWidth="1"/>
    <col min="765" max="765" width="7.44140625" style="2" customWidth="1"/>
    <col min="766" max="766" width="9.33203125" style="2" bestFit="1" customWidth="1"/>
    <col min="767" max="767" width="15.6640625" style="2" bestFit="1" customWidth="1"/>
    <col min="768" max="768" width="17.44140625" style="2" bestFit="1" customWidth="1"/>
    <col min="769" max="1018" width="11.44140625" style="2"/>
    <col min="1019" max="1019" width="5.5546875" style="2" bestFit="1" customWidth="1"/>
    <col min="1020" max="1020" width="62.109375" style="2" bestFit="1" customWidth="1"/>
    <col min="1021" max="1021" width="7.44140625" style="2" customWidth="1"/>
    <col min="1022" max="1022" width="9.33203125" style="2" bestFit="1" customWidth="1"/>
    <col min="1023" max="1023" width="15.6640625" style="2" bestFit="1" customWidth="1"/>
    <col min="1024" max="1024" width="17.44140625" style="2" bestFit="1" customWidth="1"/>
    <col min="1025" max="1274" width="11.44140625" style="2"/>
    <col min="1275" max="1275" width="5.5546875" style="2" bestFit="1" customWidth="1"/>
    <col min="1276" max="1276" width="62.109375" style="2" bestFit="1" customWidth="1"/>
    <col min="1277" max="1277" width="7.44140625" style="2" customWidth="1"/>
    <col min="1278" max="1278" width="9.33203125" style="2" bestFit="1" customWidth="1"/>
    <col min="1279" max="1279" width="15.6640625" style="2" bestFit="1" customWidth="1"/>
    <col min="1280" max="1280" width="17.44140625" style="2" bestFit="1" customWidth="1"/>
    <col min="1281" max="1530" width="11.44140625" style="2"/>
    <col min="1531" max="1531" width="5.5546875" style="2" bestFit="1" customWidth="1"/>
    <col min="1532" max="1532" width="62.109375" style="2" bestFit="1" customWidth="1"/>
    <col min="1533" max="1533" width="7.44140625" style="2" customWidth="1"/>
    <col min="1534" max="1534" width="9.33203125" style="2" bestFit="1" customWidth="1"/>
    <col min="1535" max="1535" width="15.6640625" style="2" bestFit="1" customWidth="1"/>
    <col min="1536" max="1536" width="17.44140625" style="2" bestFit="1" customWidth="1"/>
    <col min="1537" max="1786" width="11.44140625" style="2"/>
    <col min="1787" max="1787" width="5.5546875" style="2" bestFit="1" customWidth="1"/>
    <col min="1788" max="1788" width="62.109375" style="2" bestFit="1" customWidth="1"/>
    <col min="1789" max="1789" width="7.44140625" style="2" customWidth="1"/>
    <col min="1790" max="1790" width="9.33203125" style="2" bestFit="1" customWidth="1"/>
    <col min="1791" max="1791" width="15.6640625" style="2" bestFit="1" customWidth="1"/>
    <col min="1792" max="1792" width="17.44140625" style="2" bestFit="1" customWidth="1"/>
    <col min="1793" max="2042" width="11.44140625" style="2"/>
    <col min="2043" max="2043" width="5.5546875" style="2" bestFit="1" customWidth="1"/>
    <col min="2044" max="2044" width="62.109375" style="2" bestFit="1" customWidth="1"/>
    <col min="2045" max="2045" width="7.44140625" style="2" customWidth="1"/>
    <col min="2046" max="2046" width="9.33203125" style="2" bestFit="1" customWidth="1"/>
    <col min="2047" max="2047" width="15.6640625" style="2" bestFit="1" customWidth="1"/>
    <col min="2048" max="2048" width="17.44140625" style="2" bestFit="1" customWidth="1"/>
    <col min="2049" max="2298" width="11.44140625" style="2"/>
    <col min="2299" max="2299" width="5.5546875" style="2" bestFit="1" customWidth="1"/>
    <col min="2300" max="2300" width="62.109375" style="2" bestFit="1" customWidth="1"/>
    <col min="2301" max="2301" width="7.44140625" style="2" customWidth="1"/>
    <col min="2302" max="2302" width="9.33203125" style="2" bestFit="1" customWidth="1"/>
    <col min="2303" max="2303" width="15.6640625" style="2" bestFit="1" customWidth="1"/>
    <col min="2304" max="2304" width="17.44140625" style="2" bestFit="1" customWidth="1"/>
    <col min="2305" max="2554" width="11.44140625" style="2"/>
    <col min="2555" max="2555" width="5.5546875" style="2" bestFit="1" customWidth="1"/>
    <col min="2556" max="2556" width="62.109375" style="2" bestFit="1" customWidth="1"/>
    <col min="2557" max="2557" width="7.44140625" style="2" customWidth="1"/>
    <col min="2558" max="2558" width="9.33203125" style="2" bestFit="1" customWidth="1"/>
    <col min="2559" max="2559" width="15.6640625" style="2" bestFit="1" customWidth="1"/>
    <col min="2560" max="2560" width="17.44140625" style="2" bestFit="1" customWidth="1"/>
    <col min="2561" max="2810" width="11.44140625" style="2"/>
    <col min="2811" max="2811" width="5.5546875" style="2" bestFit="1" customWidth="1"/>
    <col min="2812" max="2812" width="62.109375" style="2" bestFit="1" customWidth="1"/>
    <col min="2813" max="2813" width="7.44140625" style="2" customWidth="1"/>
    <col min="2814" max="2814" width="9.33203125" style="2" bestFit="1" customWidth="1"/>
    <col min="2815" max="2815" width="15.6640625" style="2" bestFit="1" customWidth="1"/>
    <col min="2816" max="2816" width="17.44140625" style="2" bestFit="1" customWidth="1"/>
    <col min="2817" max="3066" width="11.44140625" style="2"/>
    <col min="3067" max="3067" width="5.5546875" style="2" bestFit="1" customWidth="1"/>
    <col min="3068" max="3068" width="62.109375" style="2" bestFit="1" customWidth="1"/>
    <col min="3069" max="3069" width="7.44140625" style="2" customWidth="1"/>
    <col min="3070" max="3070" width="9.33203125" style="2" bestFit="1" customWidth="1"/>
    <col min="3071" max="3071" width="15.6640625" style="2" bestFit="1" customWidth="1"/>
    <col min="3072" max="3072" width="17.44140625" style="2" bestFit="1" customWidth="1"/>
    <col min="3073" max="3322" width="11.44140625" style="2"/>
    <col min="3323" max="3323" width="5.5546875" style="2" bestFit="1" customWidth="1"/>
    <col min="3324" max="3324" width="62.109375" style="2" bestFit="1" customWidth="1"/>
    <col min="3325" max="3325" width="7.44140625" style="2" customWidth="1"/>
    <col min="3326" max="3326" width="9.33203125" style="2" bestFit="1" customWidth="1"/>
    <col min="3327" max="3327" width="15.6640625" style="2" bestFit="1" customWidth="1"/>
    <col min="3328" max="3328" width="17.44140625" style="2" bestFit="1" customWidth="1"/>
    <col min="3329" max="3578" width="11.44140625" style="2"/>
    <col min="3579" max="3579" width="5.5546875" style="2" bestFit="1" customWidth="1"/>
    <col min="3580" max="3580" width="62.109375" style="2" bestFit="1" customWidth="1"/>
    <col min="3581" max="3581" width="7.44140625" style="2" customWidth="1"/>
    <col min="3582" max="3582" width="9.33203125" style="2" bestFit="1" customWidth="1"/>
    <col min="3583" max="3583" width="15.6640625" style="2" bestFit="1" customWidth="1"/>
    <col min="3584" max="3584" width="17.44140625" style="2" bestFit="1" customWidth="1"/>
    <col min="3585" max="3834" width="11.44140625" style="2"/>
    <col min="3835" max="3835" width="5.5546875" style="2" bestFit="1" customWidth="1"/>
    <col min="3836" max="3836" width="62.109375" style="2" bestFit="1" customWidth="1"/>
    <col min="3837" max="3837" width="7.44140625" style="2" customWidth="1"/>
    <col min="3838" max="3838" width="9.33203125" style="2" bestFit="1" customWidth="1"/>
    <col min="3839" max="3839" width="15.6640625" style="2" bestFit="1" customWidth="1"/>
    <col min="3840" max="3840" width="17.44140625" style="2" bestFit="1" customWidth="1"/>
    <col min="3841" max="4090" width="11.44140625" style="2"/>
    <col min="4091" max="4091" width="5.5546875" style="2" bestFit="1" customWidth="1"/>
    <col min="4092" max="4092" width="62.109375" style="2" bestFit="1" customWidth="1"/>
    <col min="4093" max="4093" width="7.44140625" style="2" customWidth="1"/>
    <col min="4094" max="4094" width="9.33203125" style="2" bestFit="1" customWidth="1"/>
    <col min="4095" max="4095" width="15.6640625" style="2" bestFit="1" customWidth="1"/>
    <col min="4096" max="4096" width="17.44140625" style="2" bestFit="1" customWidth="1"/>
    <col min="4097" max="4346" width="11.44140625" style="2"/>
    <col min="4347" max="4347" width="5.5546875" style="2" bestFit="1" customWidth="1"/>
    <col min="4348" max="4348" width="62.109375" style="2" bestFit="1" customWidth="1"/>
    <col min="4349" max="4349" width="7.44140625" style="2" customWidth="1"/>
    <col min="4350" max="4350" width="9.33203125" style="2" bestFit="1" customWidth="1"/>
    <col min="4351" max="4351" width="15.6640625" style="2" bestFit="1" customWidth="1"/>
    <col min="4352" max="4352" width="17.44140625" style="2" bestFit="1" customWidth="1"/>
    <col min="4353" max="4602" width="11.44140625" style="2"/>
    <col min="4603" max="4603" width="5.5546875" style="2" bestFit="1" customWidth="1"/>
    <col min="4604" max="4604" width="62.109375" style="2" bestFit="1" customWidth="1"/>
    <col min="4605" max="4605" width="7.44140625" style="2" customWidth="1"/>
    <col min="4606" max="4606" width="9.33203125" style="2" bestFit="1" customWidth="1"/>
    <col min="4607" max="4607" width="15.6640625" style="2" bestFit="1" customWidth="1"/>
    <col min="4608" max="4608" width="17.44140625" style="2" bestFit="1" customWidth="1"/>
    <col min="4609" max="4858" width="11.44140625" style="2"/>
    <col min="4859" max="4859" width="5.5546875" style="2" bestFit="1" customWidth="1"/>
    <col min="4860" max="4860" width="62.109375" style="2" bestFit="1" customWidth="1"/>
    <col min="4861" max="4861" width="7.44140625" style="2" customWidth="1"/>
    <col min="4862" max="4862" width="9.33203125" style="2" bestFit="1" customWidth="1"/>
    <col min="4863" max="4863" width="15.6640625" style="2" bestFit="1" customWidth="1"/>
    <col min="4864" max="4864" width="17.44140625" style="2" bestFit="1" customWidth="1"/>
    <col min="4865" max="5114" width="11.44140625" style="2"/>
    <col min="5115" max="5115" width="5.5546875" style="2" bestFit="1" customWidth="1"/>
    <col min="5116" max="5116" width="62.109375" style="2" bestFit="1" customWidth="1"/>
    <col min="5117" max="5117" width="7.44140625" style="2" customWidth="1"/>
    <col min="5118" max="5118" width="9.33203125" style="2" bestFit="1" customWidth="1"/>
    <col min="5119" max="5119" width="15.6640625" style="2" bestFit="1" customWidth="1"/>
    <col min="5120" max="5120" width="17.44140625" style="2" bestFit="1" customWidth="1"/>
    <col min="5121" max="5370" width="11.44140625" style="2"/>
    <col min="5371" max="5371" width="5.5546875" style="2" bestFit="1" customWidth="1"/>
    <col min="5372" max="5372" width="62.109375" style="2" bestFit="1" customWidth="1"/>
    <col min="5373" max="5373" width="7.44140625" style="2" customWidth="1"/>
    <col min="5374" max="5374" width="9.33203125" style="2" bestFit="1" customWidth="1"/>
    <col min="5375" max="5375" width="15.6640625" style="2" bestFit="1" customWidth="1"/>
    <col min="5376" max="5376" width="17.44140625" style="2" bestFit="1" customWidth="1"/>
    <col min="5377" max="5626" width="11.44140625" style="2"/>
    <col min="5627" max="5627" width="5.5546875" style="2" bestFit="1" customWidth="1"/>
    <col min="5628" max="5628" width="62.109375" style="2" bestFit="1" customWidth="1"/>
    <col min="5629" max="5629" width="7.44140625" style="2" customWidth="1"/>
    <col min="5630" max="5630" width="9.33203125" style="2" bestFit="1" customWidth="1"/>
    <col min="5631" max="5631" width="15.6640625" style="2" bestFit="1" customWidth="1"/>
    <col min="5632" max="5632" width="17.44140625" style="2" bestFit="1" customWidth="1"/>
    <col min="5633" max="5882" width="11.44140625" style="2"/>
    <col min="5883" max="5883" width="5.5546875" style="2" bestFit="1" customWidth="1"/>
    <col min="5884" max="5884" width="62.109375" style="2" bestFit="1" customWidth="1"/>
    <col min="5885" max="5885" width="7.44140625" style="2" customWidth="1"/>
    <col min="5886" max="5886" width="9.33203125" style="2" bestFit="1" customWidth="1"/>
    <col min="5887" max="5887" width="15.6640625" style="2" bestFit="1" customWidth="1"/>
    <col min="5888" max="5888" width="17.44140625" style="2" bestFit="1" customWidth="1"/>
    <col min="5889" max="6138" width="11.44140625" style="2"/>
    <col min="6139" max="6139" width="5.5546875" style="2" bestFit="1" customWidth="1"/>
    <col min="6140" max="6140" width="62.109375" style="2" bestFit="1" customWidth="1"/>
    <col min="6141" max="6141" width="7.44140625" style="2" customWidth="1"/>
    <col min="6142" max="6142" width="9.33203125" style="2" bestFit="1" customWidth="1"/>
    <col min="6143" max="6143" width="15.6640625" style="2" bestFit="1" customWidth="1"/>
    <col min="6144" max="6144" width="17.44140625" style="2" bestFit="1" customWidth="1"/>
    <col min="6145" max="6394" width="11.44140625" style="2"/>
    <col min="6395" max="6395" width="5.5546875" style="2" bestFit="1" customWidth="1"/>
    <col min="6396" max="6396" width="62.109375" style="2" bestFit="1" customWidth="1"/>
    <col min="6397" max="6397" width="7.44140625" style="2" customWidth="1"/>
    <col min="6398" max="6398" width="9.33203125" style="2" bestFit="1" customWidth="1"/>
    <col min="6399" max="6399" width="15.6640625" style="2" bestFit="1" customWidth="1"/>
    <col min="6400" max="6400" width="17.44140625" style="2" bestFit="1" customWidth="1"/>
    <col min="6401" max="6650" width="11.44140625" style="2"/>
    <col min="6651" max="6651" width="5.5546875" style="2" bestFit="1" customWidth="1"/>
    <col min="6652" max="6652" width="62.109375" style="2" bestFit="1" customWidth="1"/>
    <col min="6653" max="6653" width="7.44140625" style="2" customWidth="1"/>
    <col min="6654" max="6654" width="9.33203125" style="2" bestFit="1" customWidth="1"/>
    <col min="6655" max="6655" width="15.6640625" style="2" bestFit="1" customWidth="1"/>
    <col min="6656" max="6656" width="17.44140625" style="2" bestFit="1" customWidth="1"/>
    <col min="6657" max="6906" width="11.44140625" style="2"/>
    <col min="6907" max="6907" width="5.5546875" style="2" bestFit="1" customWidth="1"/>
    <col min="6908" max="6908" width="62.109375" style="2" bestFit="1" customWidth="1"/>
    <col min="6909" max="6909" width="7.44140625" style="2" customWidth="1"/>
    <col min="6910" max="6910" width="9.33203125" style="2" bestFit="1" customWidth="1"/>
    <col min="6911" max="6911" width="15.6640625" style="2" bestFit="1" customWidth="1"/>
    <col min="6912" max="6912" width="17.44140625" style="2" bestFit="1" customWidth="1"/>
    <col min="6913" max="7162" width="11.44140625" style="2"/>
    <col min="7163" max="7163" width="5.5546875" style="2" bestFit="1" customWidth="1"/>
    <col min="7164" max="7164" width="62.109375" style="2" bestFit="1" customWidth="1"/>
    <col min="7165" max="7165" width="7.44140625" style="2" customWidth="1"/>
    <col min="7166" max="7166" width="9.33203125" style="2" bestFit="1" customWidth="1"/>
    <col min="7167" max="7167" width="15.6640625" style="2" bestFit="1" customWidth="1"/>
    <col min="7168" max="7168" width="17.44140625" style="2" bestFit="1" customWidth="1"/>
    <col min="7169" max="7418" width="11.44140625" style="2"/>
    <col min="7419" max="7419" width="5.5546875" style="2" bestFit="1" customWidth="1"/>
    <col min="7420" max="7420" width="62.109375" style="2" bestFit="1" customWidth="1"/>
    <col min="7421" max="7421" width="7.44140625" style="2" customWidth="1"/>
    <col min="7422" max="7422" width="9.33203125" style="2" bestFit="1" customWidth="1"/>
    <col min="7423" max="7423" width="15.6640625" style="2" bestFit="1" customWidth="1"/>
    <col min="7424" max="7424" width="17.44140625" style="2" bestFit="1" customWidth="1"/>
    <col min="7425" max="7674" width="11.44140625" style="2"/>
    <col min="7675" max="7675" width="5.5546875" style="2" bestFit="1" customWidth="1"/>
    <col min="7676" max="7676" width="62.109375" style="2" bestFit="1" customWidth="1"/>
    <col min="7677" max="7677" width="7.44140625" style="2" customWidth="1"/>
    <col min="7678" max="7678" width="9.33203125" style="2" bestFit="1" customWidth="1"/>
    <col min="7679" max="7679" width="15.6640625" style="2" bestFit="1" customWidth="1"/>
    <col min="7680" max="7680" width="17.44140625" style="2" bestFit="1" customWidth="1"/>
    <col min="7681" max="7930" width="11.44140625" style="2"/>
    <col min="7931" max="7931" width="5.5546875" style="2" bestFit="1" customWidth="1"/>
    <col min="7932" max="7932" width="62.109375" style="2" bestFit="1" customWidth="1"/>
    <col min="7933" max="7933" width="7.44140625" style="2" customWidth="1"/>
    <col min="7934" max="7934" width="9.33203125" style="2" bestFit="1" customWidth="1"/>
    <col min="7935" max="7935" width="15.6640625" style="2" bestFit="1" customWidth="1"/>
    <col min="7936" max="7936" width="17.44140625" style="2" bestFit="1" customWidth="1"/>
    <col min="7937" max="8186" width="11.44140625" style="2"/>
    <col min="8187" max="8187" width="5.5546875" style="2" bestFit="1" customWidth="1"/>
    <col min="8188" max="8188" width="62.109375" style="2" bestFit="1" customWidth="1"/>
    <col min="8189" max="8189" width="7.44140625" style="2" customWidth="1"/>
    <col min="8190" max="8190" width="9.33203125" style="2" bestFit="1" customWidth="1"/>
    <col min="8191" max="8191" width="15.6640625" style="2" bestFit="1" customWidth="1"/>
    <col min="8192" max="8192" width="17.44140625" style="2" bestFit="1" customWidth="1"/>
    <col min="8193" max="8442" width="11.44140625" style="2"/>
    <col min="8443" max="8443" width="5.5546875" style="2" bestFit="1" customWidth="1"/>
    <col min="8444" max="8444" width="62.109375" style="2" bestFit="1" customWidth="1"/>
    <col min="8445" max="8445" width="7.44140625" style="2" customWidth="1"/>
    <col min="8446" max="8446" width="9.33203125" style="2" bestFit="1" customWidth="1"/>
    <col min="8447" max="8447" width="15.6640625" style="2" bestFit="1" customWidth="1"/>
    <col min="8448" max="8448" width="17.44140625" style="2" bestFit="1" customWidth="1"/>
    <col min="8449" max="8698" width="11.44140625" style="2"/>
    <col min="8699" max="8699" width="5.5546875" style="2" bestFit="1" customWidth="1"/>
    <col min="8700" max="8700" width="62.109375" style="2" bestFit="1" customWidth="1"/>
    <col min="8701" max="8701" width="7.44140625" style="2" customWidth="1"/>
    <col min="8702" max="8702" width="9.33203125" style="2" bestFit="1" customWidth="1"/>
    <col min="8703" max="8703" width="15.6640625" style="2" bestFit="1" customWidth="1"/>
    <col min="8704" max="8704" width="17.44140625" style="2" bestFit="1" customWidth="1"/>
    <col min="8705" max="8954" width="11.44140625" style="2"/>
    <col min="8955" max="8955" width="5.5546875" style="2" bestFit="1" customWidth="1"/>
    <col min="8956" max="8956" width="62.109375" style="2" bestFit="1" customWidth="1"/>
    <col min="8957" max="8957" width="7.44140625" style="2" customWidth="1"/>
    <col min="8958" max="8958" width="9.33203125" style="2" bestFit="1" customWidth="1"/>
    <col min="8959" max="8959" width="15.6640625" style="2" bestFit="1" customWidth="1"/>
    <col min="8960" max="8960" width="17.44140625" style="2" bestFit="1" customWidth="1"/>
    <col min="8961" max="9210" width="11.44140625" style="2"/>
    <col min="9211" max="9211" width="5.5546875" style="2" bestFit="1" customWidth="1"/>
    <col min="9212" max="9212" width="62.109375" style="2" bestFit="1" customWidth="1"/>
    <col min="9213" max="9213" width="7.44140625" style="2" customWidth="1"/>
    <col min="9214" max="9214" width="9.33203125" style="2" bestFit="1" customWidth="1"/>
    <col min="9215" max="9215" width="15.6640625" style="2" bestFit="1" customWidth="1"/>
    <col min="9216" max="9216" width="17.44140625" style="2" bestFit="1" customWidth="1"/>
    <col min="9217" max="9466" width="11.44140625" style="2"/>
    <col min="9467" max="9467" width="5.5546875" style="2" bestFit="1" customWidth="1"/>
    <col min="9468" max="9468" width="62.109375" style="2" bestFit="1" customWidth="1"/>
    <col min="9469" max="9469" width="7.44140625" style="2" customWidth="1"/>
    <col min="9470" max="9470" width="9.33203125" style="2" bestFit="1" customWidth="1"/>
    <col min="9471" max="9471" width="15.6640625" style="2" bestFit="1" customWidth="1"/>
    <col min="9472" max="9472" width="17.44140625" style="2" bestFit="1" customWidth="1"/>
    <col min="9473" max="9722" width="11.44140625" style="2"/>
    <col min="9723" max="9723" width="5.5546875" style="2" bestFit="1" customWidth="1"/>
    <col min="9724" max="9724" width="62.109375" style="2" bestFit="1" customWidth="1"/>
    <col min="9725" max="9725" width="7.44140625" style="2" customWidth="1"/>
    <col min="9726" max="9726" width="9.33203125" style="2" bestFit="1" customWidth="1"/>
    <col min="9727" max="9727" width="15.6640625" style="2" bestFit="1" customWidth="1"/>
    <col min="9728" max="9728" width="17.44140625" style="2" bestFit="1" customWidth="1"/>
    <col min="9729" max="9978" width="11.44140625" style="2"/>
    <col min="9979" max="9979" width="5.5546875" style="2" bestFit="1" customWidth="1"/>
    <col min="9980" max="9980" width="62.109375" style="2" bestFit="1" customWidth="1"/>
    <col min="9981" max="9981" width="7.44140625" style="2" customWidth="1"/>
    <col min="9982" max="9982" width="9.33203125" style="2" bestFit="1" customWidth="1"/>
    <col min="9983" max="9983" width="15.6640625" style="2" bestFit="1" customWidth="1"/>
    <col min="9984" max="9984" width="17.44140625" style="2" bestFit="1" customWidth="1"/>
    <col min="9985" max="10234" width="11.44140625" style="2"/>
    <col min="10235" max="10235" width="5.5546875" style="2" bestFit="1" customWidth="1"/>
    <col min="10236" max="10236" width="62.109375" style="2" bestFit="1" customWidth="1"/>
    <col min="10237" max="10237" width="7.44140625" style="2" customWidth="1"/>
    <col min="10238" max="10238" width="9.33203125" style="2" bestFit="1" customWidth="1"/>
    <col min="10239" max="10239" width="15.6640625" style="2" bestFit="1" customWidth="1"/>
    <col min="10240" max="10240" width="17.44140625" style="2" bestFit="1" customWidth="1"/>
    <col min="10241" max="10490" width="11.44140625" style="2"/>
    <col min="10491" max="10491" width="5.5546875" style="2" bestFit="1" customWidth="1"/>
    <col min="10492" max="10492" width="62.109375" style="2" bestFit="1" customWidth="1"/>
    <col min="10493" max="10493" width="7.44140625" style="2" customWidth="1"/>
    <col min="10494" max="10494" width="9.33203125" style="2" bestFit="1" customWidth="1"/>
    <col min="10495" max="10495" width="15.6640625" style="2" bestFit="1" customWidth="1"/>
    <col min="10496" max="10496" width="17.44140625" style="2" bestFit="1" customWidth="1"/>
    <col min="10497" max="10746" width="11.44140625" style="2"/>
    <col min="10747" max="10747" width="5.5546875" style="2" bestFit="1" customWidth="1"/>
    <col min="10748" max="10748" width="62.109375" style="2" bestFit="1" customWidth="1"/>
    <col min="10749" max="10749" width="7.44140625" style="2" customWidth="1"/>
    <col min="10750" max="10750" width="9.33203125" style="2" bestFit="1" customWidth="1"/>
    <col min="10751" max="10751" width="15.6640625" style="2" bestFit="1" customWidth="1"/>
    <col min="10752" max="10752" width="17.44140625" style="2" bestFit="1" customWidth="1"/>
    <col min="10753" max="11002" width="11.44140625" style="2"/>
    <col min="11003" max="11003" width="5.5546875" style="2" bestFit="1" customWidth="1"/>
    <col min="11004" max="11004" width="62.109375" style="2" bestFit="1" customWidth="1"/>
    <col min="11005" max="11005" width="7.44140625" style="2" customWidth="1"/>
    <col min="11006" max="11006" width="9.33203125" style="2" bestFit="1" customWidth="1"/>
    <col min="11007" max="11007" width="15.6640625" style="2" bestFit="1" customWidth="1"/>
    <col min="11008" max="11008" width="17.44140625" style="2" bestFit="1" customWidth="1"/>
    <col min="11009" max="11258" width="11.44140625" style="2"/>
    <col min="11259" max="11259" width="5.5546875" style="2" bestFit="1" customWidth="1"/>
    <col min="11260" max="11260" width="62.109375" style="2" bestFit="1" customWidth="1"/>
    <col min="11261" max="11261" width="7.44140625" style="2" customWidth="1"/>
    <col min="11262" max="11262" width="9.33203125" style="2" bestFit="1" customWidth="1"/>
    <col min="11263" max="11263" width="15.6640625" style="2" bestFit="1" customWidth="1"/>
    <col min="11264" max="11264" width="17.44140625" style="2" bestFit="1" customWidth="1"/>
    <col min="11265" max="11514" width="11.44140625" style="2"/>
    <col min="11515" max="11515" width="5.5546875" style="2" bestFit="1" customWidth="1"/>
    <col min="11516" max="11516" width="62.109375" style="2" bestFit="1" customWidth="1"/>
    <col min="11517" max="11517" width="7.44140625" style="2" customWidth="1"/>
    <col min="11518" max="11518" width="9.33203125" style="2" bestFit="1" customWidth="1"/>
    <col min="11519" max="11519" width="15.6640625" style="2" bestFit="1" customWidth="1"/>
    <col min="11520" max="11520" width="17.44140625" style="2" bestFit="1" customWidth="1"/>
    <col min="11521" max="11770" width="11.44140625" style="2"/>
    <col min="11771" max="11771" width="5.5546875" style="2" bestFit="1" customWidth="1"/>
    <col min="11772" max="11772" width="62.109375" style="2" bestFit="1" customWidth="1"/>
    <col min="11773" max="11773" width="7.44140625" style="2" customWidth="1"/>
    <col min="11774" max="11774" width="9.33203125" style="2" bestFit="1" customWidth="1"/>
    <col min="11775" max="11775" width="15.6640625" style="2" bestFit="1" customWidth="1"/>
    <col min="11776" max="11776" width="17.44140625" style="2" bestFit="1" customWidth="1"/>
    <col min="11777" max="12026" width="11.44140625" style="2"/>
    <col min="12027" max="12027" width="5.5546875" style="2" bestFit="1" customWidth="1"/>
    <col min="12028" max="12028" width="62.109375" style="2" bestFit="1" customWidth="1"/>
    <col min="12029" max="12029" width="7.44140625" style="2" customWidth="1"/>
    <col min="12030" max="12030" width="9.33203125" style="2" bestFit="1" customWidth="1"/>
    <col min="12031" max="12031" width="15.6640625" style="2" bestFit="1" customWidth="1"/>
    <col min="12032" max="12032" width="17.44140625" style="2" bestFit="1" customWidth="1"/>
    <col min="12033" max="12282" width="11.44140625" style="2"/>
    <col min="12283" max="12283" width="5.5546875" style="2" bestFit="1" customWidth="1"/>
    <col min="12284" max="12284" width="62.109375" style="2" bestFit="1" customWidth="1"/>
    <col min="12285" max="12285" width="7.44140625" style="2" customWidth="1"/>
    <col min="12286" max="12286" width="9.33203125" style="2" bestFit="1" customWidth="1"/>
    <col min="12287" max="12287" width="15.6640625" style="2" bestFit="1" customWidth="1"/>
    <col min="12288" max="12288" width="17.44140625" style="2" bestFit="1" customWidth="1"/>
    <col min="12289" max="12538" width="11.44140625" style="2"/>
    <col min="12539" max="12539" width="5.5546875" style="2" bestFit="1" customWidth="1"/>
    <col min="12540" max="12540" width="62.109375" style="2" bestFit="1" customWidth="1"/>
    <col min="12541" max="12541" width="7.44140625" style="2" customWidth="1"/>
    <col min="12542" max="12542" width="9.33203125" style="2" bestFit="1" customWidth="1"/>
    <col min="12543" max="12543" width="15.6640625" style="2" bestFit="1" customWidth="1"/>
    <col min="12544" max="12544" width="17.44140625" style="2" bestFit="1" customWidth="1"/>
    <col min="12545" max="12794" width="11.44140625" style="2"/>
    <col min="12795" max="12795" width="5.5546875" style="2" bestFit="1" customWidth="1"/>
    <col min="12796" max="12796" width="62.109375" style="2" bestFit="1" customWidth="1"/>
    <col min="12797" max="12797" width="7.44140625" style="2" customWidth="1"/>
    <col min="12798" max="12798" width="9.33203125" style="2" bestFit="1" customWidth="1"/>
    <col min="12799" max="12799" width="15.6640625" style="2" bestFit="1" customWidth="1"/>
    <col min="12800" max="12800" width="17.44140625" style="2" bestFit="1" customWidth="1"/>
    <col min="12801" max="13050" width="11.44140625" style="2"/>
    <col min="13051" max="13051" width="5.5546875" style="2" bestFit="1" customWidth="1"/>
    <col min="13052" max="13052" width="62.109375" style="2" bestFit="1" customWidth="1"/>
    <col min="13053" max="13053" width="7.44140625" style="2" customWidth="1"/>
    <col min="13054" max="13054" width="9.33203125" style="2" bestFit="1" customWidth="1"/>
    <col min="13055" max="13055" width="15.6640625" style="2" bestFit="1" customWidth="1"/>
    <col min="13056" max="13056" width="17.44140625" style="2" bestFit="1" customWidth="1"/>
    <col min="13057" max="13306" width="11.44140625" style="2"/>
    <col min="13307" max="13307" width="5.5546875" style="2" bestFit="1" customWidth="1"/>
    <col min="13308" max="13308" width="62.109375" style="2" bestFit="1" customWidth="1"/>
    <col min="13309" max="13309" width="7.44140625" style="2" customWidth="1"/>
    <col min="13310" max="13310" width="9.33203125" style="2" bestFit="1" customWidth="1"/>
    <col min="13311" max="13311" width="15.6640625" style="2" bestFit="1" customWidth="1"/>
    <col min="13312" max="13312" width="17.44140625" style="2" bestFit="1" customWidth="1"/>
    <col min="13313" max="13562" width="11.44140625" style="2"/>
    <col min="13563" max="13563" width="5.5546875" style="2" bestFit="1" customWidth="1"/>
    <col min="13564" max="13564" width="62.109375" style="2" bestFit="1" customWidth="1"/>
    <col min="13565" max="13565" width="7.44140625" style="2" customWidth="1"/>
    <col min="13566" max="13566" width="9.33203125" style="2" bestFit="1" customWidth="1"/>
    <col min="13567" max="13567" width="15.6640625" style="2" bestFit="1" customWidth="1"/>
    <col min="13568" max="13568" width="17.44140625" style="2" bestFit="1" customWidth="1"/>
    <col min="13569" max="13818" width="11.44140625" style="2"/>
    <col min="13819" max="13819" width="5.5546875" style="2" bestFit="1" customWidth="1"/>
    <col min="13820" max="13820" width="62.109375" style="2" bestFit="1" customWidth="1"/>
    <col min="13821" max="13821" width="7.44140625" style="2" customWidth="1"/>
    <col min="13822" max="13822" width="9.33203125" style="2" bestFit="1" customWidth="1"/>
    <col min="13823" max="13823" width="15.6640625" style="2" bestFit="1" customWidth="1"/>
    <col min="13824" max="13824" width="17.44140625" style="2" bestFit="1" customWidth="1"/>
    <col min="13825" max="14074" width="11.44140625" style="2"/>
    <col min="14075" max="14075" width="5.5546875" style="2" bestFit="1" customWidth="1"/>
    <col min="14076" max="14076" width="62.109375" style="2" bestFit="1" customWidth="1"/>
    <col min="14077" max="14077" width="7.44140625" style="2" customWidth="1"/>
    <col min="14078" max="14078" width="9.33203125" style="2" bestFit="1" customWidth="1"/>
    <col min="14079" max="14079" width="15.6640625" style="2" bestFit="1" customWidth="1"/>
    <col min="14080" max="14080" width="17.44140625" style="2" bestFit="1" customWidth="1"/>
    <col min="14081" max="14330" width="11.44140625" style="2"/>
    <col min="14331" max="14331" width="5.5546875" style="2" bestFit="1" customWidth="1"/>
    <col min="14332" max="14332" width="62.109375" style="2" bestFit="1" customWidth="1"/>
    <col min="14333" max="14333" width="7.44140625" style="2" customWidth="1"/>
    <col min="14334" max="14334" width="9.33203125" style="2" bestFit="1" customWidth="1"/>
    <col min="14335" max="14335" width="15.6640625" style="2" bestFit="1" customWidth="1"/>
    <col min="14336" max="14336" width="17.44140625" style="2" bestFit="1" customWidth="1"/>
    <col min="14337" max="14586" width="11.44140625" style="2"/>
    <col min="14587" max="14587" width="5.5546875" style="2" bestFit="1" customWidth="1"/>
    <col min="14588" max="14588" width="62.109375" style="2" bestFit="1" customWidth="1"/>
    <col min="14589" max="14589" width="7.44140625" style="2" customWidth="1"/>
    <col min="14590" max="14590" width="9.33203125" style="2" bestFit="1" customWidth="1"/>
    <col min="14591" max="14591" width="15.6640625" style="2" bestFit="1" customWidth="1"/>
    <col min="14592" max="14592" width="17.44140625" style="2" bestFit="1" customWidth="1"/>
    <col min="14593" max="14842" width="11.44140625" style="2"/>
    <col min="14843" max="14843" width="5.5546875" style="2" bestFit="1" customWidth="1"/>
    <col min="14844" max="14844" width="62.109375" style="2" bestFit="1" customWidth="1"/>
    <col min="14845" max="14845" width="7.44140625" style="2" customWidth="1"/>
    <col min="14846" max="14846" width="9.33203125" style="2" bestFit="1" customWidth="1"/>
    <col min="14847" max="14847" width="15.6640625" style="2" bestFit="1" customWidth="1"/>
    <col min="14848" max="14848" width="17.44140625" style="2" bestFit="1" customWidth="1"/>
    <col min="14849" max="15098" width="11.44140625" style="2"/>
    <col min="15099" max="15099" width="5.5546875" style="2" bestFit="1" customWidth="1"/>
    <col min="15100" max="15100" width="62.109375" style="2" bestFit="1" customWidth="1"/>
    <col min="15101" max="15101" width="7.44140625" style="2" customWidth="1"/>
    <col min="15102" max="15102" width="9.33203125" style="2" bestFit="1" customWidth="1"/>
    <col min="15103" max="15103" width="15.6640625" style="2" bestFit="1" customWidth="1"/>
    <col min="15104" max="15104" width="17.44140625" style="2" bestFit="1" customWidth="1"/>
    <col min="15105" max="15354" width="11.44140625" style="2"/>
    <col min="15355" max="15355" width="5.5546875" style="2" bestFit="1" customWidth="1"/>
    <col min="15356" max="15356" width="62.109375" style="2" bestFit="1" customWidth="1"/>
    <col min="15357" max="15357" width="7.44140625" style="2" customWidth="1"/>
    <col min="15358" max="15358" width="9.33203125" style="2" bestFit="1" customWidth="1"/>
    <col min="15359" max="15359" width="15.6640625" style="2" bestFit="1" customWidth="1"/>
    <col min="15360" max="15360" width="17.44140625" style="2" bestFit="1" customWidth="1"/>
    <col min="15361" max="15610" width="11.44140625" style="2"/>
    <col min="15611" max="15611" width="5.5546875" style="2" bestFit="1" customWidth="1"/>
    <col min="15612" max="15612" width="62.109375" style="2" bestFit="1" customWidth="1"/>
    <col min="15613" max="15613" width="7.44140625" style="2" customWidth="1"/>
    <col min="15614" max="15614" width="9.33203125" style="2" bestFit="1" customWidth="1"/>
    <col min="15615" max="15615" width="15.6640625" style="2" bestFit="1" customWidth="1"/>
    <col min="15616" max="15616" width="17.44140625" style="2" bestFit="1" customWidth="1"/>
    <col min="15617" max="15866" width="11.44140625" style="2"/>
    <col min="15867" max="15867" width="5.5546875" style="2" bestFit="1" customWidth="1"/>
    <col min="15868" max="15868" width="62.109375" style="2" bestFit="1" customWidth="1"/>
    <col min="15869" max="15869" width="7.44140625" style="2" customWidth="1"/>
    <col min="15870" max="15870" width="9.33203125" style="2" bestFit="1" customWidth="1"/>
    <col min="15871" max="15871" width="15.6640625" style="2" bestFit="1" customWidth="1"/>
    <col min="15872" max="15872" width="17.44140625" style="2" bestFit="1" customWidth="1"/>
    <col min="15873" max="16122" width="11.44140625" style="2"/>
    <col min="16123" max="16123" width="5.5546875" style="2" bestFit="1" customWidth="1"/>
    <col min="16124" max="16124" width="62.109375" style="2" bestFit="1" customWidth="1"/>
    <col min="16125" max="16125" width="7.44140625" style="2" customWidth="1"/>
    <col min="16126" max="16126" width="9.33203125" style="2" bestFit="1" customWidth="1"/>
    <col min="16127" max="16127" width="15.6640625" style="2" bestFit="1" customWidth="1"/>
    <col min="16128" max="16128" width="17.44140625" style="2" bestFit="1" customWidth="1"/>
    <col min="16129" max="16384" width="11.44140625" style="2"/>
  </cols>
  <sheetData>
    <row r="1" spans="1:48" ht="37.5" customHeight="1" x14ac:dyDescent="0.25">
      <c r="A1" s="106" t="s">
        <v>258</v>
      </c>
      <c r="B1" s="107"/>
      <c r="C1" s="107"/>
      <c r="D1" s="107"/>
      <c r="E1" s="107"/>
      <c r="F1" s="108"/>
    </row>
    <row r="2" spans="1:48" ht="24" customHeight="1" x14ac:dyDescent="0.25">
      <c r="A2" s="109" t="s">
        <v>257</v>
      </c>
      <c r="B2" s="110"/>
      <c r="C2" s="110"/>
      <c r="D2" s="110"/>
      <c r="E2" s="110"/>
      <c r="F2" s="111"/>
    </row>
    <row r="3" spans="1:48" s="8" customFormat="1" ht="28.2" customHeight="1" thickBot="1" x14ac:dyDescent="0.3">
      <c r="A3" s="3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7" t="s">
        <v>5</v>
      </c>
    </row>
    <row r="4" spans="1:48" s="16" customFormat="1" ht="20.100000000000001" customHeight="1" x14ac:dyDescent="0.25">
      <c r="A4" s="9">
        <v>1</v>
      </c>
      <c r="B4" s="10" t="s">
        <v>6</v>
      </c>
      <c r="C4" s="11"/>
      <c r="D4" s="12"/>
      <c r="E4" s="13"/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</row>
    <row r="5" spans="1:48" s="29" customFormat="1" ht="16.5" customHeight="1" outlineLevel="1" x14ac:dyDescent="0.3">
      <c r="A5" s="30" t="s">
        <v>224</v>
      </c>
      <c r="B5" s="22" t="s">
        <v>7</v>
      </c>
      <c r="C5" s="17" t="s">
        <v>8</v>
      </c>
      <c r="D5" s="18">
        <v>1</v>
      </c>
      <c r="E5" s="19"/>
      <c r="F5" s="20">
        <f>+E5*D5</f>
        <v>0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</row>
    <row r="6" spans="1:48" s="16" customFormat="1" ht="20.100000000000001" customHeight="1" x14ac:dyDescent="0.3">
      <c r="A6" s="21">
        <v>2</v>
      </c>
      <c r="B6" s="36" t="s">
        <v>256</v>
      </c>
      <c r="C6" s="17"/>
      <c r="D6" s="18"/>
      <c r="E6" s="19"/>
      <c r="F6" s="20">
        <f t="shared" ref="F6:F53" si="0">+E6*D6</f>
        <v>0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s="29" customFormat="1" ht="20.100000000000001" customHeight="1" outlineLevel="1" x14ac:dyDescent="0.3">
      <c r="A7" s="23" t="s">
        <v>9</v>
      </c>
      <c r="B7" s="24" t="s">
        <v>10</v>
      </c>
      <c r="C7" s="25"/>
      <c r="D7" s="26"/>
      <c r="E7" s="27"/>
      <c r="F7" s="20">
        <f t="shared" si="0"/>
        <v>0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1:48" s="29" customFormat="1" ht="27.6" customHeight="1" outlineLevel="1" x14ac:dyDescent="0.3">
      <c r="A8" s="30" t="s">
        <v>11</v>
      </c>
      <c r="B8" s="22" t="s">
        <v>12</v>
      </c>
      <c r="C8" s="17" t="s">
        <v>13</v>
      </c>
      <c r="D8" s="18">
        <v>120</v>
      </c>
      <c r="E8" s="19"/>
      <c r="F8" s="20">
        <f>+E8*D8</f>
        <v>0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1:48" s="29" customFormat="1" ht="39.6" outlineLevel="1" x14ac:dyDescent="0.3">
      <c r="A9" s="30" t="s">
        <v>14</v>
      </c>
      <c r="B9" s="22" t="s">
        <v>259</v>
      </c>
      <c r="C9" s="17" t="s">
        <v>15</v>
      </c>
      <c r="D9" s="38">
        <f>90*1.2</f>
        <v>108</v>
      </c>
      <c r="E9" s="19"/>
      <c r="F9" s="20">
        <f t="shared" ref="F9" si="1">+E9*D9</f>
        <v>0</v>
      </c>
    </row>
    <row r="10" spans="1:48" s="29" customFormat="1" ht="39.6" outlineLevel="1" x14ac:dyDescent="0.3">
      <c r="A10" s="30" t="s">
        <v>16</v>
      </c>
      <c r="B10" s="22" t="s">
        <v>260</v>
      </c>
      <c r="C10" s="17" t="s">
        <v>15</v>
      </c>
      <c r="D10" s="18">
        <f>120*0.4</f>
        <v>48</v>
      </c>
      <c r="E10" s="19"/>
      <c r="F10" s="20">
        <f t="shared" si="0"/>
        <v>0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8" s="29" customFormat="1" ht="26.4" outlineLevel="1" x14ac:dyDescent="0.3">
      <c r="A11" s="30" t="s">
        <v>18</v>
      </c>
      <c r="B11" s="22" t="s">
        <v>17</v>
      </c>
      <c r="C11" s="17" t="s">
        <v>15</v>
      </c>
      <c r="D11" s="18">
        <f>D10+D8</f>
        <v>168</v>
      </c>
      <c r="E11" s="19"/>
      <c r="F11" s="20">
        <f t="shared" si="0"/>
        <v>0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1:48" s="29" customFormat="1" ht="16.5" customHeight="1" outlineLevel="1" x14ac:dyDescent="0.3">
      <c r="A12" s="30" t="s">
        <v>225</v>
      </c>
      <c r="B12" s="22" t="s">
        <v>19</v>
      </c>
      <c r="C12" s="17" t="s">
        <v>15</v>
      </c>
      <c r="D12" s="31">
        <f>120*0.5</f>
        <v>60</v>
      </c>
      <c r="E12" s="19"/>
      <c r="F12" s="20">
        <f t="shared" si="0"/>
        <v>0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1:48" s="29" customFormat="1" ht="16.5" customHeight="1" outlineLevel="1" x14ac:dyDescent="0.3">
      <c r="A13" s="21" t="s">
        <v>20</v>
      </c>
      <c r="B13" s="32" t="s">
        <v>21</v>
      </c>
      <c r="C13" s="17"/>
      <c r="D13" s="18"/>
      <c r="E13" s="19"/>
      <c r="F13" s="20">
        <f t="shared" si="0"/>
        <v>0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48" s="33" customFormat="1" ht="16.5" customHeight="1" outlineLevel="1" x14ac:dyDescent="0.3">
      <c r="A14" s="30" t="s">
        <v>22</v>
      </c>
      <c r="B14" s="22" t="s">
        <v>23</v>
      </c>
      <c r="C14" s="17" t="s">
        <v>15</v>
      </c>
      <c r="D14" s="18">
        <v>4</v>
      </c>
      <c r="E14" s="19"/>
      <c r="F14" s="20">
        <f t="shared" si="0"/>
        <v>0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48" s="33" customFormat="1" ht="16.5" customHeight="1" outlineLevel="1" x14ac:dyDescent="0.3">
      <c r="A15" s="30" t="s">
        <v>24</v>
      </c>
      <c r="B15" s="22" t="s">
        <v>25</v>
      </c>
      <c r="C15" s="17" t="s">
        <v>15</v>
      </c>
      <c r="D15" s="18">
        <v>4</v>
      </c>
      <c r="E15" s="19"/>
      <c r="F15" s="20">
        <f t="shared" si="0"/>
        <v>0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1:48" s="33" customFormat="1" ht="16.5" customHeight="1" outlineLevel="1" x14ac:dyDescent="0.3">
      <c r="A16" s="30" t="s">
        <v>26</v>
      </c>
      <c r="B16" s="34" t="s">
        <v>27</v>
      </c>
      <c r="C16" s="17" t="s">
        <v>15</v>
      </c>
      <c r="D16" s="18">
        <f>45*0.4*1.2</f>
        <v>21.599999999999998</v>
      </c>
      <c r="E16" s="19"/>
      <c r="F16" s="20">
        <f t="shared" si="0"/>
        <v>0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1:48" s="33" customFormat="1" ht="16.5" customHeight="1" outlineLevel="1" x14ac:dyDescent="0.3">
      <c r="A17" s="30" t="s">
        <v>28</v>
      </c>
      <c r="B17" s="22" t="s">
        <v>29</v>
      </c>
      <c r="C17" s="17" t="s">
        <v>13</v>
      </c>
      <c r="D17" s="18">
        <v>28</v>
      </c>
      <c r="E17" s="19"/>
      <c r="F17" s="20">
        <f t="shared" si="0"/>
        <v>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</row>
    <row r="18" spans="1:48" s="33" customFormat="1" ht="16.5" customHeight="1" outlineLevel="1" x14ac:dyDescent="0.3">
      <c r="A18" s="30" t="s">
        <v>30</v>
      </c>
      <c r="B18" s="34" t="s">
        <v>31</v>
      </c>
      <c r="C18" s="17" t="s">
        <v>13</v>
      </c>
      <c r="D18" s="18">
        <v>82</v>
      </c>
      <c r="E18" s="19"/>
      <c r="F18" s="20">
        <f t="shared" si="0"/>
        <v>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</row>
    <row r="19" spans="1:48" s="33" customFormat="1" ht="16.5" customHeight="1" outlineLevel="1" x14ac:dyDescent="0.3">
      <c r="A19" s="30" t="s">
        <v>32</v>
      </c>
      <c r="B19" s="34" t="s">
        <v>33</v>
      </c>
      <c r="C19" s="17" t="s">
        <v>34</v>
      </c>
      <c r="D19" s="18">
        <f>+D18*0.2</f>
        <v>16.400000000000002</v>
      </c>
      <c r="E19" s="19"/>
      <c r="F19" s="20">
        <f t="shared" si="0"/>
        <v>0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1:48" s="29" customFormat="1" ht="16.5" customHeight="1" outlineLevel="1" x14ac:dyDescent="0.3">
      <c r="A20" s="21" t="s">
        <v>35</v>
      </c>
      <c r="B20" s="32" t="s">
        <v>36</v>
      </c>
      <c r="C20" s="17"/>
      <c r="D20" s="18"/>
      <c r="E20" s="19"/>
      <c r="F20" s="20">
        <f t="shared" si="0"/>
        <v>0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spans="1:48" s="29" customFormat="1" ht="16.5" customHeight="1" outlineLevel="1" x14ac:dyDescent="0.3">
      <c r="A21" s="30" t="s">
        <v>37</v>
      </c>
      <c r="B21" s="34" t="s">
        <v>38</v>
      </c>
      <c r="C21" s="17" t="s">
        <v>15</v>
      </c>
      <c r="D21" s="35">
        <v>28</v>
      </c>
      <c r="E21" s="19"/>
      <c r="F21" s="20">
        <f t="shared" si="0"/>
        <v>0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</row>
    <row r="22" spans="1:48" s="29" customFormat="1" ht="16.5" customHeight="1" outlineLevel="1" x14ac:dyDescent="0.3">
      <c r="A22" s="30" t="s">
        <v>39</v>
      </c>
      <c r="B22" s="34" t="s">
        <v>261</v>
      </c>
      <c r="C22" s="17" t="s">
        <v>40</v>
      </c>
      <c r="D22" s="18">
        <f>+D21*80</f>
        <v>2240</v>
      </c>
      <c r="E22" s="19"/>
      <c r="F22" s="20">
        <f t="shared" si="0"/>
        <v>0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</row>
    <row r="23" spans="1:48" s="29" customFormat="1" ht="16.5" customHeight="1" outlineLevel="1" x14ac:dyDescent="0.3">
      <c r="A23" s="21" t="s">
        <v>41</v>
      </c>
      <c r="B23" s="36" t="s">
        <v>42</v>
      </c>
      <c r="C23" s="17"/>
      <c r="D23" s="18"/>
      <c r="E23" s="19"/>
      <c r="F23" s="20">
        <f t="shared" si="0"/>
        <v>0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 s="29" customFormat="1" ht="16.5" customHeight="1" outlineLevel="1" x14ac:dyDescent="0.3">
      <c r="A24" s="21" t="s">
        <v>43</v>
      </c>
      <c r="B24" s="36" t="s">
        <v>44</v>
      </c>
      <c r="C24" s="37"/>
      <c r="D24" s="38"/>
      <c r="E24" s="19"/>
      <c r="F24" s="20">
        <f t="shared" si="0"/>
        <v>0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</row>
    <row r="25" spans="1:48" s="29" customFormat="1" ht="16.5" customHeight="1" outlineLevel="1" x14ac:dyDescent="0.3">
      <c r="A25" s="30" t="s">
        <v>45</v>
      </c>
      <c r="B25" s="22" t="s">
        <v>46</v>
      </c>
      <c r="C25" s="37" t="s">
        <v>47</v>
      </c>
      <c r="D25" s="38">
        <v>1</v>
      </c>
      <c r="E25" s="19"/>
      <c r="F25" s="20">
        <f t="shared" si="0"/>
        <v>0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</row>
    <row r="26" spans="1:48" s="29" customFormat="1" ht="16.5" customHeight="1" outlineLevel="1" x14ac:dyDescent="0.3">
      <c r="A26" s="30" t="s">
        <v>48</v>
      </c>
      <c r="B26" s="39" t="s">
        <v>49</v>
      </c>
      <c r="C26" s="40" t="s">
        <v>47</v>
      </c>
      <c r="D26" s="41">
        <v>1</v>
      </c>
      <c r="E26" s="42"/>
      <c r="F26" s="20">
        <f t="shared" si="0"/>
        <v>0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</row>
    <row r="27" spans="1:48" s="29" customFormat="1" ht="16.5" customHeight="1" outlineLevel="1" x14ac:dyDescent="0.3">
      <c r="A27" s="21" t="s">
        <v>50</v>
      </c>
      <c r="B27" s="36" t="s">
        <v>51</v>
      </c>
      <c r="C27" s="37"/>
      <c r="D27" s="38"/>
      <c r="E27" s="19"/>
      <c r="F27" s="20">
        <f t="shared" si="0"/>
        <v>0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 s="29" customFormat="1" ht="16.5" customHeight="1" outlineLevel="1" x14ac:dyDescent="0.3">
      <c r="A28" s="30" t="s">
        <v>52</v>
      </c>
      <c r="B28" s="39" t="s">
        <v>53</v>
      </c>
      <c r="C28" s="40" t="s">
        <v>47</v>
      </c>
      <c r="D28" s="41">
        <v>4</v>
      </c>
      <c r="E28" s="42"/>
      <c r="F28" s="20">
        <f t="shared" si="0"/>
        <v>0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  <row r="29" spans="1:48" s="29" customFormat="1" ht="16.5" customHeight="1" outlineLevel="1" x14ac:dyDescent="0.3">
      <c r="A29" s="30" t="s">
        <v>54</v>
      </c>
      <c r="B29" s="22" t="s">
        <v>55</v>
      </c>
      <c r="C29" s="37" t="s">
        <v>47</v>
      </c>
      <c r="D29" s="38">
        <v>1</v>
      </c>
      <c r="E29" s="19"/>
      <c r="F29" s="20">
        <f t="shared" si="0"/>
        <v>0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</row>
    <row r="30" spans="1:48" s="29" customFormat="1" ht="16.5" customHeight="1" outlineLevel="1" x14ac:dyDescent="0.3">
      <c r="A30" s="30" t="s">
        <v>56</v>
      </c>
      <c r="B30" s="22" t="s">
        <v>262</v>
      </c>
      <c r="C30" s="37" t="s">
        <v>57</v>
      </c>
      <c r="D30" s="38">
        <v>4</v>
      </c>
      <c r="E30" s="19"/>
      <c r="F30" s="20">
        <f t="shared" si="0"/>
        <v>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</row>
    <row r="31" spans="1:48" s="29" customFormat="1" ht="26.4" outlineLevel="1" x14ac:dyDescent="0.3">
      <c r="A31" s="21" t="s">
        <v>58</v>
      </c>
      <c r="B31" s="36" t="s">
        <v>263</v>
      </c>
      <c r="C31" s="37"/>
      <c r="D31" s="38"/>
      <c r="E31" s="19"/>
      <c r="F31" s="20">
        <f t="shared" si="0"/>
        <v>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 s="29" customFormat="1" ht="16.5" customHeight="1" outlineLevel="1" x14ac:dyDescent="0.3">
      <c r="A32" s="30" t="s">
        <v>59</v>
      </c>
      <c r="B32" s="22" t="s">
        <v>226</v>
      </c>
      <c r="C32" s="37" t="s">
        <v>57</v>
      </c>
      <c r="D32" s="38">
        <v>30</v>
      </c>
      <c r="E32" s="19"/>
      <c r="F32" s="20">
        <f t="shared" si="0"/>
        <v>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</row>
    <row r="33" spans="1:48" s="29" customFormat="1" ht="16.5" customHeight="1" outlineLevel="1" x14ac:dyDescent="0.3">
      <c r="A33" s="30" t="s">
        <v>60</v>
      </c>
      <c r="B33" s="22" t="s">
        <v>61</v>
      </c>
      <c r="C33" s="37" t="s">
        <v>62</v>
      </c>
      <c r="D33" s="38">
        <v>1</v>
      </c>
      <c r="E33" s="19"/>
      <c r="F33" s="20">
        <f t="shared" si="0"/>
        <v>0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 s="29" customFormat="1" ht="16.5" customHeight="1" outlineLevel="1" x14ac:dyDescent="0.3">
      <c r="A34" s="30" t="s">
        <v>63</v>
      </c>
      <c r="B34" s="22" t="s">
        <v>64</v>
      </c>
      <c r="C34" s="37" t="s">
        <v>62</v>
      </c>
      <c r="D34" s="38">
        <v>1</v>
      </c>
      <c r="E34" s="19"/>
      <c r="F34" s="20">
        <f t="shared" si="0"/>
        <v>0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 s="29" customFormat="1" ht="20.100000000000001" customHeight="1" outlineLevel="1" x14ac:dyDescent="0.3">
      <c r="A35" s="21" t="s">
        <v>65</v>
      </c>
      <c r="B35" s="32" t="s">
        <v>66</v>
      </c>
      <c r="C35" s="17"/>
      <c r="D35" s="18"/>
      <c r="E35" s="19"/>
      <c r="F35" s="20">
        <f t="shared" si="0"/>
        <v>0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 s="29" customFormat="1" ht="16.5" customHeight="1" outlineLevel="1" x14ac:dyDescent="0.3">
      <c r="A36" s="30" t="s">
        <v>67</v>
      </c>
      <c r="B36" s="22" t="s">
        <v>264</v>
      </c>
      <c r="C36" s="17" t="s">
        <v>15</v>
      </c>
      <c r="D36" s="35">
        <v>39</v>
      </c>
      <c r="E36" s="19"/>
      <c r="F36" s="20">
        <f t="shared" si="0"/>
        <v>0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 s="29" customFormat="1" ht="16.5" customHeight="1" outlineLevel="1" x14ac:dyDescent="0.3">
      <c r="A37" s="30" t="s">
        <v>68</v>
      </c>
      <c r="B37" s="22" t="s">
        <v>69</v>
      </c>
      <c r="C37" s="17" t="s">
        <v>40</v>
      </c>
      <c r="D37" s="18">
        <f>+D36*130</f>
        <v>5070</v>
      </c>
      <c r="E37" s="19"/>
      <c r="F37" s="20">
        <f t="shared" si="0"/>
        <v>0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 s="29" customFormat="1" ht="24" customHeight="1" outlineLevel="1" x14ac:dyDescent="0.3">
      <c r="A38" s="30" t="s">
        <v>70</v>
      </c>
      <c r="B38" s="22" t="s">
        <v>212</v>
      </c>
      <c r="C38" s="37" t="s">
        <v>13</v>
      </c>
      <c r="D38" s="18">
        <v>105</v>
      </c>
      <c r="E38" s="19"/>
      <c r="F38" s="20">
        <f t="shared" si="0"/>
        <v>0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 s="29" customFormat="1" ht="16.5" customHeight="1" outlineLevel="1" x14ac:dyDescent="0.3">
      <c r="A39" s="21" t="s">
        <v>71</v>
      </c>
      <c r="B39" s="32" t="s">
        <v>265</v>
      </c>
      <c r="C39" s="47"/>
      <c r="D39" s="18"/>
      <c r="E39" s="35"/>
      <c r="F39" s="20">
        <f t="shared" si="0"/>
        <v>0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 s="29" customFormat="1" ht="16.5" customHeight="1" outlineLevel="1" x14ac:dyDescent="0.3">
      <c r="A40" s="30" t="s">
        <v>72</v>
      </c>
      <c r="B40" s="48" t="s">
        <v>227</v>
      </c>
      <c r="C40" s="49" t="s">
        <v>47</v>
      </c>
      <c r="D40" s="18">
        <v>16</v>
      </c>
      <c r="E40" s="35"/>
      <c r="F40" s="20">
        <f t="shared" si="0"/>
        <v>0</v>
      </c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 s="29" customFormat="1" ht="16.5" customHeight="1" outlineLevel="1" x14ac:dyDescent="0.3">
      <c r="A41" s="30" t="s">
        <v>73</v>
      </c>
      <c r="B41" s="48" t="s">
        <v>228</v>
      </c>
      <c r="C41" s="49" t="s">
        <v>47</v>
      </c>
      <c r="D41" s="18">
        <v>16</v>
      </c>
      <c r="E41" s="35"/>
      <c r="F41" s="20">
        <f t="shared" si="0"/>
        <v>0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 s="29" customFormat="1" ht="16.5" customHeight="1" outlineLevel="1" x14ac:dyDescent="0.3">
      <c r="A42" s="30" t="s">
        <v>74</v>
      </c>
      <c r="B42" s="22" t="s">
        <v>76</v>
      </c>
      <c r="C42" s="50" t="s">
        <v>57</v>
      </c>
      <c r="D42" s="18">
        <v>10</v>
      </c>
      <c r="E42" s="50"/>
      <c r="F42" s="20">
        <f t="shared" si="0"/>
        <v>0</v>
      </c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 s="29" customFormat="1" ht="16.5" customHeight="1" outlineLevel="1" x14ac:dyDescent="0.3">
      <c r="A43" s="30" t="s">
        <v>75</v>
      </c>
      <c r="B43" s="22" t="s">
        <v>78</v>
      </c>
      <c r="C43" s="50" t="s">
        <v>57</v>
      </c>
      <c r="D43" s="18">
        <v>4</v>
      </c>
      <c r="E43" s="50"/>
      <c r="F43" s="20">
        <f t="shared" si="0"/>
        <v>0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 s="29" customFormat="1" ht="16.5" customHeight="1" outlineLevel="1" x14ac:dyDescent="0.3">
      <c r="A44" s="30" t="s">
        <v>77</v>
      </c>
      <c r="B44" s="22" t="s">
        <v>80</v>
      </c>
      <c r="C44" s="37" t="s">
        <v>13</v>
      </c>
      <c r="D44" s="18">
        <v>1</v>
      </c>
      <c r="E44" s="50"/>
      <c r="F44" s="20">
        <f t="shared" si="0"/>
        <v>0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1:48" s="29" customFormat="1" ht="16.5" customHeight="1" outlineLevel="1" x14ac:dyDescent="0.3">
      <c r="A45" s="30" t="s">
        <v>79</v>
      </c>
      <c r="B45" s="39" t="s">
        <v>81</v>
      </c>
      <c r="C45" s="40" t="s">
        <v>13</v>
      </c>
      <c r="D45" s="51">
        <v>1</v>
      </c>
      <c r="E45" s="52"/>
      <c r="F45" s="20">
        <f t="shared" si="0"/>
        <v>0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 s="29" customFormat="1" ht="16.5" customHeight="1" outlineLevel="1" x14ac:dyDescent="0.3">
      <c r="A46" s="21" t="s">
        <v>82</v>
      </c>
      <c r="B46" s="32" t="s">
        <v>83</v>
      </c>
      <c r="C46" s="17"/>
      <c r="D46" s="38"/>
      <c r="E46" s="19"/>
      <c r="F46" s="20">
        <f t="shared" si="0"/>
        <v>0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 s="53" customFormat="1" ht="16.5" customHeight="1" outlineLevel="1" x14ac:dyDescent="0.3">
      <c r="A47" s="57" t="s">
        <v>84</v>
      </c>
      <c r="B47" s="39" t="s">
        <v>243</v>
      </c>
      <c r="C47" s="54" t="s">
        <v>13</v>
      </c>
      <c r="D47" s="51">
        <v>230</v>
      </c>
      <c r="E47" s="52"/>
      <c r="F47" s="102">
        <f>+E47*D47</f>
        <v>0</v>
      </c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 s="53" customFormat="1" ht="26.4" outlineLevel="1" x14ac:dyDescent="0.3">
      <c r="A48" s="30" t="s">
        <v>85</v>
      </c>
      <c r="B48" s="39" t="s">
        <v>266</v>
      </c>
      <c r="C48" s="54" t="s">
        <v>211</v>
      </c>
      <c r="D48" s="55">
        <v>68</v>
      </c>
      <c r="E48" s="52"/>
      <c r="F48" s="20">
        <f t="shared" si="0"/>
        <v>0</v>
      </c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1:48" s="53" customFormat="1" ht="26.4" outlineLevel="1" x14ac:dyDescent="0.3">
      <c r="A49" s="30" t="s">
        <v>86</v>
      </c>
      <c r="B49" s="22" t="s">
        <v>267</v>
      </c>
      <c r="C49" s="37" t="s">
        <v>13</v>
      </c>
      <c r="D49" s="56">
        <v>130</v>
      </c>
      <c r="E49" s="50"/>
      <c r="F49" s="20">
        <f t="shared" si="0"/>
        <v>0</v>
      </c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 s="29" customFormat="1" ht="16.5" customHeight="1" outlineLevel="1" x14ac:dyDescent="0.3">
      <c r="A50" s="23" t="s">
        <v>87</v>
      </c>
      <c r="B50" s="32" t="s">
        <v>88</v>
      </c>
      <c r="C50" s="17"/>
      <c r="D50" s="18"/>
      <c r="E50" s="50"/>
      <c r="F50" s="20">
        <f t="shared" si="0"/>
        <v>0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spans="1:48" s="29" customFormat="1" ht="29.25" customHeight="1" outlineLevel="1" x14ac:dyDescent="0.3">
      <c r="A51" s="57" t="s">
        <v>89</v>
      </c>
      <c r="B51" s="22" t="s">
        <v>90</v>
      </c>
      <c r="C51" s="37" t="s">
        <v>13</v>
      </c>
      <c r="D51" s="18">
        <v>620</v>
      </c>
      <c r="E51" s="50"/>
      <c r="F51" s="20">
        <f t="shared" si="0"/>
        <v>0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spans="1:48" s="29" customFormat="1" ht="24" customHeight="1" outlineLevel="1" x14ac:dyDescent="0.3">
      <c r="A52" s="57" t="s">
        <v>91</v>
      </c>
      <c r="B52" s="22" t="s">
        <v>92</v>
      </c>
      <c r="C52" s="37" t="s">
        <v>13</v>
      </c>
      <c r="D52" s="18">
        <v>430</v>
      </c>
      <c r="E52" s="19"/>
      <c r="F52" s="20">
        <f t="shared" si="0"/>
        <v>0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 s="29" customFormat="1" ht="27" outlineLevel="1" thickBot="1" x14ac:dyDescent="0.35">
      <c r="A53" s="57" t="s">
        <v>93</v>
      </c>
      <c r="B53" s="43" t="s">
        <v>94</v>
      </c>
      <c r="C53" s="44" t="s">
        <v>57</v>
      </c>
      <c r="D53" s="58">
        <v>54</v>
      </c>
      <c r="E53" s="46"/>
      <c r="F53" s="20">
        <f t="shared" si="0"/>
        <v>0</v>
      </c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4" spans="1:48" s="29" customFormat="1" ht="20.100000000000001" customHeight="1" thickBot="1" x14ac:dyDescent="0.35">
      <c r="A54" s="59"/>
      <c r="B54" s="98" t="s">
        <v>95</v>
      </c>
      <c r="C54" s="99"/>
      <c r="D54" s="99"/>
      <c r="E54" s="100"/>
      <c r="F54" s="60">
        <f>SUM(F8:F53)</f>
        <v>0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 s="16" customFormat="1" ht="20.100000000000001" customHeight="1" x14ac:dyDescent="0.25">
      <c r="A55" s="9">
        <v>3</v>
      </c>
      <c r="B55" s="10" t="s">
        <v>96</v>
      </c>
      <c r="C55" s="11"/>
      <c r="D55" s="12"/>
      <c r="E55" s="13"/>
      <c r="F55" s="1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</row>
    <row r="56" spans="1:48" s="16" customFormat="1" ht="16.5" customHeight="1" outlineLevel="1" x14ac:dyDescent="0.3">
      <c r="A56" s="57" t="s">
        <v>97</v>
      </c>
      <c r="B56" s="39" t="s">
        <v>98</v>
      </c>
      <c r="C56" s="40" t="s">
        <v>13</v>
      </c>
      <c r="D56" s="51">
        <v>82</v>
      </c>
      <c r="E56" s="61"/>
      <c r="F56" s="20">
        <f t="shared" ref="F56:F65" si="2">+E56*D56</f>
        <v>0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</row>
    <row r="57" spans="1:48" s="16" customFormat="1" ht="16.5" customHeight="1" outlineLevel="1" x14ac:dyDescent="0.3">
      <c r="A57" s="57" t="s">
        <v>99</v>
      </c>
      <c r="B57" s="22" t="s">
        <v>100</v>
      </c>
      <c r="C57" s="37" t="s">
        <v>13</v>
      </c>
      <c r="D57" s="18">
        <f>+D56</f>
        <v>82</v>
      </c>
      <c r="E57" s="62"/>
      <c r="F57" s="20">
        <f t="shared" si="2"/>
        <v>0</v>
      </c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</row>
    <row r="58" spans="1:48" s="16" customFormat="1" ht="26.4" customHeight="1" outlineLevel="1" x14ac:dyDescent="0.3">
      <c r="A58" s="57" t="s">
        <v>101</v>
      </c>
      <c r="B58" s="22" t="s">
        <v>102</v>
      </c>
      <c r="C58" s="47" t="s">
        <v>57</v>
      </c>
      <c r="D58" s="51">
        <v>54</v>
      </c>
      <c r="E58" s="19"/>
      <c r="F58" s="20">
        <f t="shared" si="2"/>
        <v>0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</row>
    <row r="59" spans="1:48" s="16" customFormat="1" ht="16.5" customHeight="1" outlineLevel="1" x14ac:dyDescent="0.3">
      <c r="A59" s="57" t="s">
        <v>103</v>
      </c>
      <c r="B59" s="22" t="s">
        <v>104</v>
      </c>
      <c r="C59" s="37" t="s">
        <v>13</v>
      </c>
      <c r="D59" s="18">
        <f>+D56</f>
        <v>82</v>
      </c>
      <c r="E59" s="19"/>
      <c r="F59" s="20">
        <f t="shared" si="2"/>
        <v>0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pans="1:48" s="15" customFormat="1" ht="16.5" customHeight="1" outlineLevel="1" x14ac:dyDescent="0.3">
      <c r="A60" s="57" t="s">
        <v>105</v>
      </c>
      <c r="B60" s="22" t="s">
        <v>106</v>
      </c>
      <c r="C60" s="47" t="s">
        <v>57</v>
      </c>
      <c r="D60" s="18">
        <f>+D58</f>
        <v>54</v>
      </c>
      <c r="E60" s="63"/>
      <c r="F60" s="20">
        <f t="shared" si="2"/>
        <v>0</v>
      </c>
    </row>
    <row r="61" spans="1:48" s="16" customFormat="1" ht="26.4" outlineLevel="1" x14ac:dyDescent="0.3">
      <c r="A61" s="57" t="s">
        <v>107</v>
      </c>
      <c r="B61" s="22" t="s">
        <v>108</v>
      </c>
      <c r="C61" s="37" t="s">
        <v>13</v>
      </c>
      <c r="D61" s="18">
        <f>+D56</f>
        <v>82</v>
      </c>
      <c r="E61" s="62"/>
      <c r="F61" s="20">
        <f t="shared" si="2"/>
        <v>0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</row>
    <row r="62" spans="1:48" s="16" customFormat="1" ht="26.4" outlineLevel="1" x14ac:dyDescent="0.3">
      <c r="A62" s="57" t="s">
        <v>109</v>
      </c>
      <c r="B62" s="22" t="s">
        <v>110</v>
      </c>
      <c r="C62" s="37" t="s">
        <v>57</v>
      </c>
      <c r="D62" s="18">
        <f>+D58</f>
        <v>54</v>
      </c>
      <c r="E62" s="19"/>
      <c r="F62" s="20">
        <f t="shared" si="2"/>
        <v>0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</row>
    <row r="63" spans="1:48" s="16" customFormat="1" ht="16.5" customHeight="1" outlineLevel="1" x14ac:dyDescent="0.3">
      <c r="A63" s="57" t="s">
        <v>111</v>
      </c>
      <c r="B63" s="22" t="s">
        <v>112</v>
      </c>
      <c r="C63" s="37" t="s">
        <v>13</v>
      </c>
      <c r="D63" s="18">
        <v>16</v>
      </c>
      <c r="E63" s="19"/>
      <c r="F63" s="20">
        <f t="shared" si="2"/>
        <v>0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</row>
    <row r="64" spans="1:48" s="16" customFormat="1" ht="16.5" customHeight="1" outlineLevel="1" x14ac:dyDescent="0.3">
      <c r="A64" s="57" t="s">
        <v>113</v>
      </c>
      <c r="B64" s="39" t="s">
        <v>114</v>
      </c>
      <c r="C64" s="40" t="s">
        <v>13</v>
      </c>
      <c r="D64" s="51">
        <v>5</v>
      </c>
      <c r="E64" s="19"/>
      <c r="F64" s="20">
        <f t="shared" si="2"/>
        <v>0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</row>
    <row r="65" spans="1:48" s="16" customFormat="1" ht="27" outlineLevel="1" thickBot="1" x14ac:dyDescent="0.35">
      <c r="A65" s="57" t="s">
        <v>115</v>
      </c>
      <c r="B65" s="64" t="s">
        <v>116</v>
      </c>
      <c r="C65" s="65" t="s">
        <v>47</v>
      </c>
      <c r="D65" s="66">
        <v>3</v>
      </c>
      <c r="E65" s="67"/>
      <c r="F65" s="20">
        <f t="shared" si="2"/>
        <v>0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</row>
    <row r="66" spans="1:48" s="29" customFormat="1" ht="20.100000000000001" customHeight="1" thickBot="1" x14ac:dyDescent="0.35">
      <c r="A66" s="59"/>
      <c r="B66" s="98" t="s">
        <v>117</v>
      </c>
      <c r="C66" s="99"/>
      <c r="D66" s="99"/>
      <c r="E66" s="100"/>
      <c r="F66" s="60">
        <f>SUM(F56:F65)</f>
        <v>0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 s="16" customFormat="1" ht="20.100000000000001" customHeight="1" x14ac:dyDescent="0.25">
      <c r="A67" s="9">
        <v>4</v>
      </c>
      <c r="B67" s="10" t="s">
        <v>118</v>
      </c>
      <c r="C67" s="11"/>
      <c r="D67" s="12"/>
      <c r="E67" s="68"/>
      <c r="F67" s="14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</row>
    <row r="68" spans="1:48" s="16" customFormat="1" ht="26.4" outlineLevel="1" x14ac:dyDescent="0.3">
      <c r="A68" s="30" t="s">
        <v>119</v>
      </c>
      <c r="B68" s="22" t="s">
        <v>120</v>
      </c>
      <c r="C68" s="47" t="s">
        <v>13</v>
      </c>
      <c r="D68" s="18">
        <v>7.8</v>
      </c>
      <c r="E68" s="35"/>
      <c r="F68" s="20">
        <f t="shared" ref="F68:F74" si="3">+E68*D68</f>
        <v>0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1:48" s="16" customFormat="1" ht="26.4" outlineLevel="1" x14ac:dyDescent="0.3">
      <c r="A69" s="30"/>
      <c r="B69" s="22" t="s">
        <v>121</v>
      </c>
      <c r="C69" s="47" t="s">
        <v>57</v>
      </c>
      <c r="D69" s="18">
        <v>8</v>
      </c>
      <c r="E69" s="35"/>
      <c r="F69" s="20">
        <f t="shared" si="3"/>
        <v>0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1:48" s="16" customFormat="1" ht="24" customHeight="1" outlineLevel="1" x14ac:dyDescent="0.3">
      <c r="A70" s="30" t="s">
        <v>122</v>
      </c>
      <c r="B70" s="22" t="s">
        <v>244</v>
      </c>
      <c r="C70" s="47" t="s">
        <v>57</v>
      </c>
      <c r="D70" s="18">
        <v>52.53</v>
      </c>
      <c r="E70" s="19"/>
      <c r="F70" s="20">
        <f t="shared" si="3"/>
        <v>0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1:48" s="16" customFormat="1" ht="25.2" customHeight="1" outlineLevel="1" x14ac:dyDescent="0.3">
      <c r="A71" s="30" t="s">
        <v>123</v>
      </c>
      <c r="B71" s="69" t="s">
        <v>245</v>
      </c>
      <c r="C71" s="47" t="s">
        <v>13</v>
      </c>
      <c r="D71" s="18">
        <v>42</v>
      </c>
      <c r="E71" s="19"/>
      <c r="F71" s="20">
        <f t="shared" si="3"/>
        <v>0</v>
      </c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2" spans="1:48" s="16" customFormat="1" ht="19.8" customHeight="1" outlineLevel="1" x14ac:dyDescent="0.3">
      <c r="A72" s="30" t="s">
        <v>124</v>
      </c>
      <c r="B72" s="69" t="s">
        <v>246</v>
      </c>
      <c r="C72" s="47" t="s">
        <v>13</v>
      </c>
      <c r="D72" s="18">
        <v>39.77600000000001</v>
      </c>
      <c r="E72" s="19"/>
      <c r="F72" s="20">
        <f t="shared" si="3"/>
        <v>0</v>
      </c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</row>
    <row r="73" spans="1:48" s="16" customFormat="1" ht="16.5" customHeight="1" outlineLevel="1" x14ac:dyDescent="0.3">
      <c r="A73" s="30" t="s">
        <v>125</v>
      </c>
      <c r="B73" s="69" t="s">
        <v>126</v>
      </c>
      <c r="C73" s="47" t="s">
        <v>13</v>
      </c>
      <c r="D73" s="18">
        <v>66</v>
      </c>
      <c r="E73" s="19"/>
      <c r="F73" s="20">
        <f t="shared" si="3"/>
        <v>0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1:48" s="16" customFormat="1" ht="16.5" customHeight="1" outlineLevel="1" thickBot="1" x14ac:dyDescent="0.35">
      <c r="A74" s="30" t="s">
        <v>127</v>
      </c>
      <c r="B74" s="22" t="s">
        <v>128</v>
      </c>
      <c r="C74" s="47" t="s">
        <v>47</v>
      </c>
      <c r="D74" s="18">
        <v>3</v>
      </c>
      <c r="E74" s="19"/>
      <c r="F74" s="20">
        <f t="shared" si="3"/>
        <v>0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</row>
    <row r="75" spans="1:48" s="70" customFormat="1" ht="20.100000000000001" customHeight="1" thickBot="1" x14ac:dyDescent="0.35">
      <c r="A75" s="59"/>
      <c r="B75" s="98" t="s">
        <v>129</v>
      </c>
      <c r="C75" s="99"/>
      <c r="D75" s="99"/>
      <c r="E75" s="100"/>
      <c r="F75" s="60">
        <f>SUM(F68:F74)</f>
        <v>0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</row>
    <row r="76" spans="1:48" s="16" customFormat="1" ht="20.100000000000001" customHeight="1" x14ac:dyDescent="0.25">
      <c r="A76" s="9">
        <v>5</v>
      </c>
      <c r="B76" s="10" t="s">
        <v>130</v>
      </c>
      <c r="C76" s="11"/>
      <c r="D76" s="12"/>
      <c r="E76" s="68"/>
      <c r="F76" s="14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</row>
    <row r="77" spans="1:48" s="29" customFormat="1" ht="20.100000000000001" customHeight="1" outlineLevel="1" x14ac:dyDescent="0.3">
      <c r="A77" s="21" t="s">
        <v>230</v>
      </c>
      <c r="B77" s="36" t="s">
        <v>229</v>
      </c>
      <c r="C77" s="71"/>
      <c r="D77" s="72"/>
      <c r="E77" s="73"/>
      <c r="F77" s="20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</row>
    <row r="78" spans="1:48" s="29" customFormat="1" ht="25.2" customHeight="1" outlineLevel="1" x14ac:dyDescent="0.3">
      <c r="A78" s="30" t="s">
        <v>131</v>
      </c>
      <c r="B78" s="69" t="s">
        <v>132</v>
      </c>
      <c r="C78" s="37" t="s">
        <v>13</v>
      </c>
      <c r="D78" s="18">
        <v>8</v>
      </c>
      <c r="E78" s="19"/>
      <c r="F78" s="20">
        <f t="shared" ref="F78:F85" si="4">+E78*D78</f>
        <v>0</v>
      </c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</row>
    <row r="79" spans="1:48" s="29" customFormat="1" ht="16.5" customHeight="1" outlineLevel="1" x14ac:dyDescent="0.3">
      <c r="A79" s="30" t="s">
        <v>133</v>
      </c>
      <c r="B79" s="74" t="s">
        <v>134</v>
      </c>
      <c r="C79" s="40" t="s">
        <v>13</v>
      </c>
      <c r="D79" s="51">
        <v>7.0400000000000009</v>
      </c>
      <c r="E79" s="19"/>
      <c r="F79" s="20">
        <f t="shared" si="4"/>
        <v>0</v>
      </c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 s="29" customFormat="1" ht="16.5" customHeight="1" outlineLevel="1" x14ac:dyDescent="0.3">
      <c r="A80" s="30" t="s">
        <v>135</v>
      </c>
      <c r="B80" s="69" t="s">
        <v>268</v>
      </c>
      <c r="C80" s="37" t="s">
        <v>13</v>
      </c>
      <c r="D80" s="18">
        <v>8.8000000000000007</v>
      </c>
      <c r="E80" s="19"/>
      <c r="F80" s="20">
        <f t="shared" si="4"/>
        <v>0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 s="29" customFormat="1" ht="26.4" outlineLevel="1" x14ac:dyDescent="0.3">
      <c r="A81" s="30" t="s">
        <v>136</v>
      </c>
      <c r="B81" s="22" t="s">
        <v>269</v>
      </c>
      <c r="C81" s="37" t="s">
        <v>13</v>
      </c>
      <c r="D81" s="18">
        <v>10</v>
      </c>
      <c r="E81" s="19"/>
      <c r="F81" s="20">
        <f t="shared" si="4"/>
        <v>0</v>
      </c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 s="29" customFormat="1" ht="26.4" outlineLevel="1" x14ac:dyDescent="0.3">
      <c r="A82" s="30" t="s">
        <v>137</v>
      </c>
      <c r="B82" s="39" t="s">
        <v>270</v>
      </c>
      <c r="C82" s="40" t="s">
        <v>13</v>
      </c>
      <c r="D82" s="51">
        <v>7</v>
      </c>
      <c r="E82" s="19"/>
      <c r="F82" s="20">
        <f t="shared" si="4"/>
        <v>0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 s="29" customFormat="1" ht="39.6" outlineLevel="1" x14ac:dyDescent="0.3">
      <c r="A83" s="30" t="s">
        <v>138</v>
      </c>
      <c r="B83" s="22" t="s">
        <v>271</v>
      </c>
      <c r="C83" s="37" t="s">
        <v>62</v>
      </c>
      <c r="D83" s="38">
        <v>1</v>
      </c>
      <c r="E83" s="19"/>
      <c r="F83" s="20">
        <f t="shared" si="4"/>
        <v>0</v>
      </c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 s="29" customFormat="1" ht="20.100000000000001" customHeight="1" outlineLevel="1" x14ac:dyDescent="0.3">
      <c r="A84" s="21" t="s">
        <v>247</v>
      </c>
      <c r="B84" s="36" t="s">
        <v>231</v>
      </c>
      <c r="C84" s="71"/>
      <c r="D84" s="38"/>
      <c r="E84" s="19"/>
      <c r="F84" s="20">
        <f t="shared" si="4"/>
        <v>0</v>
      </c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 s="29" customFormat="1" ht="16.5" customHeight="1" outlineLevel="1" thickBot="1" x14ac:dyDescent="0.35">
      <c r="A85" s="30" t="s">
        <v>232</v>
      </c>
      <c r="B85" s="43" t="s">
        <v>139</v>
      </c>
      <c r="C85" s="44" t="s">
        <v>62</v>
      </c>
      <c r="D85" s="45">
        <v>1</v>
      </c>
      <c r="E85" s="19"/>
      <c r="F85" s="20">
        <f t="shared" si="4"/>
        <v>0</v>
      </c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 s="29" customFormat="1" ht="20.100000000000001" customHeight="1" thickBot="1" x14ac:dyDescent="0.35">
      <c r="A86" s="59"/>
      <c r="B86" s="98" t="s">
        <v>140</v>
      </c>
      <c r="C86" s="99"/>
      <c r="D86" s="99"/>
      <c r="E86" s="100"/>
      <c r="F86" s="60">
        <f>SUM(F77:F85)</f>
        <v>0</v>
      </c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</row>
    <row r="87" spans="1:48" s="16" customFormat="1" ht="20.100000000000001" customHeight="1" x14ac:dyDescent="0.25">
      <c r="A87" s="9">
        <v>6</v>
      </c>
      <c r="B87" s="10" t="s">
        <v>141</v>
      </c>
      <c r="C87" s="11"/>
      <c r="D87" s="12"/>
      <c r="E87" s="68"/>
      <c r="F87" s="14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</row>
    <row r="88" spans="1:48" customFormat="1" ht="15.75" customHeight="1" outlineLevel="1" x14ac:dyDescent="0.3">
      <c r="A88" s="75" t="s">
        <v>142</v>
      </c>
      <c r="B88" s="22" t="s">
        <v>143</v>
      </c>
      <c r="C88" s="37" t="s">
        <v>62</v>
      </c>
      <c r="D88" s="38">
        <v>1</v>
      </c>
      <c r="E88" s="19"/>
      <c r="F88" s="20">
        <f t="shared" ref="F88:F108" si="5">+E88*D88</f>
        <v>0</v>
      </c>
    </row>
    <row r="89" spans="1:48" customFormat="1" ht="26.4" outlineLevel="1" x14ac:dyDescent="0.3">
      <c r="A89" s="76" t="s">
        <v>144</v>
      </c>
      <c r="B89" s="36" t="s">
        <v>272</v>
      </c>
      <c r="C89" s="17"/>
      <c r="D89" s="38"/>
      <c r="E89" s="19"/>
      <c r="F89" s="20">
        <f t="shared" si="5"/>
        <v>0</v>
      </c>
    </row>
    <row r="90" spans="1:48" customFormat="1" ht="15.75" customHeight="1" outlineLevel="1" x14ac:dyDescent="0.3">
      <c r="A90" s="76" t="s">
        <v>145</v>
      </c>
      <c r="B90" s="36" t="s">
        <v>273</v>
      </c>
      <c r="C90" s="37"/>
      <c r="D90" s="38"/>
      <c r="E90" s="19"/>
      <c r="F90" s="20">
        <f t="shared" si="5"/>
        <v>0</v>
      </c>
    </row>
    <row r="91" spans="1:48" customFormat="1" ht="15.75" customHeight="1" outlineLevel="1" x14ac:dyDescent="0.3">
      <c r="A91" s="75" t="s">
        <v>215</v>
      </c>
      <c r="B91" s="22" t="s">
        <v>213</v>
      </c>
      <c r="C91" s="37" t="s">
        <v>57</v>
      </c>
      <c r="D91" s="38">
        <v>20</v>
      </c>
      <c r="E91" s="19"/>
      <c r="F91" s="20">
        <f t="shared" si="5"/>
        <v>0</v>
      </c>
    </row>
    <row r="92" spans="1:48" customFormat="1" ht="15.75" customHeight="1" outlineLevel="1" x14ac:dyDescent="0.3">
      <c r="A92" s="75" t="s">
        <v>214</v>
      </c>
      <c r="B92" s="22" t="s">
        <v>274</v>
      </c>
      <c r="C92" s="37" t="s">
        <v>57</v>
      </c>
      <c r="D92" s="38">
        <v>30</v>
      </c>
      <c r="E92" s="19"/>
      <c r="F92" s="20">
        <f t="shared" si="5"/>
        <v>0</v>
      </c>
    </row>
    <row r="93" spans="1:48" customFormat="1" ht="15.75" customHeight="1" outlineLevel="1" x14ac:dyDescent="0.3">
      <c r="A93" s="75" t="s">
        <v>216</v>
      </c>
      <c r="B93" s="22" t="s">
        <v>147</v>
      </c>
      <c r="C93" s="37" t="s">
        <v>62</v>
      </c>
      <c r="D93" s="38">
        <v>1</v>
      </c>
      <c r="E93" s="19"/>
      <c r="F93" s="20">
        <f t="shared" si="5"/>
        <v>0</v>
      </c>
    </row>
    <row r="94" spans="1:48" customFormat="1" ht="15.75" customHeight="1" outlineLevel="1" x14ac:dyDescent="0.3">
      <c r="A94" s="75" t="s">
        <v>146</v>
      </c>
      <c r="B94" s="22" t="s">
        <v>149</v>
      </c>
      <c r="C94" s="37" t="s">
        <v>47</v>
      </c>
      <c r="D94" s="38">
        <v>1</v>
      </c>
      <c r="E94" s="19"/>
      <c r="F94" s="20">
        <f t="shared" si="5"/>
        <v>0</v>
      </c>
    </row>
    <row r="95" spans="1:48" customFormat="1" ht="15.75" customHeight="1" outlineLevel="1" x14ac:dyDescent="0.3">
      <c r="A95" s="75" t="s">
        <v>148</v>
      </c>
      <c r="B95" s="77" t="s">
        <v>152</v>
      </c>
      <c r="C95" s="37" t="s">
        <v>47</v>
      </c>
      <c r="D95" s="38">
        <v>1</v>
      </c>
      <c r="E95" s="19"/>
      <c r="F95" s="20">
        <f t="shared" si="5"/>
        <v>0</v>
      </c>
    </row>
    <row r="96" spans="1:48" customFormat="1" ht="15.75" customHeight="1" outlineLevel="1" x14ac:dyDescent="0.3">
      <c r="A96" s="75" t="s">
        <v>150</v>
      </c>
      <c r="B96" s="34" t="s">
        <v>154</v>
      </c>
      <c r="C96" s="37" t="s">
        <v>47</v>
      </c>
      <c r="D96" s="38">
        <v>1</v>
      </c>
      <c r="E96" s="19"/>
      <c r="F96" s="20">
        <f t="shared" si="5"/>
        <v>0</v>
      </c>
    </row>
    <row r="97" spans="1:48" customFormat="1" ht="15.75" customHeight="1" outlineLevel="1" x14ac:dyDescent="0.3">
      <c r="A97" s="75" t="s">
        <v>151</v>
      </c>
      <c r="B97" s="22" t="s">
        <v>156</v>
      </c>
      <c r="C97" s="37" t="s">
        <v>47</v>
      </c>
      <c r="D97" s="38">
        <v>1</v>
      </c>
      <c r="E97" s="78"/>
      <c r="F97" s="20">
        <f t="shared" si="5"/>
        <v>0</v>
      </c>
    </row>
    <row r="98" spans="1:48" customFormat="1" ht="15.75" customHeight="1" outlineLevel="1" x14ac:dyDescent="0.3">
      <c r="A98" s="75" t="s">
        <v>153</v>
      </c>
      <c r="B98" s="34" t="s">
        <v>158</v>
      </c>
      <c r="C98" s="37" t="s">
        <v>47</v>
      </c>
      <c r="D98" s="38">
        <v>1</v>
      </c>
      <c r="E98" s="78"/>
      <c r="F98" s="20">
        <f t="shared" si="5"/>
        <v>0</v>
      </c>
    </row>
    <row r="99" spans="1:48" customFormat="1" ht="26.4" outlineLevel="1" x14ac:dyDescent="0.3">
      <c r="A99" s="76" t="s">
        <v>155</v>
      </c>
      <c r="B99" s="79" t="s">
        <v>248</v>
      </c>
      <c r="C99" s="80"/>
      <c r="D99" s="41"/>
      <c r="E99" s="42"/>
      <c r="F99" s="20">
        <f t="shared" si="5"/>
        <v>0</v>
      </c>
    </row>
    <row r="100" spans="1:48" customFormat="1" ht="26.4" outlineLevel="1" x14ac:dyDescent="0.3">
      <c r="A100" s="75" t="s">
        <v>217</v>
      </c>
      <c r="B100" s="22" t="s">
        <v>160</v>
      </c>
      <c r="C100" s="37" t="s">
        <v>47</v>
      </c>
      <c r="D100" s="18">
        <v>8</v>
      </c>
      <c r="E100" s="19"/>
      <c r="F100" s="20">
        <f t="shared" si="5"/>
        <v>0</v>
      </c>
    </row>
    <row r="101" spans="1:48" customFormat="1" ht="15.75" customHeight="1" outlineLevel="1" x14ac:dyDescent="0.3">
      <c r="A101" s="75" t="s">
        <v>218</v>
      </c>
      <c r="B101" s="22" t="s">
        <v>161</v>
      </c>
      <c r="C101" s="37" t="s">
        <v>47</v>
      </c>
      <c r="D101" s="18">
        <v>2</v>
      </c>
      <c r="E101" s="19"/>
      <c r="F101" s="20">
        <f t="shared" si="5"/>
        <v>0</v>
      </c>
    </row>
    <row r="102" spans="1:48" customFormat="1" ht="15.75" customHeight="1" outlineLevel="1" x14ac:dyDescent="0.3">
      <c r="A102" s="75" t="s">
        <v>219</v>
      </c>
      <c r="B102" s="22" t="s">
        <v>275</v>
      </c>
      <c r="C102" s="37" t="s">
        <v>47</v>
      </c>
      <c r="D102" s="18">
        <v>5</v>
      </c>
      <c r="E102" s="19"/>
      <c r="F102" s="20">
        <f t="shared" si="5"/>
        <v>0</v>
      </c>
    </row>
    <row r="103" spans="1:48" customFormat="1" ht="15.75" customHeight="1" outlineLevel="1" x14ac:dyDescent="0.3">
      <c r="A103" s="75" t="s">
        <v>220</v>
      </c>
      <c r="B103" s="22" t="s">
        <v>162</v>
      </c>
      <c r="C103" s="37" t="s">
        <v>47</v>
      </c>
      <c r="D103" s="18">
        <v>3</v>
      </c>
      <c r="E103" s="19"/>
      <c r="F103" s="20">
        <f t="shared" si="5"/>
        <v>0</v>
      </c>
    </row>
    <row r="104" spans="1:48" customFormat="1" ht="26.4" outlineLevel="1" x14ac:dyDescent="0.3">
      <c r="A104" s="75" t="s">
        <v>221</v>
      </c>
      <c r="B104" s="22" t="s">
        <v>276</v>
      </c>
      <c r="C104" s="37" t="s">
        <v>47</v>
      </c>
      <c r="D104" s="18">
        <v>6</v>
      </c>
      <c r="E104" s="19"/>
      <c r="F104" s="20">
        <f t="shared" si="5"/>
        <v>0</v>
      </c>
    </row>
    <row r="105" spans="1:48" customFormat="1" ht="15.75" customHeight="1" outlineLevel="1" x14ac:dyDescent="0.3">
      <c r="A105" s="76" t="s">
        <v>157</v>
      </c>
      <c r="B105" s="79" t="s">
        <v>249</v>
      </c>
      <c r="C105" s="80"/>
      <c r="D105" s="41"/>
      <c r="E105" s="42"/>
      <c r="F105" s="20">
        <f t="shared" si="5"/>
        <v>0</v>
      </c>
    </row>
    <row r="106" spans="1:48" customFormat="1" ht="15.75" customHeight="1" outlineLevel="1" x14ac:dyDescent="0.3">
      <c r="A106" s="75" t="s">
        <v>222</v>
      </c>
      <c r="B106" s="34" t="s">
        <v>223</v>
      </c>
      <c r="C106" s="37" t="s">
        <v>47</v>
      </c>
      <c r="D106" s="38">
        <v>12</v>
      </c>
      <c r="E106" s="19"/>
      <c r="F106" s="20">
        <f t="shared" si="5"/>
        <v>0</v>
      </c>
    </row>
    <row r="107" spans="1:48" customFormat="1" ht="14.4" outlineLevel="1" x14ac:dyDescent="0.3">
      <c r="A107" s="75" t="s">
        <v>250</v>
      </c>
      <c r="B107" s="34" t="s">
        <v>277</v>
      </c>
      <c r="C107" s="47" t="s">
        <v>47</v>
      </c>
      <c r="D107" s="38">
        <v>3</v>
      </c>
      <c r="E107" s="35"/>
      <c r="F107" s="20">
        <f t="shared" si="5"/>
        <v>0</v>
      </c>
    </row>
    <row r="108" spans="1:48" customFormat="1" ht="15.75" customHeight="1" outlineLevel="1" thickBot="1" x14ac:dyDescent="0.35">
      <c r="A108" s="75" t="s">
        <v>159</v>
      </c>
      <c r="B108" s="43" t="s">
        <v>163</v>
      </c>
      <c r="C108" s="44" t="s">
        <v>278</v>
      </c>
      <c r="D108" s="45">
        <v>1</v>
      </c>
      <c r="E108" s="81"/>
      <c r="F108" s="20">
        <f t="shared" si="5"/>
        <v>0</v>
      </c>
    </row>
    <row r="109" spans="1:48" s="29" customFormat="1" ht="16.2" thickBot="1" x14ac:dyDescent="0.35">
      <c r="A109" s="59"/>
      <c r="B109" s="98" t="s">
        <v>164</v>
      </c>
      <c r="C109" s="99"/>
      <c r="D109" s="99"/>
      <c r="E109" s="100"/>
      <c r="F109" s="60">
        <f>SUM(F88:F108)</f>
        <v>0</v>
      </c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</row>
    <row r="110" spans="1:48" s="16" customFormat="1" ht="15.6" x14ac:dyDescent="0.25">
      <c r="A110" s="9">
        <v>7</v>
      </c>
      <c r="B110" s="10" t="s">
        <v>165</v>
      </c>
      <c r="C110" s="11"/>
      <c r="D110" s="12"/>
      <c r="E110" s="68"/>
      <c r="F110" s="14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</row>
    <row r="111" spans="1:48" s="29" customFormat="1" ht="20.100000000000001" customHeight="1" outlineLevel="1" x14ac:dyDescent="0.3">
      <c r="A111" s="21" t="s">
        <v>166</v>
      </c>
      <c r="B111" s="36" t="s">
        <v>251</v>
      </c>
      <c r="C111" s="71"/>
      <c r="D111" s="72"/>
      <c r="E111" s="73"/>
      <c r="F111" s="20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</row>
    <row r="112" spans="1:48" s="29" customFormat="1" ht="16.5" customHeight="1" outlineLevel="1" x14ac:dyDescent="0.3">
      <c r="A112" s="30" t="s">
        <v>167</v>
      </c>
      <c r="B112" s="22" t="s">
        <v>168</v>
      </c>
      <c r="C112" s="37" t="s">
        <v>62</v>
      </c>
      <c r="D112" s="38">
        <v>1</v>
      </c>
      <c r="E112" s="19"/>
      <c r="F112" s="20">
        <f t="shared" ref="F112:F122" si="6">+E112*D112</f>
        <v>0</v>
      </c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</row>
    <row r="113" spans="1:48" s="29" customFormat="1" ht="16.5" customHeight="1" outlineLevel="1" x14ac:dyDescent="0.3">
      <c r="A113" s="30" t="s">
        <v>169</v>
      </c>
      <c r="B113" s="22" t="s">
        <v>170</v>
      </c>
      <c r="C113" s="37" t="s">
        <v>47</v>
      </c>
      <c r="D113" s="38">
        <v>1</v>
      </c>
      <c r="E113" s="19"/>
      <c r="F113" s="20">
        <f t="shared" si="6"/>
        <v>0</v>
      </c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</row>
    <row r="114" spans="1:48" s="29" customFormat="1" ht="16.5" customHeight="1" outlineLevel="1" x14ac:dyDescent="0.3">
      <c r="A114" s="30" t="s">
        <v>171</v>
      </c>
      <c r="B114" s="22" t="s">
        <v>279</v>
      </c>
      <c r="C114" s="37" t="s">
        <v>57</v>
      </c>
      <c r="D114" s="38">
        <v>30</v>
      </c>
      <c r="E114" s="19"/>
      <c r="F114" s="20">
        <f t="shared" si="6"/>
        <v>0</v>
      </c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</row>
    <row r="115" spans="1:48" s="29" customFormat="1" ht="16.5" customHeight="1" outlineLevel="1" x14ac:dyDescent="0.3">
      <c r="A115" s="21" t="s">
        <v>172</v>
      </c>
      <c r="B115" s="36" t="s">
        <v>280</v>
      </c>
      <c r="C115" s="37"/>
      <c r="D115" s="38"/>
      <c r="E115" s="19"/>
      <c r="F115" s="20">
        <f t="shared" si="6"/>
        <v>0</v>
      </c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</row>
    <row r="116" spans="1:48" s="29" customFormat="1" ht="16.5" customHeight="1" outlineLevel="1" x14ac:dyDescent="0.3">
      <c r="A116" s="30" t="s">
        <v>173</v>
      </c>
      <c r="B116" s="22" t="s">
        <v>233</v>
      </c>
      <c r="C116" s="37" t="s">
        <v>57</v>
      </c>
      <c r="D116" s="38">
        <v>20</v>
      </c>
      <c r="E116" s="19"/>
      <c r="F116" s="20">
        <f t="shared" si="6"/>
        <v>0</v>
      </c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</row>
    <row r="117" spans="1:48" s="29" customFormat="1" ht="16.5" customHeight="1" outlineLevel="1" x14ac:dyDescent="0.3">
      <c r="A117" s="30" t="s">
        <v>174</v>
      </c>
      <c r="B117" s="22" t="s">
        <v>234</v>
      </c>
      <c r="C117" s="37" t="s">
        <v>57</v>
      </c>
      <c r="D117" s="38">
        <v>20</v>
      </c>
      <c r="E117" s="19"/>
      <c r="F117" s="20">
        <f t="shared" si="6"/>
        <v>0</v>
      </c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</row>
    <row r="118" spans="1:48" s="29" customFormat="1" ht="16.5" customHeight="1" outlineLevel="1" x14ac:dyDescent="0.3">
      <c r="A118" s="30" t="s">
        <v>175</v>
      </c>
      <c r="B118" s="22" t="s">
        <v>235</v>
      </c>
      <c r="C118" s="37" t="s">
        <v>57</v>
      </c>
      <c r="D118" s="38">
        <v>20</v>
      </c>
      <c r="E118" s="19"/>
      <c r="F118" s="20">
        <f t="shared" si="6"/>
        <v>0</v>
      </c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</row>
    <row r="119" spans="1:48" s="29" customFormat="1" ht="26.4" outlineLevel="1" x14ac:dyDescent="0.3">
      <c r="A119" s="21" t="s">
        <v>176</v>
      </c>
      <c r="B119" s="36" t="s">
        <v>281</v>
      </c>
      <c r="C119" s="37"/>
      <c r="D119" s="38"/>
      <c r="E119" s="19"/>
      <c r="F119" s="20">
        <f t="shared" si="6"/>
        <v>0</v>
      </c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</row>
    <row r="120" spans="1:48" s="29" customFormat="1" ht="16.5" customHeight="1" outlineLevel="1" x14ac:dyDescent="0.3">
      <c r="A120" s="30" t="s">
        <v>177</v>
      </c>
      <c r="B120" s="22" t="s">
        <v>252</v>
      </c>
      <c r="C120" s="37" t="s">
        <v>47</v>
      </c>
      <c r="D120" s="38">
        <v>2</v>
      </c>
      <c r="E120" s="19"/>
      <c r="F120" s="20">
        <f t="shared" si="6"/>
        <v>0</v>
      </c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</row>
    <row r="121" spans="1:48" s="29" customFormat="1" ht="16.5" customHeight="1" outlineLevel="1" x14ac:dyDescent="0.3">
      <c r="A121" s="30" t="s">
        <v>178</v>
      </c>
      <c r="B121" s="22" t="s">
        <v>253</v>
      </c>
      <c r="C121" s="37" t="s">
        <v>47</v>
      </c>
      <c r="D121" s="38">
        <v>2</v>
      </c>
      <c r="E121" s="19"/>
      <c r="F121" s="20">
        <f t="shared" si="6"/>
        <v>0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</row>
    <row r="122" spans="1:48" s="29" customFormat="1" ht="26.4" outlineLevel="1" x14ac:dyDescent="0.3">
      <c r="A122" s="30" t="s">
        <v>179</v>
      </c>
      <c r="B122" s="39" t="s">
        <v>180</v>
      </c>
      <c r="C122" s="40" t="s">
        <v>47</v>
      </c>
      <c r="D122" s="41">
        <v>9</v>
      </c>
      <c r="E122" s="42"/>
      <c r="F122" s="20">
        <f t="shared" si="6"/>
        <v>0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</row>
    <row r="123" spans="1:48" s="29" customFormat="1" ht="20.100000000000001" customHeight="1" outlineLevel="1" x14ac:dyDescent="0.3">
      <c r="A123" s="21" t="s">
        <v>181</v>
      </c>
      <c r="B123" s="36" t="s">
        <v>282</v>
      </c>
      <c r="C123" s="17"/>
      <c r="D123" s="38"/>
      <c r="E123" s="19"/>
      <c r="F123" s="20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</row>
    <row r="124" spans="1:48" s="29" customFormat="1" ht="16.5" customHeight="1" outlineLevel="1" x14ac:dyDescent="0.3">
      <c r="A124" s="21" t="s">
        <v>182</v>
      </c>
      <c r="B124" s="36" t="s">
        <v>283</v>
      </c>
      <c r="C124" s="37"/>
      <c r="D124" s="38"/>
      <c r="E124" s="19"/>
      <c r="F124" s="20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</row>
    <row r="125" spans="1:48" s="29" customFormat="1" ht="16.5" customHeight="1" outlineLevel="1" x14ac:dyDescent="0.3">
      <c r="A125" s="30" t="s">
        <v>183</v>
      </c>
      <c r="B125" s="22" t="s">
        <v>184</v>
      </c>
      <c r="C125" s="37" t="s">
        <v>57</v>
      </c>
      <c r="D125" s="38">
        <v>20</v>
      </c>
      <c r="E125" s="19"/>
      <c r="F125" s="20">
        <f t="shared" ref="F125:F131" si="7">+E125*D125</f>
        <v>0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</row>
    <row r="126" spans="1:48" s="29" customFormat="1" ht="16.5" customHeight="1" outlineLevel="1" x14ac:dyDescent="0.3">
      <c r="A126" s="30" t="s">
        <v>185</v>
      </c>
      <c r="B126" s="22" t="s">
        <v>186</v>
      </c>
      <c r="C126" s="37" t="s">
        <v>57</v>
      </c>
      <c r="D126" s="38">
        <v>1</v>
      </c>
      <c r="E126" s="19"/>
      <c r="F126" s="20">
        <f t="shared" si="7"/>
        <v>0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</row>
    <row r="127" spans="1:48" s="29" customFormat="1" ht="16.5" customHeight="1" outlineLevel="1" x14ac:dyDescent="0.3">
      <c r="A127" s="30" t="s">
        <v>187</v>
      </c>
      <c r="B127" s="22" t="s">
        <v>188</v>
      </c>
      <c r="C127" s="37" t="s">
        <v>47</v>
      </c>
      <c r="D127" s="38">
        <v>2</v>
      </c>
      <c r="E127" s="19"/>
      <c r="F127" s="20">
        <f t="shared" si="7"/>
        <v>0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</row>
    <row r="128" spans="1:48" s="29" customFormat="1" ht="20.100000000000001" customHeight="1" outlineLevel="1" x14ac:dyDescent="0.3">
      <c r="A128" s="21" t="s">
        <v>189</v>
      </c>
      <c r="B128" s="36" t="s">
        <v>236</v>
      </c>
      <c r="C128" s="17"/>
      <c r="D128" s="38"/>
      <c r="E128" s="19"/>
      <c r="F128" s="20">
        <f t="shared" si="7"/>
        <v>0</v>
      </c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</row>
    <row r="129" spans="1:48" s="29" customFormat="1" ht="16.5" customHeight="1" outlineLevel="1" x14ac:dyDescent="0.3">
      <c r="A129" s="30" t="s">
        <v>190</v>
      </c>
      <c r="B129" s="22" t="s">
        <v>284</v>
      </c>
      <c r="C129" s="37" t="s">
        <v>47</v>
      </c>
      <c r="D129" s="38">
        <v>2</v>
      </c>
      <c r="E129" s="19"/>
      <c r="F129" s="20">
        <f t="shared" si="7"/>
        <v>0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</row>
    <row r="130" spans="1:48" s="29" customFormat="1" ht="20.100000000000001" customHeight="1" outlineLevel="1" x14ac:dyDescent="0.3">
      <c r="A130" s="30" t="s">
        <v>191</v>
      </c>
      <c r="B130" s="22" t="s">
        <v>192</v>
      </c>
      <c r="C130" s="37" t="s">
        <v>47</v>
      </c>
      <c r="D130" s="38">
        <v>1</v>
      </c>
      <c r="E130" s="19"/>
      <c r="F130" s="20">
        <f t="shared" si="7"/>
        <v>0</v>
      </c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</row>
    <row r="131" spans="1:48" s="29" customFormat="1" ht="20.100000000000001" customHeight="1" outlineLevel="1" thickBot="1" x14ac:dyDescent="0.35">
      <c r="A131" s="30" t="s">
        <v>193</v>
      </c>
      <c r="B131" s="82" t="s">
        <v>194</v>
      </c>
      <c r="C131" s="37" t="s">
        <v>47</v>
      </c>
      <c r="D131" s="38">
        <v>1</v>
      </c>
      <c r="E131" s="19"/>
      <c r="F131" s="20">
        <f t="shared" si="7"/>
        <v>0</v>
      </c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</row>
    <row r="132" spans="1:48" s="29" customFormat="1" ht="20.100000000000001" customHeight="1" thickBot="1" x14ac:dyDescent="0.35">
      <c r="A132" s="59"/>
      <c r="B132" s="98" t="s">
        <v>195</v>
      </c>
      <c r="C132" s="99"/>
      <c r="D132" s="99"/>
      <c r="E132" s="100"/>
      <c r="F132" s="60">
        <f>SUM(F111:F131)</f>
        <v>0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</row>
    <row r="133" spans="1:48" s="16" customFormat="1" ht="20.100000000000001" customHeight="1" x14ac:dyDescent="0.25">
      <c r="A133" s="9">
        <v>8</v>
      </c>
      <c r="B133" s="10" t="s">
        <v>196</v>
      </c>
      <c r="C133" s="11"/>
      <c r="D133" s="12"/>
      <c r="E133" s="68"/>
      <c r="F133" s="14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</row>
    <row r="134" spans="1:48" s="29" customFormat="1" ht="16.5" customHeight="1" outlineLevel="1" x14ac:dyDescent="0.3">
      <c r="A134" s="30" t="s">
        <v>237</v>
      </c>
      <c r="B134" s="22" t="s">
        <v>197</v>
      </c>
      <c r="C134" s="37" t="s">
        <v>13</v>
      </c>
      <c r="D134" s="18">
        <v>500</v>
      </c>
      <c r="E134" s="19"/>
      <c r="F134" s="20">
        <f t="shared" ref="F134:F136" si="8">+E134*D134</f>
        <v>0</v>
      </c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</row>
    <row r="135" spans="1:48" s="29" customFormat="1" ht="26.4" outlineLevel="1" x14ac:dyDescent="0.3">
      <c r="A135" s="30" t="s">
        <v>238</v>
      </c>
      <c r="B135" s="22" t="s">
        <v>198</v>
      </c>
      <c r="C135" s="37" t="s">
        <v>13</v>
      </c>
      <c r="D135" s="18">
        <v>850</v>
      </c>
      <c r="E135" s="19"/>
      <c r="F135" s="20">
        <f t="shared" si="8"/>
        <v>0</v>
      </c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</row>
    <row r="136" spans="1:48" s="29" customFormat="1" ht="26.25" customHeight="1" outlineLevel="1" thickBot="1" x14ac:dyDescent="0.35">
      <c r="A136" s="30" t="s">
        <v>239</v>
      </c>
      <c r="B136" s="43" t="s">
        <v>199</v>
      </c>
      <c r="C136" s="44" t="s">
        <v>13</v>
      </c>
      <c r="D136" s="58">
        <v>80</v>
      </c>
      <c r="E136" s="46"/>
      <c r="F136" s="20">
        <f t="shared" si="8"/>
        <v>0</v>
      </c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</row>
    <row r="137" spans="1:48" s="29" customFormat="1" ht="20.100000000000001" customHeight="1" thickBot="1" x14ac:dyDescent="0.35">
      <c r="A137" s="59"/>
      <c r="B137" s="98" t="s">
        <v>200</v>
      </c>
      <c r="C137" s="99"/>
      <c r="D137" s="99"/>
      <c r="E137" s="100"/>
      <c r="F137" s="60">
        <f>SUM(F134:F136)</f>
        <v>0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</row>
    <row r="138" spans="1:48" s="16" customFormat="1" ht="15.6" x14ac:dyDescent="0.25">
      <c r="A138" s="9">
        <v>9</v>
      </c>
      <c r="B138" s="10" t="s">
        <v>201</v>
      </c>
      <c r="C138" s="11"/>
      <c r="D138" s="12"/>
      <c r="E138" s="68"/>
      <c r="F138" s="14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</row>
    <row r="139" spans="1:48" s="29" customFormat="1" ht="16.5" customHeight="1" outlineLevel="1" x14ac:dyDescent="0.3">
      <c r="A139" s="30" t="s">
        <v>240</v>
      </c>
      <c r="B139" s="22" t="s">
        <v>254</v>
      </c>
      <c r="C139" s="37" t="s">
        <v>47</v>
      </c>
      <c r="D139" s="18">
        <v>1</v>
      </c>
      <c r="E139" s="19"/>
      <c r="F139" s="20">
        <f t="shared" ref="F139:F140" si="9">+E139*D139</f>
        <v>0</v>
      </c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</row>
    <row r="140" spans="1:48" s="29" customFormat="1" ht="16.5" customHeight="1" outlineLevel="1" thickBot="1" x14ac:dyDescent="0.35">
      <c r="A140" s="30" t="s">
        <v>241</v>
      </c>
      <c r="B140" s="22" t="s">
        <v>255</v>
      </c>
      <c r="C140" s="37" t="s">
        <v>47</v>
      </c>
      <c r="D140" s="18">
        <v>2</v>
      </c>
      <c r="E140" s="19"/>
      <c r="F140" s="20">
        <f t="shared" si="9"/>
        <v>0</v>
      </c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</row>
    <row r="141" spans="1:48" s="29" customFormat="1" ht="20.100000000000001" customHeight="1" thickBot="1" x14ac:dyDescent="0.35">
      <c r="A141" s="59"/>
      <c r="B141" s="98" t="s">
        <v>202</v>
      </c>
      <c r="C141" s="99"/>
      <c r="D141" s="99"/>
      <c r="E141" s="100"/>
      <c r="F141" s="83">
        <f>SUM(F139:F140)</f>
        <v>0</v>
      </c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</row>
    <row r="142" spans="1:48" customFormat="1" ht="14.4" x14ac:dyDescent="0.3">
      <c r="A142" s="84"/>
    </row>
    <row r="143" spans="1:48" customFormat="1" ht="15" thickBot="1" x14ac:dyDescent="0.35">
      <c r="A143" s="84"/>
    </row>
    <row r="144" spans="1:48" customFormat="1" ht="27.6" thickTop="1" thickBot="1" x14ac:dyDescent="0.35">
      <c r="A144" s="85" t="s">
        <v>0</v>
      </c>
      <c r="B144" s="112" t="s">
        <v>1</v>
      </c>
      <c r="C144" s="113"/>
      <c r="D144" s="113"/>
      <c r="E144" s="114"/>
      <c r="F144" s="86" t="s">
        <v>5</v>
      </c>
    </row>
    <row r="145" spans="1:23" customFormat="1" ht="15" thickTop="1" x14ac:dyDescent="0.3">
      <c r="A145" s="101">
        <v>1</v>
      </c>
      <c r="B145" s="103" t="s">
        <v>242</v>
      </c>
      <c r="C145" s="104"/>
      <c r="D145" s="104"/>
      <c r="E145" s="105"/>
      <c r="F145" s="88">
        <f>+F5</f>
        <v>0</v>
      </c>
    </row>
    <row r="146" spans="1:23" customFormat="1" ht="14.4" x14ac:dyDescent="0.3">
      <c r="A146" s="101">
        <v>2</v>
      </c>
      <c r="B146" s="103" t="s">
        <v>203</v>
      </c>
      <c r="C146" s="104"/>
      <c r="D146" s="104"/>
      <c r="E146" s="105"/>
      <c r="F146" s="88">
        <f>+F54</f>
        <v>0</v>
      </c>
    </row>
    <row r="147" spans="1:23" customFormat="1" ht="14.4" x14ac:dyDescent="0.3">
      <c r="A147" s="101">
        <v>3</v>
      </c>
      <c r="B147" s="103" t="s">
        <v>204</v>
      </c>
      <c r="C147" s="104"/>
      <c r="D147" s="104"/>
      <c r="E147" s="105"/>
      <c r="F147" s="88">
        <f>+F66</f>
        <v>0</v>
      </c>
    </row>
    <row r="148" spans="1:23" customFormat="1" ht="14.4" x14ac:dyDescent="0.3">
      <c r="A148" s="101">
        <v>4</v>
      </c>
      <c r="B148" s="103" t="s">
        <v>118</v>
      </c>
      <c r="C148" s="104"/>
      <c r="D148" s="104"/>
      <c r="E148" s="105"/>
      <c r="F148" s="88">
        <f>+F75</f>
        <v>0</v>
      </c>
    </row>
    <row r="149" spans="1:23" customFormat="1" ht="14.4" x14ac:dyDescent="0.3">
      <c r="A149" s="101">
        <v>5</v>
      </c>
      <c r="B149" s="103" t="s">
        <v>130</v>
      </c>
      <c r="C149" s="104"/>
      <c r="D149" s="104"/>
      <c r="E149" s="105"/>
      <c r="F149" s="88">
        <f>+F86</f>
        <v>0</v>
      </c>
    </row>
    <row r="150" spans="1:23" customFormat="1" ht="14.4" x14ac:dyDescent="0.3">
      <c r="A150" s="101">
        <v>6</v>
      </c>
      <c r="B150" s="103" t="s">
        <v>141</v>
      </c>
      <c r="C150" s="104"/>
      <c r="D150" s="104"/>
      <c r="E150" s="105"/>
      <c r="F150" s="88">
        <f>+F109</f>
        <v>0</v>
      </c>
    </row>
    <row r="151" spans="1:23" customFormat="1" ht="14.4" x14ac:dyDescent="0.3">
      <c r="A151" s="101">
        <v>7</v>
      </c>
      <c r="B151" s="103" t="s">
        <v>205</v>
      </c>
      <c r="C151" s="104"/>
      <c r="D151" s="104"/>
      <c r="E151" s="105"/>
      <c r="F151" s="88">
        <f>+F132</f>
        <v>0</v>
      </c>
    </row>
    <row r="152" spans="1:23" customFormat="1" ht="14.4" x14ac:dyDescent="0.3">
      <c r="A152" s="101">
        <v>8</v>
      </c>
      <c r="B152" s="103" t="s">
        <v>206</v>
      </c>
      <c r="C152" s="104"/>
      <c r="D152" s="104"/>
      <c r="E152" s="105"/>
      <c r="F152" s="88">
        <f>+F137</f>
        <v>0</v>
      </c>
    </row>
    <row r="153" spans="1:23" customFormat="1" ht="15" thickBot="1" x14ac:dyDescent="0.35">
      <c r="A153" s="101">
        <v>9</v>
      </c>
      <c r="B153" s="115" t="s">
        <v>207</v>
      </c>
      <c r="C153" s="116"/>
      <c r="D153" s="116"/>
      <c r="E153" s="117"/>
      <c r="F153" s="89">
        <f>+F141</f>
        <v>0</v>
      </c>
    </row>
    <row r="154" spans="1:23" customFormat="1" ht="15" thickTop="1" x14ac:dyDescent="0.3">
      <c r="A154" s="90"/>
      <c r="B154" s="118" t="s">
        <v>208</v>
      </c>
      <c r="C154" s="119"/>
      <c r="D154" s="119"/>
      <c r="E154" s="120"/>
      <c r="F154" s="87">
        <f>SUM(F145:F153)</f>
        <v>0</v>
      </c>
    </row>
    <row r="155" spans="1:23" customFormat="1" ht="14.4" x14ac:dyDescent="0.3">
      <c r="A155" s="91"/>
      <c r="B155" s="103" t="s">
        <v>209</v>
      </c>
      <c r="C155" s="104"/>
      <c r="D155" s="104"/>
      <c r="E155" s="105"/>
      <c r="F155" s="88">
        <f>+F154*0.2</f>
        <v>0</v>
      </c>
    </row>
    <row r="156" spans="1:23" customFormat="1" ht="15" thickBot="1" x14ac:dyDescent="0.35">
      <c r="A156" s="92"/>
      <c r="B156" s="115" t="s">
        <v>210</v>
      </c>
      <c r="C156" s="116"/>
      <c r="D156" s="116"/>
      <c r="E156" s="117"/>
      <c r="F156" s="89">
        <f>+F155+F154</f>
        <v>0</v>
      </c>
    </row>
    <row r="157" spans="1:23" customFormat="1" ht="15" thickTop="1" x14ac:dyDescent="0.3">
      <c r="A157" s="84"/>
    </row>
    <row r="158" spans="1:23" customFormat="1" ht="14.4" x14ac:dyDescent="0.3">
      <c r="A158" s="84"/>
    </row>
    <row r="159" spans="1:23" ht="14.4" x14ac:dyDescent="0.3"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ht="14.4" x14ac:dyDescent="0.3"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7:23" ht="14.4" x14ac:dyDescent="0.3"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7:23" ht="14.4" x14ac:dyDescent="0.3"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7:23" ht="14.4" x14ac:dyDescent="0.3"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7:23" ht="14.4" x14ac:dyDescent="0.3"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7:23" ht="14.4" x14ac:dyDescent="0.3"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7:23" ht="14.4" x14ac:dyDescent="0.3"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7:23" ht="14.4" x14ac:dyDescent="0.3"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7:23" ht="14.4" x14ac:dyDescent="0.3"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7:23" ht="14.4" x14ac:dyDescent="0.3"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7:23" ht="14.4" x14ac:dyDescent="0.3"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7:23" ht="14.4" x14ac:dyDescent="0.3"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7:23" ht="14.4" x14ac:dyDescent="0.3"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7:23" ht="14.4" x14ac:dyDescent="0.3"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7:23" ht="14.4" x14ac:dyDescent="0.3"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7:23" ht="14.4" x14ac:dyDescent="0.3"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7:23" ht="14.4" x14ac:dyDescent="0.3"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7:23" ht="14.4" x14ac:dyDescent="0.3"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7:23" ht="14.4" x14ac:dyDescent="0.3"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7:23" ht="14.4" x14ac:dyDescent="0.3"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7:23" ht="14.4" x14ac:dyDescent="0.3"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7:23" ht="14.4" x14ac:dyDescent="0.3"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7:23" ht="14.4" x14ac:dyDescent="0.3"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7:23" ht="14.4" x14ac:dyDescent="0.3"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7:23" ht="14.4" x14ac:dyDescent="0.3"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7:23" ht="14.4" x14ac:dyDescent="0.3"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7:23" ht="14.4" x14ac:dyDescent="0.3"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7:23" ht="14.4" x14ac:dyDescent="0.3"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7:23" ht="14.4" x14ac:dyDescent="0.3"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7:23" ht="14.4" x14ac:dyDescent="0.3"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7:23" ht="14.4" x14ac:dyDescent="0.3"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7:23" ht="14.4" x14ac:dyDescent="0.3"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7:23" ht="14.4" x14ac:dyDescent="0.3"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7:23" ht="14.4" x14ac:dyDescent="0.3"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7:23" ht="14.4" x14ac:dyDescent="0.3"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7:23" ht="14.4" x14ac:dyDescent="0.3"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7:23" ht="14.4" x14ac:dyDescent="0.3"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7:23" ht="14.4" x14ac:dyDescent="0.3"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7:23" ht="14.4" x14ac:dyDescent="0.3"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7:23" ht="14.4" x14ac:dyDescent="0.3"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7:23" ht="14.4" x14ac:dyDescent="0.3"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7:23" ht="14.4" x14ac:dyDescent="0.3"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7:23" ht="14.4" x14ac:dyDescent="0.3"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7:23" ht="14.4" x14ac:dyDescent="0.3"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7:23" ht="14.4" x14ac:dyDescent="0.3"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7:23" ht="14.4" x14ac:dyDescent="0.3"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7:23" ht="14.4" x14ac:dyDescent="0.3"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7:23" ht="14.4" x14ac:dyDescent="0.3"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7:23" ht="14.4" x14ac:dyDescent="0.3"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7:23" ht="14.4" x14ac:dyDescent="0.3"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7:23" ht="14.4" x14ac:dyDescent="0.3"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7:23" ht="14.4" x14ac:dyDescent="0.3"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7:23" ht="14.4" x14ac:dyDescent="0.3"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7:23" ht="14.4" x14ac:dyDescent="0.3"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7:23" ht="14.4" x14ac:dyDescent="0.3"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7:23" ht="14.4" x14ac:dyDescent="0.3"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7:23" ht="14.4" x14ac:dyDescent="0.3"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7:23" ht="14.4" x14ac:dyDescent="0.3"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7:23" ht="14.4" x14ac:dyDescent="0.3"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7:23" ht="14.4" x14ac:dyDescent="0.3"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7:23" ht="14.4" x14ac:dyDescent="0.3"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7:23" ht="14.4" x14ac:dyDescent="0.3"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7:23" ht="14.4" x14ac:dyDescent="0.3"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7:23" ht="14.4" x14ac:dyDescent="0.3"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7:23" ht="14.4" x14ac:dyDescent="0.3"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7:23" ht="14.4" x14ac:dyDescent="0.3"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7:23" ht="14.4" x14ac:dyDescent="0.3"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7:23" ht="14.4" x14ac:dyDescent="0.3"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7:23" ht="14.4" x14ac:dyDescent="0.3"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7:23" ht="14.4" x14ac:dyDescent="0.3"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7:23" ht="14.4" x14ac:dyDescent="0.3"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</sheetData>
  <mergeCells count="15">
    <mergeCell ref="B152:E152"/>
    <mergeCell ref="B153:E153"/>
    <mergeCell ref="B154:E154"/>
    <mergeCell ref="B155:E155"/>
    <mergeCell ref="B156:E156"/>
    <mergeCell ref="B145:E145"/>
    <mergeCell ref="A1:F1"/>
    <mergeCell ref="A2:F2"/>
    <mergeCell ref="B151:E151"/>
    <mergeCell ref="B144:E144"/>
    <mergeCell ref="B146:E146"/>
    <mergeCell ref="B147:E147"/>
    <mergeCell ref="B148:E148"/>
    <mergeCell ref="B149:E149"/>
    <mergeCell ref="B150:E150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 ENGINEERING</dc:creator>
  <cp:lastModifiedBy>BOUAYOUN nourreddine</cp:lastModifiedBy>
  <dcterms:created xsi:type="dcterms:W3CDTF">2026-01-08T21:32:15Z</dcterms:created>
  <dcterms:modified xsi:type="dcterms:W3CDTF">2026-09-25T11:57:50Z</dcterms:modified>
</cp:coreProperties>
</file>