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DAO 2026 VF\DCE 23-2026-MI OA moulouya\"/>
    </mc:Choice>
  </mc:AlternateContent>
  <xr:revisionPtr revIDLastSave="0" documentId="13_ncr:1_{84FE41B1-217F-45EF-8BE9-B6BF9765C9C6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1) Estimation RP7316" sheetId="5" state="hidden" r:id="rId1"/>
    <sheet name="2) Estimation RP7102" sheetId="3" state="hidden" r:id="rId2"/>
    <sheet name="ESTIMATION 1+2" sheetId="6" state="hidden" r:id="rId3"/>
    <sheet name="Feuil3" sheetId="7" state="hidden" r:id="rId4"/>
    <sheet name="LES SOLUTIONS" sheetId="2" state="hidden" r:id="rId5"/>
    <sheet name="BPDE" sheetId="9" r:id="rId6"/>
  </sheets>
  <definedNames>
    <definedName name="_Hlk161312541" localSheetId="0">'1) Estimation RP7316'!#REF!</definedName>
    <definedName name="_Hlk161312541" localSheetId="1">'2) Estimation RP7102'!$A$21</definedName>
    <definedName name="_xlnm.Print_Area" localSheetId="0">'1) Estimation RP7316'!$A$1:$G$25</definedName>
    <definedName name="_xlnm.Print_Area" localSheetId="1">'2) Estimation RP7102'!$A$1:$G$25</definedName>
    <definedName name="_xlnm.Print_Area" localSheetId="5">BPDE!$A$1:$G$73</definedName>
    <definedName name="_xlnm.Print_Area" localSheetId="2">'ESTIMATION 1+2'!$A$1:$G$25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7" i="9" l="1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45" i="9"/>
  <c r="G46" i="9"/>
  <c r="G47" i="9"/>
  <c r="G48" i="9"/>
  <c r="G49" i="9"/>
  <c r="G33" i="9"/>
  <c r="G34" i="9"/>
  <c r="G35" i="9"/>
  <c r="G36" i="9"/>
  <c r="G37" i="9"/>
  <c r="G38" i="9"/>
  <c r="G39" i="9"/>
  <c r="G40" i="9"/>
  <c r="G41" i="9"/>
  <c r="G42" i="9"/>
  <c r="G25" i="9"/>
  <c r="G26" i="9"/>
  <c r="G27" i="9"/>
  <c r="G28" i="9"/>
  <c r="G29" i="9"/>
  <c r="G30" i="9"/>
  <c r="G18" i="9"/>
  <c r="G19" i="9"/>
  <c r="G20" i="9"/>
  <c r="G21" i="9"/>
  <c r="G22" i="9"/>
  <c r="G14" i="9"/>
  <c r="G15" i="9"/>
  <c r="G8" i="9"/>
  <c r="G9" i="9"/>
  <c r="G10" i="9"/>
  <c r="G11" i="9"/>
  <c r="G13" i="9"/>
  <c r="G17" i="9"/>
  <c r="G24" i="9"/>
  <c r="G32" i="9"/>
  <c r="G44" i="9"/>
  <c r="G51" i="9"/>
  <c r="G66" i="9"/>
  <c r="G7" i="9"/>
  <c r="E21" i="7" l="1"/>
  <c r="E19" i="7"/>
  <c r="E17" i="7"/>
  <c r="E15" i="7"/>
  <c r="E13" i="7"/>
  <c r="E11" i="7"/>
  <c r="A7" i="7"/>
  <c r="A9" i="7" s="1"/>
  <c r="A11" i="7" s="1"/>
  <c r="A13" i="7" s="1"/>
  <c r="A15" i="7" s="1"/>
  <c r="A17" i="7" s="1"/>
  <c r="A19" i="7" s="1"/>
  <c r="A21" i="7" s="1"/>
  <c r="G7" i="6" l="1"/>
  <c r="G9" i="6"/>
  <c r="E21" i="6"/>
  <c r="G21" i="6" s="1"/>
  <c r="A21" i="5"/>
  <c r="E19" i="6"/>
  <c r="G19" i="6" s="1"/>
  <c r="E17" i="6"/>
  <c r="G17" i="6" s="1"/>
  <c r="E15" i="6"/>
  <c r="G15" i="6" s="1"/>
  <c r="E13" i="6"/>
  <c r="G13" i="6" s="1"/>
  <c r="E11" i="6"/>
  <c r="G11" i="6" s="1"/>
  <c r="A7" i="6"/>
  <c r="A9" i="6" s="1"/>
  <c r="A11" i="6" s="1"/>
  <c r="A13" i="6" s="1"/>
  <c r="A15" i="6" s="1"/>
  <c r="A17" i="6" s="1"/>
  <c r="A19" i="6" s="1"/>
  <c r="A21" i="6" s="1"/>
  <c r="G5" i="6"/>
  <c r="G19" i="5"/>
  <c r="G17" i="5"/>
  <c r="G15" i="5"/>
  <c r="G13" i="5"/>
  <c r="G11" i="5"/>
  <c r="A7" i="3"/>
  <c r="A9" i="3" s="1"/>
  <c r="A11" i="3" s="1"/>
  <c r="A13" i="3" s="1"/>
  <c r="A15" i="3" s="1"/>
  <c r="A17" i="3" s="1"/>
  <c r="A19" i="3" s="1"/>
  <c r="A21" i="3" s="1"/>
  <c r="G23" i="6" l="1"/>
  <c r="G23" i="5"/>
  <c r="G24" i="6" l="1"/>
  <c r="G25" i="6" s="1"/>
  <c r="G24" i="5"/>
  <c r="G25" i="5" s="1"/>
  <c r="L34" i="3"/>
  <c r="G11" i="3"/>
  <c r="G13" i="3"/>
  <c r="G15" i="3"/>
  <c r="G21" i="3"/>
  <c r="G17" i="3"/>
  <c r="G19" i="3"/>
  <c r="H25" i="5" l="1"/>
  <c r="G23" i="3"/>
  <c r="G24" i="3" s="1"/>
  <c r="G25" i="3" s="1"/>
  <c r="I24" i="3" s="1"/>
  <c r="I23" i="3" l="1"/>
  <c r="G68" i="9" l="1"/>
  <c r="G69" i="9" s="1"/>
  <c r="G70" i="9" l="1"/>
</calcChain>
</file>

<file path=xl/sharedStrings.xml><?xml version="1.0" encoding="utf-8"?>
<sst xmlns="http://schemas.openxmlformats.org/spreadsheetml/2006/main" count="423" uniqueCount="144">
  <si>
    <t>Route</t>
  </si>
  <si>
    <t>Nature des Travaux</t>
  </si>
  <si>
    <t>Référence du profil type</t>
  </si>
  <si>
    <t>Construction d'un mur en béton B20</t>
  </si>
  <si>
    <t>Suivant la fiche technique approuvée et aux lieux désignés par le M.O</t>
  </si>
  <si>
    <t>Construction des accotements bétonnées</t>
  </si>
  <si>
    <t>Construction de radier ordinaire</t>
  </si>
  <si>
    <t>construction des protections en gabions</t>
  </si>
  <si>
    <t>Protection en gabions</t>
  </si>
  <si>
    <t>Protections en fossé bétonné</t>
  </si>
  <si>
    <t>Protection en faussée bétonnée</t>
  </si>
  <si>
    <t>Construction d'un radier en béton B20</t>
  </si>
  <si>
    <t>Construction d'un mur en maçonnerie</t>
  </si>
  <si>
    <t>Protection cote aval en gabions</t>
  </si>
  <si>
    <t>N° Prix</t>
  </si>
  <si>
    <t>Réf. au  CPS ou CPC</t>
  </si>
  <si>
    <t>DESIGNATIONS DES PRESTATIONS</t>
  </si>
  <si>
    <t>U</t>
  </si>
  <si>
    <t xml:space="preserve"> QUANTITE</t>
  </si>
  <si>
    <t xml:space="preserve">PRIX UNITAIRE EN DH (HORS TVA) En chiffres    </t>
  </si>
  <si>
    <t>PRODUIT</t>
  </si>
  <si>
    <t>Article IV-3 du CPS</t>
  </si>
  <si>
    <t>Installation de chantier</t>
  </si>
  <si>
    <t>F</t>
  </si>
  <si>
    <t>Le forfait</t>
  </si>
  <si>
    <t>Mise en place de la signalisation globale temporaire</t>
  </si>
  <si>
    <t>Maintien des dispositifs de signalisation et leur remplacement</t>
  </si>
  <si>
    <t>FM</t>
  </si>
  <si>
    <t xml:space="preserve">Le forfait mensuel </t>
  </si>
  <si>
    <t xml:space="preserve">Béton de classe B10 y/c Déblai et remblai </t>
  </si>
  <si>
    <t>M3</t>
  </si>
  <si>
    <t>Le mètre cube</t>
  </si>
  <si>
    <t>Béton de classe B20 y/c Remblai</t>
  </si>
  <si>
    <t>Hérissonnage y/c Déblai et remblai</t>
  </si>
  <si>
    <t xml:space="preserve">Maçonnerie de moellons </t>
  </si>
  <si>
    <t>Total  Hors TVA</t>
  </si>
  <si>
    <t>Taux TVA (20%)</t>
  </si>
  <si>
    <t>Total TTC</t>
  </si>
  <si>
    <t>ROYAUME  DU  MAROC
MINISTERE  DE L’EQUIPEMENT ET DE L’EAU .
DIRECTION  DES  ROUTES .
DIRECTION  PROVINCIALE DE  MIDELT.
******</t>
  </si>
  <si>
    <t>Estimation</t>
  </si>
  <si>
    <t>RP7102</t>
  </si>
  <si>
    <t>PK86+200</t>
  </si>
  <si>
    <t>PK85+600</t>
  </si>
  <si>
    <t>PK84+800</t>
  </si>
  <si>
    <t>PK84+400</t>
  </si>
  <si>
    <t>PK84+350</t>
  </si>
  <si>
    <t>PK73+200</t>
  </si>
  <si>
    <t>fossé bétonné type TR0.5 A</t>
  </si>
  <si>
    <t xml:space="preserve">Gabion y/c déblai </t>
  </si>
  <si>
    <t>PK</t>
  </si>
  <si>
    <t>PK0+100
PK5+000
PK5+200
PK5+300</t>
  </si>
  <si>
    <t xml:space="preserve">Construction des accotements bétonnées avec coulisse </t>
  </si>
  <si>
    <t>PK1+600
PK1+900</t>
  </si>
  <si>
    <t>Construction des accotements bétonnées Avec fossé bétonnée</t>
  </si>
  <si>
    <t>PK3+000
PK5+100
PK5+800
PK5+900</t>
  </si>
  <si>
    <t>Construction des accotements bétonnées Avec mur en maçonnerie</t>
  </si>
  <si>
    <t xml:space="preserve"> RP7316</t>
  </si>
  <si>
    <t xml:space="preserve">TRAVAUX DE REPARATION DES DEGATS DE CRUE SUR LA RP7316 DU PK0+000 AU PK 25+000 </t>
  </si>
  <si>
    <r>
      <rPr>
        <b/>
        <sz val="14"/>
        <color theme="1"/>
        <rFont val="Calibri"/>
        <family val="2"/>
      </rPr>
      <t xml:space="preserve">Objet : Travaux de réparation des dégâts des crues  survenues sur la RP7102 du PK84+00 au PK 86+333 Province  de MIDELT. </t>
    </r>
    <r>
      <rPr>
        <b/>
        <sz val="12"/>
        <color theme="1"/>
        <rFont val="Calibri"/>
        <family val="2"/>
      </rPr>
      <t xml:space="preserve">
 </t>
    </r>
  </si>
  <si>
    <r>
      <rPr>
        <b/>
        <sz val="14"/>
        <color theme="1"/>
        <rFont val="Calibri"/>
        <family val="2"/>
      </rPr>
      <t>Objet : Travaux de réparation de dégâts de crues survenus sur la RP7316 du PK0+000 au PK 25+000  et sur la RP7102 du PK84+00 au PK 86+333  dans la province de Midelt.</t>
    </r>
    <r>
      <rPr>
        <b/>
        <sz val="12"/>
        <color theme="1"/>
        <rFont val="Calibri"/>
        <family val="2"/>
      </rPr>
      <t xml:space="preserve">
 </t>
    </r>
  </si>
  <si>
    <t>PRIX N°</t>
  </si>
  <si>
    <t>REFERENCE AU CPS</t>
  </si>
  <si>
    <t>DESIGNATION DU PRIX</t>
  </si>
  <si>
    <t>UNITE</t>
  </si>
  <si>
    <t>QUANTITE</t>
  </si>
  <si>
    <t xml:space="preserve">PRIX UNITAIRE HTVA </t>
  </si>
  <si>
    <t>100 - PRIX GENERAUX</t>
  </si>
  <si>
    <t>Installation et repli du chantier </t>
  </si>
  <si>
    <t>Maintien des panneaux et leur remplacement</t>
  </si>
  <si>
    <t xml:space="preserve">200 - TERRASSEMENTS ET FOUILLES </t>
  </si>
  <si>
    <t>Déblais pour fouilles </t>
  </si>
  <si>
    <t>Remblaiement des fouilles</t>
  </si>
  <si>
    <t>Remblais contigus </t>
  </si>
  <si>
    <t>T</t>
  </si>
  <si>
    <t>Corps de trottoirs</t>
  </si>
  <si>
    <t>Badigeonnage</t>
  </si>
  <si>
    <t>TOTAL TTC</t>
  </si>
  <si>
    <t>PRODUIT (Qté*PU HTVA)</t>
  </si>
  <si>
    <t>Objet</t>
  </si>
  <si>
    <t>TOTAL TVA</t>
  </si>
  <si>
    <t>Ft</t>
  </si>
  <si>
    <t>ml</t>
  </si>
  <si>
    <t>m2</t>
  </si>
  <si>
    <t>TOTAL HT</t>
  </si>
  <si>
    <t>Acier à haute adhérence (H.A)</t>
  </si>
  <si>
    <t>Garde-corps type S8</t>
  </si>
  <si>
    <t>Dispositif de drainage derrière les parois</t>
  </si>
  <si>
    <t>Déblais</t>
  </si>
  <si>
    <t xml:space="preserve">Remblais </t>
  </si>
  <si>
    <t>Grave bitume GB2</t>
  </si>
  <si>
    <t>Fourniture de bitume pur 35/50 pour GB2 et BBSG2</t>
  </si>
  <si>
    <t xml:space="preserve">Mise en œuvre d'enduit d'imprégnation </t>
  </si>
  <si>
    <t>Fourniture de liant pour enduit d’imprégnation</t>
  </si>
  <si>
    <t>GNF1 0/40</t>
  </si>
  <si>
    <t>Déplacement des lampadaires</t>
  </si>
  <si>
    <t>Kg</t>
  </si>
  <si>
    <t>m²</t>
  </si>
  <si>
    <t>Stabilisation des accès routiers et des appuis de l’OA existant</t>
  </si>
  <si>
    <t>Matériel des épreuves de chargement</t>
  </si>
  <si>
    <t>300 – PILES ET CULEES</t>
  </si>
  <si>
    <t xml:space="preserve">Béton de propreté (BPE) </t>
  </si>
  <si>
    <t xml:space="preserve">Béton Classe B30 </t>
  </si>
  <si>
    <t xml:space="preserve">Coffrage parties non vues </t>
  </si>
  <si>
    <t xml:space="preserve">Coffrage parements soignés simples </t>
  </si>
  <si>
    <t>Acier rond lisse (DX)</t>
  </si>
  <si>
    <t>400 – TABLIER</t>
  </si>
  <si>
    <t xml:space="preserve">Coffrage soigné pour parement vus </t>
  </si>
  <si>
    <t>Aciers à haute adhérence (H,A)</t>
  </si>
  <si>
    <t>Aciers ronds lisses (DX)</t>
  </si>
  <si>
    <t>Préfabrication et mise en place des prédalles</t>
  </si>
  <si>
    <t>Atelier de fabrication des poutres</t>
  </si>
  <si>
    <t>Transport et mise en place des poutres</t>
  </si>
  <si>
    <t>Joints de chaussée de souffle 80mm pour culées</t>
  </si>
  <si>
    <t>Joints pour trottoirs de souffle 80mm pour culées</t>
  </si>
  <si>
    <t xml:space="preserve">Etanchéité du tablier  </t>
  </si>
  <si>
    <t>Revêtement du tablier : EB (6 cm )</t>
  </si>
  <si>
    <t>Corniches préfabriquées en béton armé y compris contre corniche</t>
  </si>
  <si>
    <t>Appareils d’appui en élastomère fretté Type C</t>
  </si>
  <si>
    <t>Appareils d’appui en élastomère fretté Type B</t>
  </si>
  <si>
    <t>Gargouille</t>
  </si>
  <si>
    <t xml:space="preserve">Glissière de sécurité </t>
  </si>
  <si>
    <t xml:space="preserve">Enrochements en calibre : 100-400 kg </t>
  </si>
  <si>
    <t>Géotextiles</t>
  </si>
  <si>
    <t>Barbacanes </t>
  </si>
  <si>
    <t>Bordure type T4</t>
  </si>
  <si>
    <t>500 – EQUIPEMENTS DU TABLIER</t>
  </si>
  <si>
    <t>600 – EQUIPEMENT DIVERS ET PROTECTION</t>
  </si>
  <si>
    <t>700 – RACCORDEMENTS</t>
  </si>
  <si>
    <t>800 – DEPLACEMENT DES CONTRAINTES</t>
  </si>
  <si>
    <t>TRAVAUX DE CONSTRUCTION D’UN OUVRAGE D’ART SUR OUED MOULOUYA AU PK339+110 DE LA RN13 (PROVINCE DE MIDELT)</t>
  </si>
  <si>
    <t>Déplacement des regards y compris conduite</t>
  </si>
  <si>
    <t>Article 78</t>
  </si>
  <si>
    <t>GNF1 0/60</t>
  </si>
  <si>
    <t>Enrobé bitumineux BBSG2</t>
  </si>
  <si>
    <t>Rev-Sol y compris lit de pose</t>
  </si>
  <si>
    <t>Fourniture de liant pour couche d’accrochage yc mise en œuvre</t>
  </si>
  <si>
    <t>Mise en œuvre de TPC y compris herrissonage</t>
  </si>
  <si>
    <t>m3</t>
  </si>
  <si>
    <t>dm3</t>
  </si>
  <si>
    <t>marché N° ……......................../2026</t>
  </si>
  <si>
    <t xml:space="preserve"> BORDEREAU DES PRIX-DETAIL EASTIMATIF</t>
  </si>
  <si>
    <t>signature de concurrent</t>
  </si>
  <si>
    <t>GNF3 0/40</t>
  </si>
  <si>
    <t>Bordures de trottoirs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</si>
</sst>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\ _D_H_-;\-* #,##0.00\ _D_H_-;_-* &quot;-&quot;??\ _D_H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b/>
      <sz val="12"/>
      <color rgb="FF000000"/>
      <name val="Cambria"/>
      <family val="1"/>
    </font>
    <font>
      <sz val="12"/>
      <color theme="1"/>
      <name val="Bookman Old Style"/>
      <family val="1"/>
    </font>
    <font>
      <sz val="12"/>
      <color theme="1"/>
      <name val="Times New Roman"/>
      <family val="1"/>
    </font>
    <font>
      <b/>
      <sz val="11"/>
      <color theme="1"/>
      <name val="Bookman Old Style"/>
      <family val="1"/>
    </font>
    <font>
      <sz val="12"/>
      <name val="Bookman Old Style"/>
      <family val="1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Bookman Old Style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rgb="FF000000"/>
      <name val="Cambria"/>
      <family val="1"/>
    </font>
    <font>
      <b/>
      <sz val="12"/>
      <color theme="1"/>
      <name val="Cambria"/>
      <family val="1"/>
    </font>
    <font>
      <sz val="11"/>
      <color rgb="FF000000"/>
      <name val="Cambria"/>
      <family val="1"/>
    </font>
    <font>
      <b/>
      <sz val="14"/>
      <color theme="1"/>
      <name val="Cambria"/>
      <family val="1"/>
    </font>
    <font>
      <sz val="12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165" fontId="0" fillId="0" borderId="0" xfId="0" applyNumberFormat="1"/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3" borderId="20" xfId="0" applyFont="1" applyFill="1" applyBorder="1" applyAlignment="1">
      <alignment horizontal="center" vertical="center" wrapText="1"/>
    </xf>
    <xf numFmtId="43" fontId="10" fillId="0" borderId="2" xfId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43" fontId="0" fillId="0" borderId="0" xfId="1" applyFont="1"/>
    <xf numFmtId="0" fontId="3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164" fontId="0" fillId="0" borderId="0" xfId="0" applyNumberFormat="1"/>
    <xf numFmtId="43" fontId="10" fillId="0" borderId="29" xfId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15" fillId="0" borderId="0" xfId="0" applyFont="1"/>
    <xf numFmtId="43" fontId="15" fillId="0" borderId="0" xfId="1" applyFont="1" applyAlignment="1"/>
    <xf numFmtId="43" fontId="16" fillId="0" borderId="0" xfId="0" applyNumberFormat="1" applyFont="1"/>
    <xf numFmtId="0" fontId="17" fillId="0" borderId="30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/>
    </xf>
    <xf numFmtId="0" fontId="17" fillId="0" borderId="32" xfId="0" applyFont="1" applyBorder="1" applyAlignment="1">
      <alignment vertical="center"/>
    </xf>
    <xf numFmtId="0" fontId="19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43" fontId="19" fillId="0" borderId="6" xfId="1" applyFont="1" applyBorder="1" applyAlignment="1">
      <alignment horizontal="center" vertical="center" wrapText="1"/>
    </xf>
    <xf numFmtId="43" fontId="19" fillId="0" borderId="6" xfId="1" applyFont="1" applyBorder="1" applyAlignment="1">
      <alignment vertical="center" wrapText="1"/>
    </xf>
    <xf numFmtId="43" fontId="19" fillId="0" borderId="6" xfId="1" applyFont="1" applyFill="1" applyBorder="1" applyAlignment="1">
      <alignment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0" fontId="17" fillId="0" borderId="31" xfId="0" applyFont="1" applyBorder="1" applyAlignment="1">
      <alignment vertical="center" wrapText="1"/>
    </xf>
    <xf numFmtId="43" fontId="19" fillId="0" borderId="6" xfId="1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43" fontId="17" fillId="4" borderId="6" xfId="1" applyFont="1" applyFill="1" applyBorder="1" applyAlignment="1">
      <alignment vertical="center" wrapText="1"/>
    </xf>
    <xf numFmtId="43" fontId="17" fillId="4" borderId="7" xfId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7" fillId="0" borderId="30" xfId="0" applyFont="1" applyBorder="1" applyAlignment="1">
      <alignment vertical="center"/>
    </xf>
    <xf numFmtId="0" fontId="21" fillId="0" borderId="0" xfId="0" applyFont="1"/>
    <xf numFmtId="0" fontId="21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>
      <alignment horizontal="center" vertical="center"/>
    </xf>
    <xf numFmtId="0" fontId="17" fillId="0" borderId="30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43" fontId="8" fillId="0" borderId="5" xfId="1" applyFont="1" applyBorder="1" applyAlignment="1">
      <alignment horizontal="center" vertical="center" wrapText="1"/>
    </xf>
    <xf numFmtId="43" fontId="8" fillId="0" borderId="13" xfId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3" fontId="8" fillId="0" borderId="21" xfId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2" fontId="8" fillId="0" borderId="21" xfId="1" applyNumberFormat="1" applyFont="1" applyBorder="1" applyAlignment="1">
      <alignment horizontal="center" vertical="center" wrapText="1"/>
    </xf>
    <xf numFmtId="2" fontId="8" fillId="0" borderId="13" xfId="1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2" fontId="8" fillId="0" borderId="5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3" fontId="19" fillId="0" borderId="6" xfId="1" applyFont="1" applyBorder="1" applyAlignment="1" applyProtection="1">
      <alignment vertical="center" wrapText="1"/>
      <protection locked="0"/>
    </xf>
    <xf numFmtId="0" fontId="17" fillId="0" borderId="31" xfId="0" applyFont="1" applyBorder="1" applyAlignment="1" applyProtection="1">
      <alignment horizontal="left" vertical="center"/>
      <protection locked="0"/>
    </xf>
    <xf numFmtId="43" fontId="19" fillId="0" borderId="6" xfId="1" applyFont="1" applyFill="1" applyBorder="1" applyAlignment="1" applyProtection="1">
      <alignment vertical="center" wrapText="1"/>
      <protection locked="0"/>
    </xf>
    <xf numFmtId="0" fontId="17" fillId="0" borderId="31" xfId="0" applyFont="1" applyBorder="1" applyAlignment="1" applyProtection="1">
      <alignment vertical="center" wrapText="1"/>
      <protection locked="0"/>
    </xf>
    <xf numFmtId="43" fontId="19" fillId="0" borderId="6" xfId="1" applyFont="1" applyBorder="1" applyAlignment="1" applyProtection="1">
      <alignment horizontal="center" vertical="center" wrapText="1"/>
      <protection locked="0"/>
    </xf>
    <xf numFmtId="43" fontId="19" fillId="0" borderId="6" xfId="1" applyFont="1" applyFill="1" applyBorder="1" applyAlignment="1" applyProtection="1">
      <alignment horizontal="center" vertical="center" wrapText="1"/>
      <protection locked="0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15" fillId="0" borderId="32" xfId="0" applyFont="1" applyBorder="1" applyAlignment="1" applyProtection="1">
      <alignment horizontal="center" vertical="center" wrapText="1"/>
      <protection locked="0"/>
    </xf>
    <xf numFmtId="43" fontId="16" fillId="0" borderId="6" xfId="0" applyNumberFormat="1" applyFont="1" applyBorder="1" applyAlignment="1" applyProtection="1">
      <alignment vertical="center" wrapText="1"/>
      <protection locked="0"/>
    </xf>
    <xf numFmtId="0" fontId="15" fillId="0" borderId="0" xfId="0" applyFont="1" applyProtection="1">
      <protection locked="0"/>
    </xf>
    <xf numFmtId="164" fontId="15" fillId="0" borderId="0" xfId="0" applyNumberFormat="1" applyFont="1" applyProtection="1">
      <protection locked="0"/>
    </xf>
    <xf numFmtId="43" fontId="15" fillId="0" borderId="0" xfId="1" applyFont="1" applyAlignment="1" applyProtection="1"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L34"/>
  <sheetViews>
    <sheetView view="pageBreakPreview" zoomScale="80" zoomScaleNormal="80" zoomScaleSheetLayoutView="80" workbookViewId="0">
      <selection activeCell="L11" sqref="L11"/>
    </sheetView>
  </sheetViews>
  <sheetFormatPr baseColWidth="10" defaultRowHeight="15" x14ac:dyDescent="0.25"/>
  <cols>
    <col min="1" max="1" width="8.42578125" bestFit="1" customWidth="1"/>
    <col min="2" max="2" width="19.140625" bestFit="1" customWidth="1"/>
    <col min="3" max="3" width="36.42578125" customWidth="1"/>
    <col min="4" max="4" width="6.140625" customWidth="1"/>
    <col min="5" max="5" width="13.140625" customWidth="1"/>
    <col min="6" max="6" width="15" bestFit="1" customWidth="1"/>
    <col min="7" max="7" width="17.85546875" bestFit="1" customWidth="1"/>
    <col min="8" max="8" width="16.5703125" customWidth="1"/>
    <col min="9" max="9" width="15.140625" bestFit="1" customWidth="1"/>
    <col min="12" max="12" width="23.42578125" customWidth="1"/>
  </cols>
  <sheetData>
    <row r="1" spans="1:7" ht="108.75" customHeight="1" thickBot="1" x14ac:dyDescent="0.35">
      <c r="A1" s="75" t="s">
        <v>38</v>
      </c>
      <c r="B1" s="76"/>
      <c r="C1" s="76"/>
      <c r="D1" s="76"/>
      <c r="E1" s="76"/>
      <c r="F1" s="76"/>
      <c r="G1" s="77"/>
    </row>
    <row r="2" spans="1:7" ht="55.5" customHeight="1" thickBot="1" x14ac:dyDescent="0.3">
      <c r="A2" s="78" t="s">
        <v>57</v>
      </c>
      <c r="B2" s="79"/>
      <c r="C2" s="79"/>
      <c r="D2" s="79"/>
      <c r="E2" s="79"/>
      <c r="F2" s="79"/>
      <c r="G2" s="80"/>
    </row>
    <row r="3" spans="1:7" ht="19.5" thickBot="1" x14ac:dyDescent="0.3">
      <c r="A3" s="81" t="s">
        <v>39</v>
      </c>
      <c r="B3" s="82"/>
      <c r="C3" s="82"/>
      <c r="D3" s="82"/>
      <c r="E3" s="82"/>
      <c r="F3" s="82"/>
      <c r="G3" s="83"/>
    </row>
    <row r="4" spans="1:7" ht="79.5" thickBot="1" x14ac:dyDescent="0.3">
      <c r="A4" s="7" t="s">
        <v>14</v>
      </c>
      <c r="B4" s="13" t="s">
        <v>15</v>
      </c>
      <c r="C4" s="13" t="s">
        <v>16</v>
      </c>
      <c r="D4" s="13" t="s">
        <v>17</v>
      </c>
      <c r="E4" s="8" t="s">
        <v>18</v>
      </c>
      <c r="F4" s="8" t="s">
        <v>19</v>
      </c>
      <c r="G4" s="9" t="s">
        <v>20</v>
      </c>
    </row>
    <row r="5" spans="1:7" ht="0.75" customHeight="1" thickBot="1" x14ac:dyDescent="0.3">
      <c r="A5" s="84">
        <v>1</v>
      </c>
      <c r="B5" s="68" t="s">
        <v>21</v>
      </c>
      <c r="C5" s="10" t="s">
        <v>22</v>
      </c>
      <c r="D5" s="84" t="s">
        <v>23</v>
      </c>
      <c r="E5" s="85">
        <v>0</v>
      </c>
      <c r="F5" s="71">
        <v>0</v>
      </c>
      <c r="G5" s="58">
        <v>0</v>
      </c>
    </row>
    <row r="6" spans="1:7" ht="27" hidden="1" customHeight="1" thickBot="1" x14ac:dyDescent="0.3">
      <c r="A6" s="67"/>
      <c r="B6" s="69"/>
      <c r="C6" s="11" t="s">
        <v>24</v>
      </c>
      <c r="D6" s="67"/>
      <c r="E6" s="74"/>
      <c r="F6" s="72"/>
      <c r="G6" s="59"/>
    </row>
    <row r="7" spans="1:7" ht="48" hidden="1" thickBot="1" x14ac:dyDescent="0.3">
      <c r="A7" s="66">
        <v>2</v>
      </c>
      <c r="B7" s="68" t="s">
        <v>21</v>
      </c>
      <c r="C7" s="12" t="s">
        <v>25</v>
      </c>
      <c r="D7" s="66" t="s">
        <v>23</v>
      </c>
      <c r="E7" s="73">
        <v>0</v>
      </c>
      <c r="F7" s="71">
        <v>0</v>
      </c>
      <c r="G7" s="58">
        <v>0</v>
      </c>
    </row>
    <row r="8" spans="1:7" ht="16.5" hidden="1" thickBot="1" x14ac:dyDescent="0.3">
      <c r="A8" s="67"/>
      <c r="B8" s="69"/>
      <c r="C8" s="11" t="s">
        <v>24</v>
      </c>
      <c r="D8" s="67"/>
      <c r="E8" s="74"/>
      <c r="F8" s="72"/>
      <c r="G8" s="59"/>
    </row>
    <row r="9" spans="1:7" ht="48" hidden="1" thickBot="1" x14ac:dyDescent="0.3">
      <c r="A9" s="66">
        <v>3</v>
      </c>
      <c r="B9" s="68" t="s">
        <v>21</v>
      </c>
      <c r="C9" s="12" t="s">
        <v>26</v>
      </c>
      <c r="D9" s="66" t="s">
        <v>27</v>
      </c>
      <c r="E9" s="73">
        <v>0</v>
      </c>
      <c r="F9" s="71">
        <v>0</v>
      </c>
      <c r="G9" s="58">
        <v>0</v>
      </c>
    </row>
    <row r="10" spans="1:7" ht="16.5" hidden="1" thickBot="1" x14ac:dyDescent="0.3">
      <c r="A10" s="67"/>
      <c r="B10" s="69"/>
      <c r="C10" s="11" t="s">
        <v>28</v>
      </c>
      <c r="D10" s="67"/>
      <c r="E10" s="74"/>
      <c r="F10" s="72"/>
      <c r="G10" s="59"/>
    </row>
    <row r="11" spans="1:7" ht="31.5" x14ac:dyDescent="0.25">
      <c r="A11" s="66">
        <v>4</v>
      </c>
      <c r="B11" s="68" t="s">
        <v>21</v>
      </c>
      <c r="C11" s="12" t="s">
        <v>29</v>
      </c>
      <c r="D11" s="66" t="s">
        <v>30</v>
      </c>
      <c r="E11" s="73">
        <v>210</v>
      </c>
      <c r="F11" s="71">
        <v>650</v>
      </c>
      <c r="G11" s="58">
        <f t="shared" ref="G11" si="0">E11*F11</f>
        <v>136500</v>
      </c>
    </row>
    <row r="12" spans="1:7" ht="16.5" thickBot="1" x14ac:dyDescent="0.3">
      <c r="A12" s="67"/>
      <c r="B12" s="69"/>
      <c r="C12" s="11" t="s">
        <v>31</v>
      </c>
      <c r="D12" s="67"/>
      <c r="E12" s="74"/>
      <c r="F12" s="72"/>
      <c r="G12" s="59"/>
    </row>
    <row r="13" spans="1:7" ht="31.5" x14ac:dyDescent="0.25">
      <c r="A13" s="66">
        <v>5</v>
      </c>
      <c r="B13" s="68" t="s">
        <v>21</v>
      </c>
      <c r="C13" s="12" t="s">
        <v>32</v>
      </c>
      <c r="D13" s="66" t="s">
        <v>30</v>
      </c>
      <c r="E13" s="73">
        <v>931</v>
      </c>
      <c r="F13" s="71">
        <v>850</v>
      </c>
      <c r="G13" s="58">
        <f t="shared" ref="G13" si="1">E13*F13</f>
        <v>791350</v>
      </c>
    </row>
    <row r="14" spans="1:7" ht="16.5" thickBot="1" x14ac:dyDescent="0.3">
      <c r="A14" s="67"/>
      <c r="B14" s="69"/>
      <c r="C14" s="11" t="s">
        <v>31</v>
      </c>
      <c r="D14" s="67"/>
      <c r="E14" s="74"/>
      <c r="F14" s="72"/>
      <c r="G14" s="59"/>
    </row>
    <row r="15" spans="1:7" ht="31.5" x14ac:dyDescent="0.25">
      <c r="A15" s="66">
        <v>6</v>
      </c>
      <c r="B15" s="68" t="s">
        <v>21</v>
      </c>
      <c r="C15" s="12" t="s">
        <v>33</v>
      </c>
      <c r="D15" s="66" t="s">
        <v>30</v>
      </c>
      <c r="E15" s="73">
        <v>780</v>
      </c>
      <c r="F15" s="71">
        <v>100</v>
      </c>
      <c r="G15" s="58">
        <f t="shared" ref="G15" si="2">E15*F15</f>
        <v>78000</v>
      </c>
    </row>
    <row r="16" spans="1:7" ht="16.5" thickBot="1" x14ac:dyDescent="0.3">
      <c r="A16" s="67"/>
      <c r="B16" s="69"/>
      <c r="C16" s="11" t="s">
        <v>31</v>
      </c>
      <c r="D16" s="67"/>
      <c r="E16" s="74"/>
      <c r="F16" s="72"/>
      <c r="G16" s="59"/>
    </row>
    <row r="17" spans="1:9" ht="15.75" customHeight="1" x14ac:dyDescent="0.25">
      <c r="A17" s="66">
        <v>7</v>
      </c>
      <c r="B17" s="68" t="s">
        <v>21</v>
      </c>
      <c r="C17" s="12" t="s">
        <v>34</v>
      </c>
      <c r="D17" s="66" t="s">
        <v>30</v>
      </c>
      <c r="E17" s="73">
        <v>2133</v>
      </c>
      <c r="F17" s="71">
        <v>250</v>
      </c>
      <c r="G17" s="58">
        <f t="shared" ref="G17" si="3">E17*F17</f>
        <v>533250</v>
      </c>
    </row>
    <row r="18" spans="1:9" ht="16.5" thickBot="1" x14ac:dyDescent="0.3">
      <c r="A18" s="67"/>
      <c r="B18" s="69"/>
      <c r="C18" s="11" t="s">
        <v>31</v>
      </c>
      <c r="D18" s="67"/>
      <c r="E18" s="74"/>
      <c r="F18" s="72"/>
      <c r="G18" s="59"/>
    </row>
    <row r="19" spans="1:9" ht="22.5" customHeight="1" x14ac:dyDescent="0.25">
      <c r="A19" s="66">
        <v>8</v>
      </c>
      <c r="B19" s="68" t="s">
        <v>21</v>
      </c>
      <c r="C19" s="12" t="s">
        <v>47</v>
      </c>
      <c r="D19" s="66" t="s">
        <v>30</v>
      </c>
      <c r="E19" s="73">
        <v>485</v>
      </c>
      <c r="F19" s="71">
        <v>350</v>
      </c>
      <c r="G19" s="58">
        <f t="shared" ref="G19" si="4">E19*F19</f>
        <v>169750</v>
      </c>
    </row>
    <row r="20" spans="1:9" ht="35.25" customHeight="1" thickBot="1" x14ac:dyDescent="0.3">
      <c r="A20" s="67"/>
      <c r="B20" s="69"/>
      <c r="C20" s="11" t="s">
        <v>31</v>
      </c>
      <c r="D20" s="67"/>
      <c r="E20" s="74"/>
      <c r="F20" s="72"/>
      <c r="G20" s="59"/>
    </row>
    <row r="21" spans="1:9" ht="15.75" hidden="1" x14ac:dyDescent="0.25">
      <c r="A21" s="66">
        <f t="shared" ref="A21" si="5">A19+1</f>
        <v>9</v>
      </c>
      <c r="B21" s="68" t="s">
        <v>21</v>
      </c>
      <c r="C21" s="12" t="s">
        <v>48</v>
      </c>
      <c r="D21" s="66" t="s">
        <v>30</v>
      </c>
      <c r="E21" s="70">
        <v>0</v>
      </c>
      <c r="F21" s="71">
        <v>300</v>
      </c>
      <c r="G21" s="58">
        <v>0</v>
      </c>
    </row>
    <row r="22" spans="1:9" ht="32.25" hidden="1" customHeight="1" thickBot="1" x14ac:dyDescent="0.3">
      <c r="A22" s="67"/>
      <c r="B22" s="69"/>
      <c r="C22" s="11" t="s">
        <v>31</v>
      </c>
      <c r="D22" s="67"/>
      <c r="E22" s="59"/>
      <c r="F22" s="72"/>
      <c r="G22" s="59"/>
    </row>
    <row r="23" spans="1:9" ht="34.5" customHeight="1" thickBot="1" x14ac:dyDescent="0.3">
      <c r="A23" s="60" t="s">
        <v>35</v>
      </c>
      <c r="B23" s="61"/>
      <c r="C23" s="61"/>
      <c r="D23" s="61"/>
      <c r="E23" s="61"/>
      <c r="F23" s="62"/>
      <c r="G23" s="14">
        <f>SUM(G5:G20)</f>
        <v>1708850</v>
      </c>
      <c r="I23" s="1"/>
    </row>
    <row r="24" spans="1:9" ht="30.75" customHeight="1" thickBot="1" x14ac:dyDescent="0.3">
      <c r="A24" s="63" t="s">
        <v>36</v>
      </c>
      <c r="B24" s="64"/>
      <c r="C24" s="64"/>
      <c r="D24" s="64"/>
      <c r="E24" s="64"/>
      <c r="F24" s="65"/>
      <c r="G24" s="14">
        <f>G23*20%</f>
        <v>341770</v>
      </c>
      <c r="I24" s="1"/>
    </row>
    <row r="25" spans="1:9" ht="41.25" customHeight="1" thickBot="1" x14ac:dyDescent="0.3">
      <c r="A25" s="63" t="s">
        <v>37</v>
      </c>
      <c r="B25" s="64"/>
      <c r="C25" s="64"/>
      <c r="D25" s="64"/>
      <c r="E25" s="64"/>
      <c r="F25" s="65"/>
      <c r="G25" s="14">
        <f>G23+G24</f>
        <v>2050620</v>
      </c>
      <c r="H25" s="27">
        <f>G25*1.5%</f>
        <v>30759.3</v>
      </c>
    </row>
    <row r="34" spans="12:12" x14ac:dyDescent="0.25">
      <c r="L34" s="17"/>
    </row>
  </sheetData>
  <mergeCells count="60">
    <mergeCell ref="G7:G8"/>
    <mergeCell ref="A1:G1"/>
    <mergeCell ref="A2:G2"/>
    <mergeCell ref="A3:G3"/>
    <mergeCell ref="A5:A6"/>
    <mergeCell ref="B5:B6"/>
    <mergeCell ref="D5:D6"/>
    <mergeCell ref="E5:E6"/>
    <mergeCell ref="F5:F6"/>
    <mergeCell ref="G5:G6"/>
    <mergeCell ref="A7:A8"/>
    <mergeCell ref="B7:B8"/>
    <mergeCell ref="D7:D8"/>
    <mergeCell ref="E7:E8"/>
    <mergeCell ref="F7:F8"/>
    <mergeCell ref="G11:G12"/>
    <mergeCell ref="A9:A10"/>
    <mergeCell ref="B9:B10"/>
    <mergeCell ref="D9:D10"/>
    <mergeCell ref="E9:E10"/>
    <mergeCell ref="F9:F10"/>
    <mergeCell ref="G9:G10"/>
    <mergeCell ref="A11:A12"/>
    <mergeCell ref="B11:B12"/>
    <mergeCell ref="D11:D12"/>
    <mergeCell ref="E11:E12"/>
    <mergeCell ref="F11:F12"/>
    <mergeCell ref="G15:G16"/>
    <mergeCell ref="A13:A14"/>
    <mergeCell ref="B13:B14"/>
    <mergeCell ref="D13:D14"/>
    <mergeCell ref="E13:E14"/>
    <mergeCell ref="F13:F14"/>
    <mergeCell ref="G13:G14"/>
    <mergeCell ref="A15:A16"/>
    <mergeCell ref="B15:B16"/>
    <mergeCell ref="D15:D16"/>
    <mergeCell ref="E15:E16"/>
    <mergeCell ref="F15:F16"/>
    <mergeCell ref="G19:G20"/>
    <mergeCell ref="A17:A18"/>
    <mergeCell ref="B17:B18"/>
    <mergeCell ref="D17:D18"/>
    <mergeCell ref="E17:E18"/>
    <mergeCell ref="F17:F18"/>
    <mergeCell ref="G17:G18"/>
    <mergeCell ref="A19:A20"/>
    <mergeCell ref="B19:B20"/>
    <mergeCell ref="D19:D20"/>
    <mergeCell ref="E19:E20"/>
    <mergeCell ref="F19:F20"/>
    <mergeCell ref="G21:G22"/>
    <mergeCell ref="A23:F23"/>
    <mergeCell ref="A24:F24"/>
    <mergeCell ref="A25:F25"/>
    <mergeCell ref="A21:A22"/>
    <mergeCell ref="B21:B22"/>
    <mergeCell ref="D21:D22"/>
    <mergeCell ref="E21:E22"/>
    <mergeCell ref="F21:F22"/>
  </mergeCells>
  <pageMargins left="0.7" right="0.7" top="0.75" bottom="0.75" header="0.3" footer="0.3"/>
  <pageSetup scale="75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tabColor rgb="FF7030A0"/>
  </sheetPr>
  <dimension ref="A1:L34"/>
  <sheetViews>
    <sheetView view="pageBreakPreview" zoomScale="82" zoomScaleNormal="80" zoomScaleSheetLayoutView="82" workbookViewId="0">
      <selection activeCell="A2" sqref="A2:G2"/>
    </sheetView>
  </sheetViews>
  <sheetFormatPr baseColWidth="10" defaultRowHeight="15" x14ac:dyDescent="0.25"/>
  <cols>
    <col min="1" max="1" width="8.42578125" bestFit="1" customWidth="1"/>
    <col min="2" max="2" width="19.140625" bestFit="1" customWidth="1"/>
    <col min="3" max="3" width="36.42578125" customWidth="1"/>
    <col min="4" max="4" width="6.140625" customWidth="1"/>
    <col min="5" max="5" width="13.140625" customWidth="1"/>
    <col min="6" max="6" width="15" bestFit="1" customWidth="1"/>
    <col min="7" max="7" width="17.85546875" bestFit="1" customWidth="1"/>
    <col min="9" max="9" width="15.140625" bestFit="1" customWidth="1"/>
  </cols>
  <sheetData>
    <row r="1" spans="1:7" ht="108.75" customHeight="1" thickBot="1" x14ac:dyDescent="0.35">
      <c r="A1" s="75" t="s">
        <v>38</v>
      </c>
      <c r="B1" s="76"/>
      <c r="C1" s="76"/>
      <c r="D1" s="76"/>
      <c r="E1" s="76"/>
      <c r="F1" s="76"/>
      <c r="G1" s="77"/>
    </row>
    <row r="2" spans="1:7" ht="55.5" customHeight="1" thickBot="1" x14ac:dyDescent="0.3">
      <c r="A2" s="87" t="s">
        <v>58</v>
      </c>
      <c r="B2" s="88"/>
      <c r="C2" s="88"/>
      <c r="D2" s="88"/>
      <c r="E2" s="88"/>
      <c r="F2" s="88"/>
      <c r="G2" s="89"/>
    </row>
    <row r="3" spans="1:7" ht="19.5" thickBot="1" x14ac:dyDescent="0.3">
      <c r="A3" s="81" t="s">
        <v>39</v>
      </c>
      <c r="B3" s="82"/>
      <c r="C3" s="82"/>
      <c r="D3" s="82"/>
      <c r="E3" s="82"/>
      <c r="F3" s="82"/>
      <c r="G3" s="83"/>
    </row>
    <row r="4" spans="1:7" ht="77.25" customHeight="1" thickBot="1" x14ac:dyDescent="0.3">
      <c r="A4" s="7" t="s">
        <v>14</v>
      </c>
      <c r="B4" s="13" t="s">
        <v>15</v>
      </c>
      <c r="C4" s="13" t="s">
        <v>16</v>
      </c>
      <c r="D4" s="13" t="s">
        <v>17</v>
      </c>
      <c r="E4" s="8" t="s">
        <v>18</v>
      </c>
      <c r="F4" s="8" t="s">
        <v>19</v>
      </c>
      <c r="G4" s="9" t="s">
        <v>20</v>
      </c>
    </row>
    <row r="5" spans="1:7" ht="15.75" hidden="1" customHeight="1" thickBot="1" x14ac:dyDescent="0.3">
      <c r="A5" s="84">
        <v>1</v>
      </c>
      <c r="B5" s="68" t="s">
        <v>21</v>
      </c>
      <c r="C5" s="10" t="s">
        <v>22</v>
      </c>
      <c r="D5" s="84" t="s">
        <v>23</v>
      </c>
      <c r="E5" s="85">
        <v>0</v>
      </c>
      <c r="F5" s="71">
        <v>0</v>
      </c>
      <c r="G5" s="58">
        <v>0</v>
      </c>
    </row>
    <row r="6" spans="1:7" ht="27" hidden="1" customHeight="1" thickBot="1" x14ac:dyDescent="0.3">
      <c r="A6" s="67"/>
      <c r="B6" s="69"/>
      <c r="C6" s="11" t="s">
        <v>24</v>
      </c>
      <c r="D6" s="67"/>
      <c r="E6" s="74"/>
      <c r="F6" s="72"/>
      <c r="G6" s="59"/>
    </row>
    <row r="7" spans="1:7" ht="48" hidden="1" thickBot="1" x14ac:dyDescent="0.3">
      <c r="A7" s="66">
        <f>A5+1</f>
        <v>2</v>
      </c>
      <c r="B7" s="68" t="s">
        <v>21</v>
      </c>
      <c r="C7" s="12" t="s">
        <v>25</v>
      </c>
      <c r="D7" s="66" t="s">
        <v>23</v>
      </c>
      <c r="E7" s="73">
        <v>0</v>
      </c>
      <c r="F7" s="71">
        <v>0</v>
      </c>
      <c r="G7" s="58">
        <v>0</v>
      </c>
    </row>
    <row r="8" spans="1:7" ht="16.5" hidden="1" thickBot="1" x14ac:dyDescent="0.3">
      <c r="A8" s="67"/>
      <c r="B8" s="69"/>
      <c r="C8" s="11" t="s">
        <v>24</v>
      </c>
      <c r="D8" s="67"/>
      <c r="E8" s="74"/>
      <c r="F8" s="72"/>
      <c r="G8" s="59"/>
    </row>
    <row r="9" spans="1:7" ht="48" hidden="1" thickBot="1" x14ac:dyDescent="0.3">
      <c r="A9" s="66">
        <f t="shared" ref="A9" si="0">A7+1</f>
        <v>3</v>
      </c>
      <c r="B9" s="68" t="s">
        <v>21</v>
      </c>
      <c r="C9" s="12" t="s">
        <v>26</v>
      </c>
      <c r="D9" s="66" t="s">
        <v>27</v>
      </c>
      <c r="E9" s="73">
        <v>0</v>
      </c>
      <c r="F9" s="71">
        <v>0</v>
      </c>
      <c r="G9" s="58">
        <v>0</v>
      </c>
    </row>
    <row r="10" spans="1:7" ht="5.25" hidden="1" customHeight="1" thickBot="1" x14ac:dyDescent="0.3">
      <c r="A10" s="67"/>
      <c r="B10" s="69"/>
      <c r="C10" s="11" t="s">
        <v>28</v>
      </c>
      <c r="D10" s="67"/>
      <c r="E10" s="74"/>
      <c r="F10" s="72"/>
      <c r="G10" s="59"/>
    </row>
    <row r="11" spans="1:7" ht="32.25" thickBot="1" x14ac:dyDescent="0.3">
      <c r="A11" s="66">
        <f t="shared" ref="A11" si="1">A9+1</f>
        <v>4</v>
      </c>
      <c r="B11" s="68" t="s">
        <v>21</v>
      </c>
      <c r="C11" s="29" t="s">
        <v>29</v>
      </c>
      <c r="D11" s="66" t="s">
        <v>30</v>
      </c>
      <c r="E11" s="73">
        <v>78</v>
      </c>
      <c r="F11" s="71">
        <v>650</v>
      </c>
      <c r="G11" s="58">
        <f t="shared" ref="G11" si="2">E11*F11</f>
        <v>50700</v>
      </c>
    </row>
    <row r="12" spans="1:7" ht="16.5" thickBot="1" x14ac:dyDescent="0.3">
      <c r="A12" s="67"/>
      <c r="B12" s="69"/>
      <c r="C12" s="11" t="s">
        <v>31</v>
      </c>
      <c r="D12" s="67"/>
      <c r="E12" s="74"/>
      <c r="F12" s="72"/>
      <c r="G12" s="59"/>
    </row>
    <row r="13" spans="1:7" ht="31.5" x14ac:dyDescent="0.25">
      <c r="A13" s="66">
        <f t="shared" ref="A13" si="3">A11+1</f>
        <v>5</v>
      </c>
      <c r="B13" s="68" t="s">
        <v>21</v>
      </c>
      <c r="C13" s="12" t="s">
        <v>32</v>
      </c>
      <c r="D13" s="66" t="s">
        <v>30</v>
      </c>
      <c r="E13" s="70">
        <v>1984</v>
      </c>
      <c r="F13" s="71">
        <v>850</v>
      </c>
      <c r="G13" s="58">
        <f t="shared" ref="G13" si="4">E13*F13</f>
        <v>1686400</v>
      </c>
    </row>
    <row r="14" spans="1:7" ht="16.5" thickBot="1" x14ac:dyDescent="0.3">
      <c r="A14" s="67"/>
      <c r="B14" s="69"/>
      <c r="C14" s="11" t="s">
        <v>31</v>
      </c>
      <c r="D14" s="67"/>
      <c r="E14" s="59"/>
      <c r="F14" s="72"/>
      <c r="G14" s="59"/>
    </row>
    <row r="15" spans="1:7" ht="31.5" x14ac:dyDescent="0.25">
      <c r="A15" s="66">
        <f t="shared" ref="A15" si="5">A13+1</f>
        <v>6</v>
      </c>
      <c r="B15" s="68" t="s">
        <v>21</v>
      </c>
      <c r="C15" s="12" t="s">
        <v>33</v>
      </c>
      <c r="D15" s="66" t="s">
        <v>30</v>
      </c>
      <c r="E15" s="73">
        <v>402</v>
      </c>
      <c r="F15" s="71">
        <v>100</v>
      </c>
      <c r="G15" s="58">
        <f t="shared" ref="G15" si="6">E15*F15</f>
        <v>40200</v>
      </c>
    </row>
    <row r="16" spans="1:7" ht="16.5" thickBot="1" x14ac:dyDescent="0.3">
      <c r="A16" s="67"/>
      <c r="B16" s="69"/>
      <c r="C16" s="11" t="s">
        <v>31</v>
      </c>
      <c r="D16" s="67"/>
      <c r="E16" s="74"/>
      <c r="F16" s="72"/>
      <c r="G16" s="59"/>
    </row>
    <row r="17" spans="1:9" ht="27.75" customHeight="1" x14ac:dyDescent="0.25">
      <c r="A17" s="66">
        <f t="shared" ref="A17" si="7">A15+1</f>
        <v>7</v>
      </c>
      <c r="B17" s="68" t="s">
        <v>21</v>
      </c>
      <c r="C17" s="12" t="s">
        <v>34</v>
      </c>
      <c r="D17" s="66" t="s">
        <v>30</v>
      </c>
      <c r="E17" s="73">
        <v>224</v>
      </c>
      <c r="F17" s="71">
        <v>250</v>
      </c>
      <c r="G17" s="58">
        <f t="shared" ref="G17" si="8">E17*F17</f>
        <v>56000</v>
      </c>
    </row>
    <row r="18" spans="1:9" ht="29.25" customHeight="1" thickBot="1" x14ac:dyDescent="0.3">
      <c r="A18" s="67"/>
      <c r="B18" s="69"/>
      <c r="C18" s="11" t="s">
        <v>31</v>
      </c>
      <c r="D18" s="67"/>
      <c r="E18" s="74"/>
      <c r="F18" s="72"/>
      <c r="G18" s="59"/>
    </row>
    <row r="19" spans="1:9" ht="15.75" x14ac:dyDescent="0.25">
      <c r="A19" s="66">
        <f t="shared" ref="A19" si="9">A17+1</f>
        <v>8</v>
      </c>
      <c r="B19" s="68" t="s">
        <v>21</v>
      </c>
      <c r="C19" s="12" t="s">
        <v>47</v>
      </c>
      <c r="D19" s="66" t="s">
        <v>30</v>
      </c>
      <c r="E19" s="73">
        <v>280</v>
      </c>
      <c r="F19" s="71">
        <v>350</v>
      </c>
      <c r="G19" s="58">
        <f t="shared" ref="G19" si="10">E19*F19</f>
        <v>98000</v>
      </c>
    </row>
    <row r="20" spans="1:9" ht="26.25" customHeight="1" thickBot="1" x14ac:dyDescent="0.3">
      <c r="A20" s="67"/>
      <c r="B20" s="69"/>
      <c r="C20" s="11" t="s">
        <v>31</v>
      </c>
      <c r="D20" s="67"/>
      <c r="E20" s="74"/>
      <c r="F20" s="72"/>
      <c r="G20" s="59"/>
    </row>
    <row r="21" spans="1:9" ht="15.75" x14ac:dyDescent="0.25">
      <c r="A21" s="66">
        <f t="shared" ref="A21" si="11">A19+1</f>
        <v>9</v>
      </c>
      <c r="B21" s="68" t="s">
        <v>21</v>
      </c>
      <c r="C21" s="12" t="s">
        <v>48</v>
      </c>
      <c r="D21" s="66" t="s">
        <v>30</v>
      </c>
      <c r="E21" s="70">
        <v>2728</v>
      </c>
      <c r="F21" s="71">
        <v>300</v>
      </c>
      <c r="G21" s="58">
        <f t="shared" ref="G21" si="12">E21*F21</f>
        <v>818400</v>
      </c>
    </row>
    <row r="22" spans="1:9" ht="32.25" customHeight="1" thickBot="1" x14ac:dyDescent="0.3">
      <c r="A22" s="67"/>
      <c r="B22" s="69"/>
      <c r="C22" s="11" t="s">
        <v>31</v>
      </c>
      <c r="D22" s="67"/>
      <c r="E22" s="59"/>
      <c r="F22" s="72"/>
      <c r="G22" s="59"/>
    </row>
    <row r="23" spans="1:9" ht="27" customHeight="1" thickBot="1" x14ac:dyDescent="0.3">
      <c r="A23" s="63" t="s">
        <v>35</v>
      </c>
      <c r="B23" s="64"/>
      <c r="C23" s="64"/>
      <c r="D23" s="64"/>
      <c r="E23" s="64"/>
      <c r="F23" s="86"/>
      <c r="G23" s="28">
        <f>SUM(G5:G20)</f>
        <v>1931300</v>
      </c>
      <c r="I23" s="1">
        <f>G25*5%</f>
        <v>115878</v>
      </c>
    </row>
    <row r="24" spans="1:9" ht="30.75" customHeight="1" thickBot="1" x14ac:dyDescent="0.3">
      <c r="A24" s="63" t="s">
        <v>36</v>
      </c>
      <c r="B24" s="64"/>
      <c r="C24" s="64"/>
      <c r="D24" s="64"/>
      <c r="E24" s="64"/>
      <c r="F24" s="86"/>
      <c r="G24" s="14">
        <f>0.2*G23</f>
        <v>386260</v>
      </c>
      <c r="I24" s="1">
        <f>G25*1.5%</f>
        <v>34763.4</v>
      </c>
    </row>
    <row r="25" spans="1:9" ht="28.5" customHeight="1" thickBot="1" x14ac:dyDescent="0.3">
      <c r="A25" s="63" t="s">
        <v>37</v>
      </c>
      <c r="B25" s="64"/>
      <c r="C25" s="64"/>
      <c r="D25" s="64"/>
      <c r="E25" s="64"/>
      <c r="F25" s="86"/>
      <c r="G25" s="14">
        <f>G23+G24</f>
        <v>2317560</v>
      </c>
    </row>
    <row r="34" spans="12:12" x14ac:dyDescent="0.25">
      <c r="L34" s="17">
        <f>175*3000</f>
        <v>525000</v>
      </c>
    </row>
  </sheetData>
  <mergeCells count="60">
    <mergeCell ref="A23:F23"/>
    <mergeCell ref="A24:F24"/>
    <mergeCell ref="A25:F25"/>
    <mergeCell ref="A1:G1"/>
    <mergeCell ref="A2:G2"/>
    <mergeCell ref="A3:G3"/>
    <mergeCell ref="A21:A22"/>
    <mergeCell ref="B21:B22"/>
    <mergeCell ref="D21:D22"/>
    <mergeCell ref="E21:E22"/>
    <mergeCell ref="F21:F22"/>
    <mergeCell ref="G21:G22"/>
    <mergeCell ref="A19:A20"/>
    <mergeCell ref="B19:B20"/>
    <mergeCell ref="D19:D20"/>
    <mergeCell ref="E19:E20"/>
    <mergeCell ref="F19:F20"/>
    <mergeCell ref="G19:G20"/>
    <mergeCell ref="A17:A18"/>
    <mergeCell ref="B17:B18"/>
    <mergeCell ref="D17:D18"/>
    <mergeCell ref="E17:E18"/>
    <mergeCell ref="F17:F18"/>
    <mergeCell ref="G17:G18"/>
    <mergeCell ref="G15:G16"/>
    <mergeCell ref="A13:A14"/>
    <mergeCell ref="B13:B14"/>
    <mergeCell ref="D13:D14"/>
    <mergeCell ref="E13:E14"/>
    <mergeCell ref="F13:F14"/>
    <mergeCell ref="G13:G14"/>
    <mergeCell ref="A15:A16"/>
    <mergeCell ref="B15:B16"/>
    <mergeCell ref="D15:D16"/>
    <mergeCell ref="E15:E16"/>
    <mergeCell ref="F15:F16"/>
    <mergeCell ref="G11:G12"/>
    <mergeCell ref="A9:A10"/>
    <mergeCell ref="B9:B10"/>
    <mergeCell ref="D9:D10"/>
    <mergeCell ref="E9:E10"/>
    <mergeCell ref="F9:F10"/>
    <mergeCell ref="G9:G10"/>
    <mergeCell ref="A11:A12"/>
    <mergeCell ref="B11:B12"/>
    <mergeCell ref="D11:D12"/>
    <mergeCell ref="E11:E12"/>
    <mergeCell ref="F11:F12"/>
    <mergeCell ref="E5:E6"/>
    <mergeCell ref="F5:F6"/>
    <mergeCell ref="G5:G6"/>
    <mergeCell ref="A7:A8"/>
    <mergeCell ref="B7:B8"/>
    <mergeCell ref="D7:D8"/>
    <mergeCell ref="E7:E8"/>
    <mergeCell ref="F7:F8"/>
    <mergeCell ref="G7:G8"/>
    <mergeCell ref="A5:A6"/>
    <mergeCell ref="B5:B6"/>
    <mergeCell ref="D5:D6"/>
  </mergeCells>
  <pageMargins left="0.7" right="0.7" top="0.75" bottom="0.75" header="0.3" footer="0.3"/>
  <pageSetup scale="75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L34"/>
  <sheetViews>
    <sheetView view="pageBreakPreview" zoomScale="95" zoomScaleNormal="100" zoomScaleSheetLayoutView="95" workbookViewId="0">
      <selection sqref="A1:XFD1"/>
    </sheetView>
  </sheetViews>
  <sheetFormatPr baseColWidth="10" defaultRowHeight="15" x14ac:dyDescent="0.25"/>
  <cols>
    <col min="1" max="1" width="8.42578125" bestFit="1" customWidth="1"/>
    <col min="2" max="2" width="13.85546875" customWidth="1"/>
    <col min="3" max="3" width="56.85546875" customWidth="1"/>
    <col min="4" max="4" width="6.140625" customWidth="1"/>
    <col min="5" max="5" width="13.140625" customWidth="1"/>
    <col min="6" max="6" width="15" bestFit="1" customWidth="1"/>
    <col min="7" max="7" width="17.85546875" bestFit="1" customWidth="1"/>
    <col min="8" max="8" width="13.140625" bestFit="1" customWidth="1"/>
    <col min="9" max="9" width="15.140625" bestFit="1" customWidth="1"/>
  </cols>
  <sheetData>
    <row r="1" spans="1:7" ht="108.75" customHeight="1" thickBot="1" x14ac:dyDescent="0.35">
      <c r="A1" s="75" t="s">
        <v>38</v>
      </c>
      <c r="B1" s="76"/>
      <c r="C1" s="76"/>
      <c r="D1" s="76"/>
      <c r="E1" s="76"/>
      <c r="F1" s="76"/>
      <c r="G1" s="77"/>
    </row>
    <row r="2" spans="1:7" ht="75" customHeight="1" thickBot="1" x14ac:dyDescent="0.3">
      <c r="A2" s="78" t="s">
        <v>59</v>
      </c>
      <c r="B2" s="79"/>
      <c r="C2" s="79"/>
      <c r="D2" s="79"/>
      <c r="E2" s="79"/>
      <c r="F2" s="79"/>
      <c r="G2" s="80"/>
    </row>
    <row r="3" spans="1:7" ht="19.5" thickBot="1" x14ac:dyDescent="0.3">
      <c r="A3" s="81" t="s">
        <v>39</v>
      </c>
      <c r="B3" s="82"/>
      <c r="C3" s="82"/>
      <c r="D3" s="82"/>
      <c r="E3" s="82"/>
      <c r="F3" s="82"/>
      <c r="G3" s="83"/>
    </row>
    <row r="4" spans="1:7" ht="79.5" thickBot="1" x14ac:dyDescent="0.3">
      <c r="A4" s="7" t="s">
        <v>14</v>
      </c>
      <c r="B4" s="13" t="s">
        <v>15</v>
      </c>
      <c r="C4" s="13" t="s">
        <v>16</v>
      </c>
      <c r="D4" s="13" t="s">
        <v>17</v>
      </c>
      <c r="E4" s="8" t="s">
        <v>18</v>
      </c>
      <c r="F4" s="8" t="s">
        <v>19</v>
      </c>
      <c r="G4" s="9" t="s">
        <v>20</v>
      </c>
    </row>
    <row r="5" spans="1:7" ht="15.75" customHeight="1" x14ac:dyDescent="0.25">
      <c r="A5" s="84">
        <v>1</v>
      </c>
      <c r="B5" s="68" t="s">
        <v>21</v>
      </c>
      <c r="C5" s="10" t="s">
        <v>22</v>
      </c>
      <c r="D5" s="84" t="s">
        <v>23</v>
      </c>
      <c r="E5" s="73">
        <v>1</v>
      </c>
      <c r="F5" s="71">
        <v>220000</v>
      </c>
      <c r="G5" s="58">
        <f>E5*F5</f>
        <v>220000</v>
      </c>
    </row>
    <row r="6" spans="1:7" ht="27" customHeight="1" thickBot="1" x14ac:dyDescent="0.3">
      <c r="A6" s="67"/>
      <c r="B6" s="69"/>
      <c r="C6" s="11" t="s">
        <v>24</v>
      </c>
      <c r="D6" s="67"/>
      <c r="E6" s="74"/>
      <c r="F6" s="72"/>
      <c r="G6" s="59"/>
    </row>
    <row r="7" spans="1:7" ht="31.5" x14ac:dyDescent="0.25">
      <c r="A7" s="66">
        <f>A5+1</f>
        <v>2</v>
      </c>
      <c r="B7" s="68" t="s">
        <v>21</v>
      </c>
      <c r="C7" s="12" t="s">
        <v>25</v>
      </c>
      <c r="D7" s="66" t="s">
        <v>23</v>
      </c>
      <c r="E7" s="73">
        <v>1</v>
      </c>
      <c r="F7" s="71">
        <v>40000</v>
      </c>
      <c r="G7" s="58">
        <f t="shared" ref="G7" si="0">E7*F7</f>
        <v>40000</v>
      </c>
    </row>
    <row r="8" spans="1:7" ht="16.5" thickBot="1" x14ac:dyDescent="0.3">
      <c r="A8" s="67"/>
      <c r="B8" s="69"/>
      <c r="C8" s="11" t="s">
        <v>24</v>
      </c>
      <c r="D8" s="67"/>
      <c r="E8" s="74"/>
      <c r="F8" s="72"/>
      <c r="G8" s="59"/>
    </row>
    <row r="9" spans="1:7" ht="31.5" x14ac:dyDescent="0.25">
      <c r="A9" s="66">
        <f t="shared" ref="A9" si="1">A7+1</f>
        <v>3</v>
      </c>
      <c r="B9" s="68" t="s">
        <v>21</v>
      </c>
      <c r="C9" s="12" t="s">
        <v>26</v>
      </c>
      <c r="D9" s="66" t="s">
        <v>27</v>
      </c>
      <c r="E9" s="73">
        <v>10</v>
      </c>
      <c r="F9" s="71">
        <v>1000</v>
      </c>
      <c r="G9" s="58">
        <f t="shared" ref="G9" si="2">E9*F9</f>
        <v>10000</v>
      </c>
    </row>
    <row r="10" spans="1:7" ht="16.5" thickBot="1" x14ac:dyDescent="0.3">
      <c r="A10" s="67"/>
      <c r="B10" s="69"/>
      <c r="C10" s="11" t="s">
        <v>28</v>
      </c>
      <c r="D10" s="67"/>
      <c r="E10" s="74"/>
      <c r="F10" s="72"/>
      <c r="G10" s="59"/>
    </row>
    <row r="11" spans="1:7" ht="15.75" x14ac:dyDescent="0.25">
      <c r="A11" s="66">
        <f t="shared" ref="A11" si="3">A9+1</f>
        <v>4</v>
      </c>
      <c r="B11" s="68" t="s">
        <v>21</v>
      </c>
      <c r="C11" s="12" t="s">
        <v>29</v>
      </c>
      <c r="D11" s="66" t="s">
        <v>30</v>
      </c>
      <c r="E11" s="73">
        <f>ROUNDUP('1) Estimation RP7316'!E11:E12+'2) Estimation RP7102'!E11:E12,0)</f>
        <v>288</v>
      </c>
      <c r="F11" s="71">
        <v>650</v>
      </c>
      <c r="G11" s="58">
        <f t="shared" ref="G11" si="4">E11*F11</f>
        <v>187200</v>
      </c>
    </row>
    <row r="12" spans="1:7" ht="16.5" thickBot="1" x14ac:dyDescent="0.3">
      <c r="A12" s="67"/>
      <c r="B12" s="69"/>
      <c r="C12" s="11" t="s">
        <v>31</v>
      </c>
      <c r="D12" s="67"/>
      <c r="E12" s="74"/>
      <c r="F12" s="72"/>
      <c r="G12" s="59"/>
    </row>
    <row r="13" spans="1:7" ht="18" customHeight="1" x14ac:dyDescent="0.25">
      <c r="A13" s="66">
        <f t="shared" ref="A13" si="5">A11+1</f>
        <v>5</v>
      </c>
      <c r="B13" s="68" t="s">
        <v>21</v>
      </c>
      <c r="C13" s="12" t="s">
        <v>32</v>
      </c>
      <c r="D13" s="66" t="s">
        <v>30</v>
      </c>
      <c r="E13" s="73">
        <f>ROUNDUP('1) Estimation RP7316'!E13:E14+'2) Estimation RP7102'!E13:E14,0)</f>
        <v>2915</v>
      </c>
      <c r="F13" s="71">
        <v>950</v>
      </c>
      <c r="G13" s="58">
        <f t="shared" ref="G13" si="6">E13*F13</f>
        <v>2769250</v>
      </c>
    </row>
    <row r="14" spans="1:7" ht="24.75" customHeight="1" thickBot="1" x14ac:dyDescent="0.3">
      <c r="A14" s="67"/>
      <c r="B14" s="69"/>
      <c r="C14" s="11" t="s">
        <v>31</v>
      </c>
      <c r="D14" s="67"/>
      <c r="E14" s="74"/>
      <c r="F14" s="72"/>
      <c r="G14" s="59"/>
    </row>
    <row r="15" spans="1:7" ht="15.75" x14ac:dyDescent="0.25">
      <c r="A15" s="66">
        <f t="shared" ref="A15" si="7">A13+1</f>
        <v>6</v>
      </c>
      <c r="B15" s="68" t="s">
        <v>21</v>
      </c>
      <c r="C15" s="12" t="s">
        <v>33</v>
      </c>
      <c r="D15" s="66" t="s">
        <v>30</v>
      </c>
      <c r="E15" s="73">
        <f>ROUNDUP('1) Estimation RP7316'!E15:E16+'2) Estimation RP7102'!E15:E16,0)</f>
        <v>1182</v>
      </c>
      <c r="F15" s="71">
        <v>120</v>
      </c>
      <c r="G15" s="58">
        <f t="shared" ref="G15" si="8">E15*F15</f>
        <v>141840</v>
      </c>
    </row>
    <row r="16" spans="1:7" ht="16.5" thickBot="1" x14ac:dyDescent="0.3">
      <c r="A16" s="67"/>
      <c r="B16" s="69"/>
      <c r="C16" s="11" t="s">
        <v>31</v>
      </c>
      <c r="D16" s="67"/>
      <c r="E16" s="74"/>
      <c r="F16" s="72"/>
      <c r="G16" s="59"/>
    </row>
    <row r="17" spans="1:9" ht="27.75" customHeight="1" x14ac:dyDescent="0.25">
      <c r="A17" s="66">
        <f t="shared" ref="A17" si="9">A15+1</f>
        <v>7</v>
      </c>
      <c r="B17" s="68" t="s">
        <v>21</v>
      </c>
      <c r="C17" s="12" t="s">
        <v>34</v>
      </c>
      <c r="D17" s="66" t="s">
        <v>30</v>
      </c>
      <c r="E17" s="73">
        <f>ROUNDUP('1) Estimation RP7316'!E17:E18+'2) Estimation RP7102'!E17:E18,0)</f>
        <v>2357</v>
      </c>
      <c r="F17" s="71">
        <v>350</v>
      </c>
      <c r="G17" s="58">
        <f t="shared" ref="G17" si="10">E17*F17</f>
        <v>824950</v>
      </c>
    </row>
    <row r="18" spans="1:9" ht="29.25" customHeight="1" thickBot="1" x14ac:dyDescent="0.3">
      <c r="A18" s="67"/>
      <c r="B18" s="69"/>
      <c r="C18" s="11" t="s">
        <v>31</v>
      </c>
      <c r="D18" s="67"/>
      <c r="E18" s="74"/>
      <c r="F18" s="72"/>
      <c r="G18" s="59"/>
    </row>
    <row r="19" spans="1:9" ht="15.75" x14ac:dyDescent="0.25">
      <c r="A19" s="66">
        <f t="shared" ref="A19" si="11">A17+1</f>
        <v>8</v>
      </c>
      <c r="B19" s="68" t="s">
        <v>21</v>
      </c>
      <c r="C19" s="12" t="s">
        <v>47</v>
      </c>
      <c r="D19" s="66" t="s">
        <v>30</v>
      </c>
      <c r="E19" s="73">
        <f>ROUNDUP('1) Estimation RP7316'!E19:E20+'2) Estimation RP7102'!E19:E20,0)</f>
        <v>765</v>
      </c>
      <c r="F19" s="71">
        <v>400</v>
      </c>
      <c r="G19" s="58">
        <f t="shared" ref="G19" si="12">E19*F19</f>
        <v>306000</v>
      </c>
    </row>
    <row r="20" spans="1:9" ht="26.25" customHeight="1" thickBot="1" x14ac:dyDescent="0.3">
      <c r="A20" s="67"/>
      <c r="B20" s="69"/>
      <c r="C20" s="11" t="s">
        <v>31</v>
      </c>
      <c r="D20" s="67"/>
      <c r="E20" s="74"/>
      <c r="F20" s="72"/>
      <c r="G20" s="59"/>
    </row>
    <row r="21" spans="1:9" ht="18.75" customHeight="1" x14ac:dyDescent="0.25">
      <c r="A21" s="66">
        <f t="shared" ref="A21" si="13">A19+1</f>
        <v>9</v>
      </c>
      <c r="B21" s="68" t="s">
        <v>21</v>
      </c>
      <c r="C21" s="12" t="s">
        <v>48</v>
      </c>
      <c r="D21" s="66" t="s">
        <v>30</v>
      </c>
      <c r="E21" s="73">
        <f>ROUNDUP('1) Estimation RP7316'!E21:E22+'2) Estimation RP7102'!E21:E22,0)</f>
        <v>2728</v>
      </c>
      <c r="F21" s="71">
        <v>350</v>
      </c>
      <c r="G21" s="58">
        <f t="shared" ref="G21" si="14">E21*F21</f>
        <v>954800</v>
      </c>
    </row>
    <row r="22" spans="1:9" ht="32.25" customHeight="1" thickBot="1" x14ac:dyDescent="0.3">
      <c r="A22" s="67"/>
      <c r="B22" s="69"/>
      <c r="C22" s="11" t="s">
        <v>31</v>
      </c>
      <c r="D22" s="67"/>
      <c r="E22" s="74"/>
      <c r="F22" s="72"/>
      <c r="G22" s="59"/>
    </row>
    <row r="23" spans="1:9" ht="29.25" customHeight="1" thickBot="1" x14ac:dyDescent="0.3">
      <c r="A23" s="60" t="s">
        <v>35</v>
      </c>
      <c r="B23" s="61"/>
      <c r="C23" s="61"/>
      <c r="D23" s="61"/>
      <c r="E23" s="61"/>
      <c r="F23" s="62"/>
      <c r="G23" s="14">
        <f>SUM(G5:G20)</f>
        <v>4499240</v>
      </c>
      <c r="I23" s="1"/>
    </row>
    <row r="24" spans="1:9" ht="28.5" customHeight="1" thickBot="1" x14ac:dyDescent="0.3">
      <c r="A24" s="63" t="s">
        <v>36</v>
      </c>
      <c r="B24" s="64"/>
      <c r="C24" s="64"/>
      <c r="D24" s="64"/>
      <c r="E24" s="64"/>
      <c r="F24" s="65"/>
      <c r="G24" s="14">
        <f>0.2*G23</f>
        <v>899848</v>
      </c>
      <c r="I24" s="1"/>
    </row>
    <row r="25" spans="1:9" ht="39" customHeight="1" thickBot="1" x14ac:dyDescent="0.3">
      <c r="A25" s="63" t="s">
        <v>37</v>
      </c>
      <c r="B25" s="64"/>
      <c r="C25" s="64"/>
      <c r="D25" s="64"/>
      <c r="E25" s="64"/>
      <c r="F25" s="65"/>
      <c r="G25" s="14">
        <f>G23+G24</f>
        <v>5399088</v>
      </c>
      <c r="H25" s="27"/>
    </row>
    <row r="27" spans="1:9" x14ac:dyDescent="0.25">
      <c r="G27" s="27"/>
    </row>
    <row r="34" spans="12:12" x14ac:dyDescent="0.25">
      <c r="L34" s="17"/>
    </row>
  </sheetData>
  <mergeCells count="60">
    <mergeCell ref="A1:G1"/>
    <mergeCell ref="A2:G2"/>
    <mergeCell ref="A3:G3"/>
    <mergeCell ref="A5:A6"/>
    <mergeCell ref="B5:B6"/>
    <mergeCell ref="D5:D6"/>
    <mergeCell ref="E5:E6"/>
    <mergeCell ref="F5:F6"/>
    <mergeCell ref="G5:G6"/>
    <mergeCell ref="G9:G10"/>
    <mergeCell ref="A7:A8"/>
    <mergeCell ref="B7:B8"/>
    <mergeCell ref="D7:D8"/>
    <mergeCell ref="E7:E8"/>
    <mergeCell ref="F7:F8"/>
    <mergeCell ref="G7:G8"/>
    <mergeCell ref="A9:A10"/>
    <mergeCell ref="B9:B10"/>
    <mergeCell ref="D9:D10"/>
    <mergeCell ref="E9:E10"/>
    <mergeCell ref="F9:F10"/>
    <mergeCell ref="G13:G14"/>
    <mergeCell ref="A11:A12"/>
    <mergeCell ref="B11:B12"/>
    <mergeCell ref="D11:D12"/>
    <mergeCell ref="E11:E12"/>
    <mergeCell ref="F11:F12"/>
    <mergeCell ref="G11:G12"/>
    <mergeCell ref="A13:A14"/>
    <mergeCell ref="B13:B14"/>
    <mergeCell ref="D13:D14"/>
    <mergeCell ref="E13:E14"/>
    <mergeCell ref="F13:F14"/>
    <mergeCell ref="G17:G18"/>
    <mergeCell ref="A15:A16"/>
    <mergeCell ref="B15:B16"/>
    <mergeCell ref="D15:D16"/>
    <mergeCell ref="E15:E16"/>
    <mergeCell ref="F15:F16"/>
    <mergeCell ref="G15:G16"/>
    <mergeCell ref="A17:A18"/>
    <mergeCell ref="B17:B18"/>
    <mergeCell ref="D17:D18"/>
    <mergeCell ref="E17:E18"/>
    <mergeCell ref="F17:F18"/>
    <mergeCell ref="G21:G22"/>
    <mergeCell ref="A19:A20"/>
    <mergeCell ref="B19:B20"/>
    <mergeCell ref="D19:D20"/>
    <mergeCell ref="E19:E20"/>
    <mergeCell ref="F19:F20"/>
    <mergeCell ref="G19:G20"/>
    <mergeCell ref="A23:F23"/>
    <mergeCell ref="A24:F24"/>
    <mergeCell ref="A25:F25"/>
    <mergeCell ref="A21:A22"/>
    <mergeCell ref="B21:B22"/>
    <mergeCell ref="D21:D22"/>
    <mergeCell ref="E21:E22"/>
    <mergeCell ref="F21:F22"/>
  </mergeCells>
  <pageMargins left="0.7" right="0.7" top="0.75" bottom="0.75" header="0.3" footer="0.3"/>
  <pageSetup paperSize="9" scale="66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workbookViewId="0">
      <selection sqref="A1:XFD1"/>
    </sheetView>
  </sheetViews>
  <sheetFormatPr baseColWidth="10" defaultRowHeight="15" x14ac:dyDescent="0.25"/>
  <cols>
    <col min="1" max="1" width="8.42578125" bestFit="1" customWidth="1"/>
    <col min="2" max="2" width="13.85546875" customWidth="1"/>
    <col min="3" max="3" width="56.85546875" customWidth="1"/>
    <col min="4" max="4" width="6.140625" customWidth="1"/>
    <col min="5" max="5" width="13.140625" customWidth="1"/>
    <col min="6" max="6" width="15" bestFit="1" customWidth="1"/>
    <col min="7" max="7" width="17.85546875" bestFit="1" customWidth="1"/>
    <col min="8" max="8" width="13.140625" bestFit="1" customWidth="1"/>
    <col min="9" max="9" width="15.140625" bestFit="1" customWidth="1"/>
  </cols>
  <sheetData>
    <row r="1" spans="1:7" ht="108.75" customHeight="1" thickBot="1" x14ac:dyDescent="0.35">
      <c r="A1" s="75" t="s">
        <v>38</v>
      </c>
      <c r="B1" s="76"/>
      <c r="C1" s="76"/>
      <c r="D1" s="76"/>
      <c r="E1" s="76"/>
      <c r="F1" s="76"/>
      <c r="G1" s="77"/>
    </row>
    <row r="2" spans="1:7" ht="75" customHeight="1" thickBot="1" x14ac:dyDescent="0.3">
      <c r="A2" s="78" t="s">
        <v>59</v>
      </c>
      <c r="B2" s="79"/>
      <c r="C2" s="79"/>
      <c r="D2" s="79"/>
      <c r="E2" s="79"/>
      <c r="F2" s="79"/>
      <c r="G2" s="80"/>
    </row>
    <row r="3" spans="1:7" ht="19.5" thickBot="1" x14ac:dyDescent="0.3">
      <c r="A3" s="81" t="s">
        <v>39</v>
      </c>
      <c r="B3" s="82"/>
      <c r="C3" s="82"/>
      <c r="D3" s="82"/>
      <c r="E3" s="82"/>
      <c r="F3" s="82"/>
      <c r="G3" s="83"/>
    </row>
    <row r="4" spans="1:7" ht="79.5" thickBot="1" x14ac:dyDescent="0.3">
      <c r="A4" s="7" t="s">
        <v>14</v>
      </c>
      <c r="B4" s="13" t="s">
        <v>15</v>
      </c>
      <c r="C4" s="13" t="s">
        <v>16</v>
      </c>
      <c r="D4" s="13" t="s">
        <v>17</v>
      </c>
      <c r="E4" s="8" t="s">
        <v>18</v>
      </c>
      <c r="F4" s="8" t="s">
        <v>19</v>
      </c>
      <c r="G4" s="9" t="s">
        <v>20</v>
      </c>
    </row>
    <row r="5" spans="1:7" ht="15.75" customHeight="1" x14ac:dyDescent="0.25">
      <c r="A5" s="84">
        <v>1</v>
      </c>
      <c r="B5" s="68" t="s">
        <v>21</v>
      </c>
      <c r="C5" s="10" t="s">
        <v>22</v>
      </c>
      <c r="D5" s="84" t="s">
        <v>23</v>
      </c>
      <c r="E5" s="73">
        <v>1</v>
      </c>
      <c r="F5" s="71"/>
      <c r="G5" s="58"/>
    </row>
    <row r="6" spans="1:7" ht="27" customHeight="1" thickBot="1" x14ac:dyDescent="0.3">
      <c r="A6" s="67"/>
      <c r="B6" s="69"/>
      <c r="C6" s="11" t="s">
        <v>24</v>
      </c>
      <c r="D6" s="67"/>
      <c r="E6" s="74"/>
      <c r="F6" s="72"/>
      <c r="G6" s="59"/>
    </row>
    <row r="7" spans="1:7" ht="31.5" x14ac:dyDescent="0.25">
      <c r="A7" s="66">
        <f>A5+1</f>
        <v>2</v>
      </c>
      <c r="B7" s="68" t="s">
        <v>21</v>
      </c>
      <c r="C7" s="12" t="s">
        <v>25</v>
      </c>
      <c r="D7" s="66" t="s">
        <v>23</v>
      </c>
      <c r="E7" s="73">
        <v>1</v>
      </c>
      <c r="F7" s="71"/>
      <c r="G7" s="58"/>
    </row>
    <row r="8" spans="1:7" ht="16.5" thickBot="1" x14ac:dyDescent="0.3">
      <c r="A8" s="67"/>
      <c r="B8" s="69"/>
      <c r="C8" s="11" t="s">
        <v>24</v>
      </c>
      <c r="D8" s="67"/>
      <c r="E8" s="74"/>
      <c r="F8" s="72"/>
      <c r="G8" s="59"/>
    </row>
    <row r="9" spans="1:7" ht="31.5" x14ac:dyDescent="0.25">
      <c r="A9" s="66">
        <f t="shared" ref="A9" si="0">A7+1</f>
        <v>3</v>
      </c>
      <c r="B9" s="68" t="s">
        <v>21</v>
      </c>
      <c r="C9" s="12" t="s">
        <v>26</v>
      </c>
      <c r="D9" s="66" t="s">
        <v>27</v>
      </c>
      <c r="E9" s="73">
        <v>10</v>
      </c>
      <c r="F9" s="71"/>
      <c r="G9" s="58"/>
    </row>
    <row r="10" spans="1:7" ht="16.5" thickBot="1" x14ac:dyDescent="0.3">
      <c r="A10" s="67"/>
      <c r="B10" s="69"/>
      <c r="C10" s="11" t="s">
        <v>28</v>
      </c>
      <c r="D10" s="67"/>
      <c r="E10" s="74"/>
      <c r="F10" s="72"/>
      <c r="G10" s="59"/>
    </row>
    <row r="11" spans="1:7" ht="15.75" x14ac:dyDescent="0.25">
      <c r="A11" s="66">
        <f t="shared" ref="A11" si="1">A9+1</f>
        <v>4</v>
      </c>
      <c r="B11" s="68" t="s">
        <v>21</v>
      </c>
      <c r="C11" s="12" t="s">
        <v>29</v>
      </c>
      <c r="D11" s="66" t="s">
        <v>30</v>
      </c>
      <c r="E11" s="73">
        <f>ROUNDUP('1) Estimation RP7316'!E11:E12+'2) Estimation RP7102'!E11:E12,0)</f>
        <v>288</v>
      </c>
      <c r="F11" s="71"/>
      <c r="G11" s="58"/>
    </row>
    <row r="12" spans="1:7" ht="16.5" thickBot="1" x14ac:dyDescent="0.3">
      <c r="A12" s="67"/>
      <c r="B12" s="69"/>
      <c r="C12" s="11" t="s">
        <v>31</v>
      </c>
      <c r="D12" s="67"/>
      <c r="E12" s="74"/>
      <c r="F12" s="72"/>
      <c r="G12" s="59"/>
    </row>
    <row r="13" spans="1:7" ht="18" customHeight="1" x14ac:dyDescent="0.25">
      <c r="A13" s="66">
        <f t="shared" ref="A13" si="2">A11+1</f>
        <v>5</v>
      </c>
      <c r="B13" s="68" t="s">
        <v>21</v>
      </c>
      <c r="C13" s="12" t="s">
        <v>32</v>
      </c>
      <c r="D13" s="66" t="s">
        <v>30</v>
      </c>
      <c r="E13" s="73">
        <f>ROUNDUP('1) Estimation RP7316'!E13:E14+'2) Estimation RP7102'!E13:E14,0)</f>
        <v>2915</v>
      </c>
      <c r="F13" s="71"/>
      <c r="G13" s="58"/>
    </row>
    <row r="14" spans="1:7" ht="24.75" customHeight="1" thickBot="1" x14ac:dyDescent="0.3">
      <c r="A14" s="67"/>
      <c r="B14" s="69"/>
      <c r="C14" s="11" t="s">
        <v>31</v>
      </c>
      <c r="D14" s="67"/>
      <c r="E14" s="74"/>
      <c r="F14" s="72"/>
      <c r="G14" s="59"/>
    </row>
    <row r="15" spans="1:7" ht="15.75" x14ac:dyDescent="0.25">
      <c r="A15" s="66">
        <f t="shared" ref="A15" si="3">A13+1</f>
        <v>6</v>
      </c>
      <c r="B15" s="68" t="s">
        <v>21</v>
      </c>
      <c r="C15" s="12" t="s">
        <v>33</v>
      </c>
      <c r="D15" s="66" t="s">
        <v>30</v>
      </c>
      <c r="E15" s="73">
        <f>ROUNDUP('1) Estimation RP7316'!E15:E16+'2) Estimation RP7102'!E15:E16,0)</f>
        <v>1182</v>
      </c>
      <c r="F15" s="71"/>
      <c r="G15" s="58"/>
    </row>
    <row r="16" spans="1:7" ht="16.5" thickBot="1" x14ac:dyDescent="0.3">
      <c r="A16" s="67"/>
      <c r="B16" s="69"/>
      <c r="C16" s="11" t="s">
        <v>31</v>
      </c>
      <c r="D16" s="67"/>
      <c r="E16" s="74"/>
      <c r="F16" s="72"/>
      <c r="G16" s="59"/>
    </row>
    <row r="17" spans="1:9" ht="27.75" customHeight="1" x14ac:dyDescent="0.25">
      <c r="A17" s="66">
        <f t="shared" ref="A17" si="4">A15+1</f>
        <v>7</v>
      </c>
      <c r="B17" s="68" t="s">
        <v>21</v>
      </c>
      <c r="C17" s="12" t="s">
        <v>34</v>
      </c>
      <c r="D17" s="66" t="s">
        <v>30</v>
      </c>
      <c r="E17" s="73">
        <f>ROUNDUP('1) Estimation RP7316'!E17:E18+'2) Estimation RP7102'!E17:E18,0)</f>
        <v>2357</v>
      </c>
      <c r="F17" s="71"/>
      <c r="G17" s="58"/>
    </row>
    <row r="18" spans="1:9" ht="29.25" customHeight="1" thickBot="1" x14ac:dyDescent="0.3">
      <c r="A18" s="67"/>
      <c r="B18" s="69"/>
      <c r="C18" s="11" t="s">
        <v>31</v>
      </c>
      <c r="D18" s="67"/>
      <c r="E18" s="74"/>
      <c r="F18" s="72"/>
      <c r="G18" s="59"/>
    </row>
    <row r="19" spans="1:9" ht="15.75" x14ac:dyDescent="0.25">
      <c r="A19" s="66">
        <f t="shared" ref="A19" si="5">A17+1</f>
        <v>8</v>
      </c>
      <c r="B19" s="68" t="s">
        <v>21</v>
      </c>
      <c r="C19" s="12" t="s">
        <v>47</v>
      </c>
      <c r="D19" s="66" t="s">
        <v>30</v>
      </c>
      <c r="E19" s="73">
        <f>ROUNDUP('1) Estimation RP7316'!E19:E20+'2) Estimation RP7102'!E19:E20,0)</f>
        <v>765</v>
      </c>
      <c r="F19" s="71"/>
      <c r="G19" s="58"/>
    </row>
    <row r="20" spans="1:9" ht="26.25" customHeight="1" thickBot="1" x14ac:dyDescent="0.3">
      <c r="A20" s="67"/>
      <c r="B20" s="69"/>
      <c r="C20" s="11" t="s">
        <v>31</v>
      </c>
      <c r="D20" s="67"/>
      <c r="E20" s="74"/>
      <c r="F20" s="72"/>
      <c r="G20" s="59"/>
    </row>
    <row r="21" spans="1:9" ht="18.75" customHeight="1" x14ac:dyDescent="0.25">
      <c r="A21" s="66">
        <f t="shared" ref="A21" si="6">A19+1</f>
        <v>9</v>
      </c>
      <c r="B21" s="68" t="s">
        <v>21</v>
      </c>
      <c r="C21" s="12" t="s">
        <v>48</v>
      </c>
      <c r="D21" s="66" t="s">
        <v>30</v>
      </c>
      <c r="E21" s="73">
        <f>ROUNDUP('1) Estimation RP7316'!E21:E22+'2) Estimation RP7102'!E21:E22,0)</f>
        <v>2728</v>
      </c>
      <c r="F21" s="71"/>
      <c r="G21" s="58"/>
    </row>
    <row r="22" spans="1:9" ht="32.25" customHeight="1" thickBot="1" x14ac:dyDescent="0.3">
      <c r="A22" s="67"/>
      <c r="B22" s="69"/>
      <c r="C22" s="11" t="s">
        <v>31</v>
      </c>
      <c r="D22" s="67"/>
      <c r="E22" s="74"/>
      <c r="F22" s="72"/>
      <c r="G22" s="59"/>
    </row>
    <row r="23" spans="1:9" ht="29.25" customHeight="1" thickBot="1" x14ac:dyDescent="0.3">
      <c r="A23" s="60" t="s">
        <v>35</v>
      </c>
      <c r="B23" s="61"/>
      <c r="C23" s="61"/>
      <c r="D23" s="61"/>
      <c r="E23" s="61"/>
      <c r="F23" s="62"/>
      <c r="G23" s="14"/>
      <c r="I23" s="1"/>
    </row>
    <row r="24" spans="1:9" ht="28.5" customHeight="1" thickBot="1" x14ac:dyDescent="0.3">
      <c r="A24" s="63" t="s">
        <v>36</v>
      </c>
      <c r="B24" s="64"/>
      <c r="C24" s="64"/>
      <c r="D24" s="64"/>
      <c r="E24" s="64"/>
      <c r="F24" s="65"/>
      <c r="G24" s="14"/>
      <c r="I24" s="1"/>
    </row>
    <row r="25" spans="1:9" ht="39" customHeight="1" thickBot="1" x14ac:dyDescent="0.3">
      <c r="A25" s="63" t="s">
        <v>37</v>
      </c>
      <c r="B25" s="64"/>
      <c r="C25" s="64"/>
      <c r="D25" s="64"/>
      <c r="E25" s="64"/>
      <c r="F25" s="65"/>
      <c r="G25" s="14"/>
      <c r="H25" s="27"/>
    </row>
    <row r="27" spans="1:9" x14ac:dyDescent="0.25">
      <c r="G27" s="27"/>
    </row>
    <row r="34" spans="12:12" x14ac:dyDescent="0.25">
      <c r="L34" s="17"/>
    </row>
  </sheetData>
  <mergeCells count="60">
    <mergeCell ref="A1:G1"/>
    <mergeCell ref="A2:G2"/>
    <mergeCell ref="A3:G3"/>
    <mergeCell ref="A5:A6"/>
    <mergeCell ref="B5:B6"/>
    <mergeCell ref="D5:D6"/>
    <mergeCell ref="E5:E6"/>
    <mergeCell ref="F5:F6"/>
    <mergeCell ref="G5:G6"/>
    <mergeCell ref="G9:G10"/>
    <mergeCell ref="A7:A8"/>
    <mergeCell ref="B7:B8"/>
    <mergeCell ref="D7:D8"/>
    <mergeCell ref="E7:E8"/>
    <mergeCell ref="F7:F8"/>
    <mergeCell ref="G7:G8"/>
    <mergeCell ref="A9:A10"/>
    <mergeCell ref="B9:B10"/>
    <mergeCell ref="D9:D10"/>
    <mergeCell ref="E9:E10"/>
    <mergeCell ref="F9:F10"/>
    <mergeCell ref="G13:G14"/>
    <mergeCell ref="A11:A12"/>
    <mergeCell ref="B11:B12"/>
    <mergeCell ref="D11:D12"/>
    <mergeCell ref="E11:E12"/>
    <mergeCell ref="F11:F12"/>
    <mergeCell ref="G11:G12"/>
    <mergeCell ref="A13:A14"/>
    <mergeCell ref="B13:B14"/>
    <mergeCell ref="D13:D14"/>
    <mergeCell ref="E13:E14"/>
    <mergeCell ref="F13:F14"/>
    <mergeCell ref="G17:G18"/>
    <mergeCell ref="A15:A16"/>
    <mergeCell ref="B15:B16"/>
    <mergeCell ref="D15:D16"/>
    <mergeCell ref="E15:E16"/>
    <mergeCell ref="F15:F16"/>
    <mergeCell ref="G15:G16"/>
    <mergeCell ref="A17:A18"/>
    <mergeCell ref="B17:B18"/>
    <mergeCell ref="D17:D18"/>
    <mergeCell ref="E17:E18"/>
    <mergeCell ref="F17:F18"/>
    <mergeCell ref="G21:G22"/>
    <mergeCell ref="A19:A20"/>
    <mergeCell ref="B19:B20"/>
    <mergeCell ref="D19:D20"/>
    <mergeCell ref="E19:E20"/>
    <mergeCell ref="F19:F20"/>
    <mergeCell ref="G19:G20"/>
    <mergeCell ref="A23:F23"/>
    <mergeCell ref="A24:F24"/>
    <mergeCell ref="A25:F25"/>
    <mergeCell ref="A21:A22"/>
    <mergeCell ref="B21:B22"/>
    <mergeCell ref="D21:D22"/>
    <mergeCell ref="E21:E22"/>
    <mergeCell ref="F21:F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D27"/>
  <sheetViews>
    <sheetView zoomScale="80" zoomScaleNormal="80" workbookViewId="0">
      <selection activeCell="J25" sqref="J25"/>
    </sheetView>
  </sheetViews>
  <sheetFormatPr baseColWidth="10" defaultRowHeight="15" x14ac:dyDescent="0.25"/>
  <cols>
    <col min="1" max="1" width="23.140625" customWidth="1"/>
    <col min="2" max="2" width="29" bestFit="1" customWidth="1"/>
    <col min="3" max="3" width="48" bestFit="1" customWidth="1"/>
    <col min="4" max="4" width="34.140625" customWidth="1"/>
  </cols>
  <sheetData>
    <row r="1" spans="1:4" ht="15.75" customHeight="1" x14ac:dyDescent="0.25">
      <c r="A1" s="96" t="s">
        <v>40</v>
      </c>
      <c r="B1" s="2" t="s">
        <v>0</v>
      </c>
      <c r="C1" s="2" t="s">
        <v>1</v>
      </c>
      <c r="D1" s="3" t="s">
        <v>2</v>
      </c>
    </row>
    <row r="2" spans="1:4" ht="20.100000000000001" customHeight="1" x14ac:dyDescent="0.25">
      <c r="A2" s="96"/>
      <c r="B2" s="98" t="s">
        <v>41</v>
      </c>
      <c r="C2" s="4" t="s">
        <v>3</v>
      </c>
      <c r="D2" s="97" t="s">
        <v>4</v>
      </c>
    </row>
    <row r="3" spans="1:4" ht="20.100000000000001" customHeight="1" x14ac:dyDescent="0.25">
      <c r="A3" s="96"/>
      <c r="B3" s="99"/>
      <c r="C3" s="5" t="s">
        <v>5</v>
      </c>
      <c r="D3" s="97"/>
    </row>
    <row r="4" spans="1:4" ht="20.100000000000001" customHeight="1" x14ac:dyDescent="0.25">
      <c r="A4" s="96"/>
      <c r="B4" s="99"/>
      <c r="C4" s="5" t="s">
        <v>6</v>
      </c>
      <c r="D4" s="97"/>
    </row>
    <row r="5" spans="1:4" ht="20.100000000000001" customHeight="1" x14ac:dyDescent="0.25">
      <c r="A5" s="96"/>
      <c r="B5" s="99"/>
      <c r="C5" s="16" t="s">
        <v>7</v>
      </c>
      <c r="D5" s="97"/>
    </row>
    <row r="6" spans="1:4" ht="20.100000000000001" customHeight="1" x14ac:dyDescent="0.25">
      <c r="A6" s="96"/>
      <c r="B6" s="98" t="s">
        <v>42</v>
      </c>
      <c r="C6" s="4" t="s">
        <v>3</v>
      </c>
      <c r="D6" s="97"/>
    </row>
    <row r="7" spans="1:4" ht="20.100000000000001" customHeight="1" x14ac:dyDescent="0.25">
      <c r="A7" s="96"/>
      <c r="B7" s="99"/>
      <c r="C7" s="4" t="s">
        <v>5</v>
      </c>
      <c r="D7" s="97"/>
    </row>
    <row r="8" spans="1:4" ht="20.100000000000001" customHeight="1" x14ac:dyDescent="0.25">
      <c r="A8" s="96"/>
      <c r="B8" s="99"/>
      <c r="C8" s="4" t="s">
        <v>8</v>
      </c>
      <c r="D8" s="97"/>
    </row>
    <row r="9" spans="1:4" ht="20.100000000000001" customHeight="1" x14ac:dyDescent="0.25">
      <c r="A9" s="96"/>
      <c r="B9" s="100"/>
      <c r="C9" s="4" t="s">
        <v>9</v>
      </c>
      <c r="D9" s="97"/>
    </row>
    <row r="10" spans="1:4" ht="20.100000000000001" customHeight="1" x14ac:dyDescent="0.25">
      <c r="A10" s="96"/>
      <c r="B10" s="98" t="s">
        <v>43</v>
      </c>
      <c r="C10" s="4" t="s">
        <v>3</v>
      </c>
      <c r="D10" s="97"/>
    </row>
    <row r="11" spans="1:4" ht="20.100000000000001" customHeight="1" x14ac:dyDescent="0.25">
      <c r="A11" s="96"/>
      <c r="B11" s="99"/>
      <c r="C11" s="4" t="s">
        <v>5</v>
      </c>
      <c r="D11" s="97"/>
    </row>
    <row r="12" spans="1:4" ht="20.100000000000001" customHeight="1" x14ac:dyDescent="0.25">
      <c r="A12" s="96"/>
      <c r="B12" s="100"/>
      <c r="C12" s="5" t="s">
        <v>8</v>
      </c>
      <c r="D12" s="97"/>
    </row>
    <row r="13" spans="1:4" ht="20.100000000000001" customHeight="1" x14ac:dyDescent="0.25">
      <c r="A13" s="96"/>
      <c r="B13" s="98" t="s">
        <v>44</v>
      </c>
      <c r="C13" s="5" t="s">
        <v>3</v>
      </c>
      <c r="D13" s="97"/>
    </row>
    <row r="14" spans="1:4" ht="20.100000000000001" customHeight="1" x14ac:dyDescent="0.25">
      <c r="A14" s="96"/>
      <c r="B14" s="99"/>
      <c r="C14" s="5" t="s">
        <v>5</v>
      </c>
      <c r="D14" s="97"/>
    </row>
    <row r="15" spans="1:4" ht="20.100000000000001" customHeight="1" x14ac:dyDescent="0.25">
      <c r="A15" s="96"/>
      <c r="B15" s="99"/>
      <c r="C15" s="6" t="s">
        <v>8</v>
      </c>
      <c r="D15" s="97"/>
    </row>
    <row r="16" spans="1:4" ht="20.100000000000001" customHeight="1" x14ac:dyDescent="0.25">
      <c r="A16" s="96"/>
      <c r="B16" s="100"/>
      <c r="C16" s="4" t="s">
        <v>10</v>
      </c>
      <c r="D16" s="97"/>
    </row>
    <row r="17" spans="1:4" ht="20.100000000000001" customHeight="1" x14ac:dyDescent="0.25">
      <c r="A17" s="96"/>
      <c r="B17" s="15" t="s">
        <v>45</v>
      </c>
      <c r="C17" s="4" t="s">
        <v>11</v>
      </c>
      <c r="D17" s="97"/>
    </row>
    <row r="18" spans="1:4" ht="20.100000000000001" customHeight="1" x14ac:dyDescent="0.25">
      <c r="A18" s="96"/>
      <c r="B18" s="98" t="s">
        <v>46</v>
      </c>
      <c r="C18" s="5" t="s">
        <v>12</v>
      </c>
      <c r="D18" s="97"/>
    </row>
    <row r="19" spans="1:4" ht="20.100000000000001" customHeight="1" x14ac:dyDescent="0.25">
      <c r="A19" s="96"/>
      <c r="B19" s="99"/>
      <c r="C19" s="5" t="s">
        <v>5</v>
      </c>
      <c r="D19" s="97"/>
    </row>
    <row r="20" spans="1:4" ht="20.100000000000001" customHeight="1" x14ac:dyDescent="0.25">
      <c r="A20" s="96"/>
      <c r="B20" s="100"/>
      <c r="C20" s="5" t="s">
        <v>13</v>
      </c>
      <c r="D20" s="97"/>
    </row>
    <row r="23" spans="1:4" ht="15.75" thickBot="1" x14ac:dyDescent="0.3"/>
    <row r="24" spans="1:4" ht="19.5" thickBot="1" x14ac:dyDescent="0.3">
      <c r="A24" s="18" t="s">
        <v>0</v>
      </c>
      <c r="B24" s="19" t="s">
        <v>49</v>
      </c>
      <c r="C24" s="19" t="s">
        <v>1</v>
      </c>
      <c r="D24" s="20" t="s">
        <v>2</v>
      </c>
    </row>
    <row r="25" spans="1:4" ht="75" x14ac:dyDescent="0.25">
      <c r="A25" s="90" t="s">
        <v>56</v>
      </c>
      <c r="B25" s="21" t="s">
        <v>50</v>
      </c>
      <c r="C25" s="22" t="s">
        <v>51</v>
      </c>
      <c r="D25" s="93" t="s">
        <v>4</v>
      </c>
    </row>
    <row r="26" spans="1:4" ht="37.5" x14ac:dyDescent="0.25">
      <c r="A26" s="91"/>
      <c r="B26" s="23" t="s">
        <v>52</v>
      </c>
      <c r="C26" s="24" t="s">
        <v>53</v>
      </c>
      <c r="D26" s="94"/>
    </row>
    <row r="27" spans="1:4" ht="75.75" thickBot="1" x14ac:dyDescent="0.3">
      <c r="A27" s="92"/>
      <c r="B27" s="25" t="s">
        <v>54</v>
      </c>
      <c r="C27" s="26" t="s">
        <v>55</v>
      </c>
      <c r="D27" s="95"/>
    </row>
  </sheetData>
  <mergeCells count="9">
    <mergeCell ref="A25:A27"/>
    <mergeCell ref="D25:D27"/>
    <mergeCell ref="A1:A20"/>
    <mergeCell ref="D2:D20"/>
    <mergeCell ref="B2:B5"/>
    <mergeCell ref="B6:B9"/>
    <mergeCell ref="B10:B12"/>
    <mergeCell ref="B13:B16"/>
    <mergeCell ref="B18:B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3"/>
  <sheetViews>
    <sheetView tabSelected="1" view="pageBreakPreview" topLeftCell="A61" zoomScaleNormal="100" zoomScaleSheetLayoutView="100" workbookViewId="0">
      <selection activeCell="N67" sqref="N67"/>
    </sheetView>
  </sheetViews>
  <sheetFormatPr baseColWidth="10" defaultRowHeight="14.25" x14ac:dyDescent="0.2"/>
  <cols>
    <col min="1" max="1" width="11.5703125" style="30" bestFit="1" customWidth="1"/>
    <col min="2" max="2" width="15.42578125" style="30" bestFit="1" customWidth="1"/>
    <col min="3" max="3" width="49.5703125" style="30" customWidth="1"/>
    <col min="4" max="4" width="11.42578125" style="30"/>
    <col min="5" max="5" width="14.5703125" style="31" customWidth="1"/>
    <col min="6" max="6" width="18.28515625" style="31" customWidth="1"/>
    <col min="7" max="7" width="22.28515625" style="30" bestFit="1" customWidth="1"/>
    <col min="8" max="8" width="17.140625" style="30" customWidth="1"/>
    <col min="9" max="9" width="14.85546875" style="30" bestFit="1" customWidth="1"/>
    <col min="10" max="16384" width="11.42578125" style="30"/>
  </cols>
  <sheetData>
    <row r="1" spans="1:8" s="49" customFormat="1" ht="26.25" customHeight="1" x14ac:dyDescent="0.25">
      <c r="A1" s="56" t="s">
        <v>139</v>
      </c>
      <c r="B1" s="56"/>
      <c r="C1" s="56"/>
      <c r="D1" s="56"/>
      <c r="E1" s="56"/>
      <c r="F1" s="56"/>
      <c r="G1" s="56"/>
    </row>
    <row r="2" spans="1:8" ht="38.25" customHeight="1" x14ac:dyDescent="0.2">
      <c r="A2" s="57" t="s">
        <v>140</v>
      </c>
      <c r="B2" s="57"/>
      <c r="C2" s="57"/>
      <c r="D2" s="57"/>
      <c r="E2" s="57"/>
      <c r="F2" s="57"/>
    </row>
    <row r="3" spans="1:8" ht="38.25" customHeight="1" x14ac:dyDescent="0.2">
      <c r="A3" s="52" t="s">
        <v>78</v>
      </c>
      <c r="B3" s="55" t="s">
        <v>129</v>
      </c>
      <c r="C3" s="55"/>
      <c r="D3" s="55"/>
      <c r="E3" s="55"/>
      <c r="F3" s="55"/>
      <c r="G3" s="55"/>
    </row>
    <row r="5" spans="1:8" ht="28.5" x14ac:dyDescent="0.2">
      <c r="A5" s="44" t="s">
        <v>60</v>
      </c>
      <c r="B5" s="44" t="s">
        <v>61</v>
      </c>
      <c r="C5" s="44" t="s">
        <v>62</v>
      </c>
      <c r="D5" s="44" t="s">
        <v>63</v>
      </c>
      <c r="E5" s="45" t="s">
        <v>64</v>
      </c>
      <c r="F5" s="46" t="s">
        <v>65</v>
      </c>
      <c r="G5" s="44" t="s">
        <v>77</v>
      </c>
    </row>
    <row r="6" spans="1:8" ht="35.1" customHeight="1" x14ac:dyDescent="0.2">
      <c r="A6" s="53" t="s">
        <v>66</v>
      </c>
      <c r="B6" s="54"/>
      <c r="C6" s="54"/>
      <c r="D6" s="54"/>
      <c r="E6" s="54"/>
      <c r="F6" s="54"/>
      <c r="G6" s="35"/>
      <c r="H6" s="32"/>
    </row>
    <row r="7" spans="1:8" ht="35.1" customHeight="1" x14ac:dyDescent="0.2">
      <c r="A7" s="36">
        <v>101</v>
      </c>
      <c r="B7" s="36" t="s">
        <v>131</v>
      </c>
      <c r="C7" s="37" t="s">
        <v>67</v>
      </c>
      <c r="D7" s="38" t="s">
        <v>80</v>
      </c>
      <c r="E7" s="39">
        <v>1</v>
      </c>
      <c r="F7" s="101"/>
      <c r="G7" s="101">
        <f>TRUNC(E7*F7,2)</f>
        <v>0</v>
      </c>
    </row>
    <row r="8" spans="1:8" ht="35.1" customHeight="1" x14ac:dyDescent="0.2">
      <c r="A8" s="36">
        <v>102</v>
      </c>
      <c r="B8" s="36" t="s">
        <v>131</v>
      </c>
      <c r="C8" s="37" t="s">
        <v>25</v>
      </c>
      <c r="D8" s="36" t="s">
        <v>23</v>
      </c>
      <c r="E8" s="40">
        <v>1</v>
      </c>
      <c r="F8" s="101"/>
      <c r="G8" s="101">
        <f t="shared" ref="G8:G11" si="0">TRUNC(E8*F8,2)</f>
        <v>0</v>
      </c>
    </row>
    <row r="9" spans="1:8" ht="35.1" customHeight="1" x14ac:dyDescent="0.2">
      <c r="A9" s="36">
        <v>103</v>
      </c>
      <c r="B9" s="36" t="s">
        <v>131</v>
      </c>
      <c r="C9" s="37" t="s">
        <v>68</v>
      </c>
      <c r="D9" s="36" t="s">
        <v>27</v>
      </c>
      <c r="E9" s="40">
        <v>12</v>
      </c>
      <c r="F9" s="101"/>
      <c r="G9" s="101">
        <f t="shared" si="0"/>
        <v>0</v>
      </c>
    </row>
    <row r="10" spans="1:8" ht="35.1" customHeight="1" x14ac:dyDescent="0.2">
      <c r="A10" s="36">
        <v>104</v>
      </c>
      <c r="B10" s="36" t="s">
        <v>131</v>
      </c>
      <c r="C10" s="37" t="s">
        <v>97</v>
      </c>
      <c r="D10" s="41" t="s">
        <v>80</v>
      </c>
      <c r="E10" s="40">
        <v>1</v>
      </c>
      <c r="F10" s="101"/>
      <c r="G10" s="101">
        <f t="shared" si="0"/>
        <v>0</v>
      </c>
    </row>
    <row r="11" spans="1:8" ht="35.1" customHeight="1" x14ac:dyDescent="0.2">
      <c r="A11" s="36">
        <v>105</v>
      </c>
      <c r="B11" s="36" t="s">
        <v>131</v>
      </c>
      <c r="C11" s="37" t="s">
        <v>98</v>
      </c>
      <c r="D11" s="41" t="s">
        <v>80</v>
      </c>
      <c r="E11" s="40">
        <v>1</v>
      </c>
      <c r="F11" s="101"/>
      <c r="G11" s="101">
        <f t="shared" si="0"/>
        <v>0</v>
      </c>
    </row>
    <row r="12" spans="1:8" ht="35.1" customHeight="1" x14ac:dyDescent="0.2">
      <c r="A12" s="33" t="s">
        <v>69</v>
      </c>
      <c r="B12" s="34"/>
      <c r="C12" s="34"/>
      <c r="D12" s="34"/>
      <c r="E12" s="34"/>
      <c r="F12" s="102"/>
      <c r="G12" s="101"/>
    </row>
    <row r="13" spans="1:8" ht="35.1" customHeight="1" x14ac:dyDescent="0.2">
      <c r="A13" s="36">
        <v>201</v>
      </c>
      <c r="B13" s="36" t="s">
        <v>131</v>
      </c>
      <c r="C13" s="37" t="s">
        <v>70</v>
      </c>
      <c r="D13" s="38" t="s">
        <v>137</v>
      </c>
      <c r="E13" s="39">
        <v>1090</v>
      </c>
      <c r="F13" s="101"/>
      <c r="G13" s="101">
        <f t="shared" ref="G13:G67" si="1">TRUNC(E13*F13,2)</f>
        <v>0</v>
      </c>
      <c r="H13" s="32"/>
    </row>
    <row r="14" spans="1:8" ht="35.1" customHeight="1" x14ac:dyDescent="0.2">
      <c r="A14" s="36">
        <v>202</v>
      </c>
      <c r="B14" s="36" t="s">
        <v>131</v>
      </c>
      <c r="C14" s="37" t="s">
        <v>71</v>
      </c>
      <c r="D14" s="38" t="s">
        <v>137</v>
      </c>
      <c r="E14" s="39">
        <v>1323</v>
      </c>
      <c r="F14" s="101"/>
      <c r="G14" s="101">
        <f t="shared" si="1"/>
        <v>0</v>
      </c>
    </row>
    <row r="15" spans="1:8" ht="35.1" customHeight="1" x14ac:dyDescent="0.2">
      <c r="A15" s="36">
        <v>203</v>
      </c>
      <c r="B15" s="36" t="s">
        <v>131</v>
      </c>
      <c r="C15" s="37" t="s">
        <v>72</v>
      </c>
      <c r="D15" s="38" t="s">
        <v>137</v>
      </c>
      <c r="E15" s="39">
        <v>1028</v>
      </c>
      <c r="F15" s="101"/>
      <c r="G15" s="101">
        <f t="shared" si="1"/>
        <v>0</v>
      </c>
    </row>
    <row r="16" spans="1:8" ht="35.1" customHeight="1" x14ac:dyDescent="0.2">
      <c r="A16" s="33" t="s">
        <v>99</v>
      </c>
      <c r="B16" s="34"/>
      <c r="C16" s="34"/>
      <c r="D16" s="34"/>
      <c r="E16" s="34"/>
      <c r="F16" s="102"/>
      <c r="G16" s="101"/>
      <c r="H16" s="32"/>
    </row>
    <row r="17" spans="1:8" ht="35.1" customHeight="1" x14ac:dyDescent="0.2">
      <c r="A17" s="36">
        <v>301</v>
      </c>
      <c r="B17" s="36" t="s">
        <v>131</v>
      </c>
      <c r="C17" s="37" t="s">
        <v>100</v>
      </c>
      <c r="D17" s="38" t="s">
        <v>137</v>
      </c>
      <c r="E17" s="39">
        <v>33</v>
      </c>
      <c r="F17" s="101"/>
      <c r="G17" s="101">
        <f t="shared" si="1"/>
        <v>0</v>
      </c>
    </row>
    <row r="18" spans="1:8" ht="35.1" customHeight="1" x14ac:dyDescent="0.2">
      <c r="A18" s="36">
        <v>302</v>
      </c>
      <c r="B18" s="36" t="s">
        <v>131</v>
      </c>
      <c r="C18" s="37" t="s">
        <v>101</v>
      </c>
      <c r="D18" s="38" t="s">
        <v>137</v>
      </c>
      <c r="E18" s="39">
        <v>459</v>
      </c>
      <c r="F18" s="101"/>
      <c r="G18" s="101">
        <f t="shared" si="1"/>
        <v>0</v>
      </c>
    </row>
    <row r="19" spans="1:8" ht="35.1" customHeight="1" x14ac:dyDescent="0.2">
      <c r="A19" s="36">
        <v>303</v>
      </c>
      <c r="B19" s="36" t="s">
        <v>131</v>
      </c>
      <c r="C19" s="37" t="s">
        <v>102</v>
      </c>
      <c r="D19" s="38" t="s">
        <v>82</v>
      </c>
      <c r="E19" s="39">
        <v>392</v>
      </c>
      <c r="F19" s="101"/>
      <c r="G19" s="101">
        <f t="shared" si="1"/>
        <v>0</v>
      </c>
    </row>
    <row r="20" spans="1:8" ht="35.1" customHeight="1" x14ac:dyDescent="0.2">
      <c r="A20" s="36">
        <v>304</v>
      </c>
      <c r="B20" s="36" t="s">
        <v>131</v>
      </c>
      <c r="C20" s="37" t="s">
        <v>103</v>
      </c>
      <c r="D20" s="38" t="s">
        <v>82</v>
      </c>
      <c r="E20" s="39">
        <v>363</v>
      </c>
      <c r="F20" s="101"/>
      <c r="G20" s="101">
        <f t="shared" si="1"/>
        <v>0</v>
      </c>
    </row>
    <row r="21" spans="1:8" ht="35.1" customHeight="1" x14ac:dyDescent="0.2">
      <c r="A21" s="36">
        <v>305</v>
      </c>
      <c r="B21" s="36" t="s">
        <v>131</v>
      </c>
      <c r="C21" s="37" t="s">
        <v>84</v>
      </c>
      <c r="D21" s="38" t="s">
        <v>95</v>
      </c>
      <c r="E21" s="39">
        <v>56923</v>
      </c>
      <c r="F21" s="101"/>
      <c r="G21" s="101">
        <f t="shared" si="1"/>
        <v>0</v>
      </c>
    </row>
    <row r="22" spans="1:8" ht="35.1" customHeight="1" x14ac:dyDescent="0.2">
      <c r="A22" s="36">
        <v>306</v>
      </c>
      <c r="B22" s="36" t="s">
        <v>131</v>
      </c>
      <c r="C22" s="37" t="s">
        <v>104</v>
      </c>
      <c r="D22" s="38" t="s">
        <v>95</v>
      </c>
      <c r="E22" s="39">
        <v>464</v>
      </c>
      <c r="F22" s="101"/>
      <c r="G22" s="101">
        <f t="shared" si="1"/>
        <v>0</v>
      </c>
    </row>
    <row r="23" spans="1:8" ht="35.1" customHeight="1" x14ac:dyDescent="0.2">
      <c r="A23" s="33" t="s">
        <v>105</v>
      </c>
      <c r="B23" s="34"/>
      <c r="C23" s="34"/>
      <c r="D23" s="34"/>
      <c r="E23" s="34"/>
      <c r="F23" s="102"/>
      <c r="G23" s="101"/>
      <c r="H23" s="32"/>
    </row>
    <row r="24" spans="1:8" ht="35.1" customHeight="1" x14ac:dyDescent="0.2">
      <c r="A24" s="36">
        <v>401</v>
      </c>
      <c r="B24" s="36" t="s">
        <v>131</v>
      </c>
      <c r="C24" s="37" t="s">
        <v>101</v>
      </c>
      <c r="D24" s="36" t="s">
        <v>137</v>
      </c>
      <c r="E24" s="39">
        <v>431</v>
      </c>
      <c r="F24" s="101"/>
      <c r="G24" s="101">
        <f t="shared" si="1"/>
        <v>0</v>
      </c>
    </row>
    <row r="25" spans="1:8" ht="35.1" customHeight="1" x14ac:dyDescent="0.2">
      <c r="A25" s="36">
        <v>402</v>
      </c>
      <c r="B25" s="36" t="s">
        <v>131</v>
      </c>
      <c r="C25" s="37" t="s">
        <v>106</v>
      </c>
      <c r="D25" s="36" t="s">
        <v>82</v>
      </c>
      <c r="E25" s="39">
        <v>1818</v>
      </c>
      <c r="F25" s="101"/>
      <c r="G25" s="101">
        <f t="shared" si="1"/>
        <v>0</v>
      </c>
    </row>
    <row r="26" spans="1:8" ht="35.1" customHeight="1" x14ac:dyDescent="0.2">
      <c r="A26" s="36">
        <v>403</v>
      </c>
      <c r="B26" s="36" t="s">
        <v>131</v>
      </c>
      <c r="C26" s="37" t="s">
        <v>107</v>
      </c>
      <c r="D26" s="36" t="s">
        <v>95</v>
      </c>
      <c r="E26" s="39">
        <v>136205</v>
      </c>
      <c r="F26" s="101"/>
      <c r="G26" s="101">
        <f t="shared" si="1"/>
        <v>0</v>
      </c>
    </row>
    <row r="27" spans="1:8" ht="35.1" customHeight="1" x14ac:dyDescent="0.2">
      <c r="A27" s="36">
        <v>404</v>
      </c>
      <c r="B27" s="36" t="s">
        <v>131</v>
      </c>
      <c r="C27" s="37" t="s">
        <v>108</v>
      </c>
      <c r="D27" s="36" t="s">
        <v>95</v>
      </c>
      <c r="E27" s="40">
        <v>123</v>
      </c>
      <c r="F27" s="103"/>
      <c r="G27" s="101">
        <f t="shared" si="1"/>
        <v>0</v>
      </c>
    </row>
    <row r="28" spans="1:8" ht="35.1" customHeight="1" x14ac:dyDescent="0.2">
      <c r="A28" s="36">
        <v>405</v>
      </c>
      <c r="B28" s="36" t="s">
        <v>131</v>
      </c>
      <c r="C28" s="37" t="s">
        <v>109</v>
      </c>
      <c r="D28" s="36" t="s">
        <v>96</v>
      </c>
      <c r="E28" s="40">
        <v>471</v>
      </c>
      <c r="F28" s="103"/>
      <c r="G28" s="101">
        <f t="shared" si="1"/>
        <v>0</v>
      </c>
    </row>
    <row r="29" spans="1:8" ht="35.1" customHeight="1" x14ac:dyDescent="0.2">
      <c r="A29" s="36">
        <v>406</v>
      </c>
      <c r="B29" s="36" t="s">
        <v>131</v>
      </c>
      <c r="C29" s="37" t="s">
        <v>110</v>
      </c>
      <c r="D29" s="36" t="s">
        <v>80</v>
      </c>
      <c r="E29" s="40">
        <v>1</v>
      </c>
      <c r="F29" s="103"/>
      <c r="G29" s="101">
        <f t="shared" si="1"/>
        <v>0</v>
      </c>
    </row>
    <row r="30" spans="1:8" ht="35.1" customHeight="1" x14ac:dyDescent="0.2">
      <c r="A30" s="36">
        <v>407</v>
      </c>
      <c r="B30" s="36" t="s">
        <v>131</v>
      </c>
      <c r="C30" s="37" t="s">
        <v>111</v>
      </c>
      <c r="D30" s="36" t="s">
        <v>17</v>
      </c>
      <c r="E30" s="40">
        <v>20</v>
      </c>
      <c r="F30" s="103"/>
      <c r="G30" s="101">
        <f t="shared" si="1"/>
        <v>0</v>
      </c>
    </row>
    <row r="31" spans="1:8" ht="35.1" customHeight="1" x14ac:dyDescent="0.2">
      <c r="A31" s="33" t="s">
        <v>125</v>
      </c>
      <c r="B31" s="34"/>
      <c r="C31" s="34"/>
      <c r="D31" s="34"/>
      <c r="E31" s="34"/>
      <c r="F31" s="102"/>
      <c r="G31" s="101"/>
      <c r="H31" s="32"/>
    </row>
    <row r="32" spans="1:8" ht="35.1" customHeight="1" x14ac:dyDescent="0.2">
      <c r="A32" s="36">
        <v>501</v>
      </c>
      <c r="B32" s="36" t="s">
        <v>131</v>
      </c>
      <c r="C32" s="37" t="s">
        <v>112</v>
      </c>
      <c r="D32" s="36" t="s">
        <v>81</v>
      </c>
      <c r="E32" s="39">
        <v>16</v>
      </c>
      <c r="F32" s="101"/>
      <c r="G32" s="101">
        <f t="shared" si="1"/>
        <v>0</v>
      </c>
    </row>
    <row r="33" spans="1:8" ht="35.1" customHeight="1" x14ac:dyDescent="0.2">
      <c r="A33" s="36">
        <v>502</v>
      </c>
      <c r="B33" s="36" t="s">
        <v>131</v>
      </c>
      <c r="C33" s="37" t="s">
        <v>113</v>
      </c>
      <c r="D33" s="36" t="s">
        <v>81</v>
      </c>
      <c r="E33" s="39">
        <v>4</v>
      </c>
      <c r="F33" s="101"/>
      <c r="G33" s="101">
        <f t="shared" si="1"/>
        <v>0</v>
      </c>
    </row>
    <row r="34" spans="1:8" ht="35.1" customHeight="1" x14ac:dyDescent="0.2">
      <c r="A34" s="36">
        <v>503</v>
      </c>
      <c r="B34" s="36" t="s">
        <v>131</v>
      </c>
      <c r="C34" s="37" t="s">
        <v>114</v>
      </c>
      <c r="D34" s="36" t="s">
        <v>82</v>
      </c>
      <c r="E34" s="39">
        <v>982</v>
      </c>
      <c r="F34" s="101"/>
      <c r="G34" s="101">
        <f t="shared" si="1"/>
        <v>0</v>
      </c>
    </row>
    <row r="35" spans="1:8" ht="35.1" customHeight="1" x14ac:dyDescent="0.2">
      <c r="A35" s="36">
        <v>504</v>
      </c>
      <c r="B35" s="36" t="s">
        <v>131</v>
      </c>
      <c r="C35" s="37" t="s">
        <v>115</v>
      </c>
      <c r="D35" s="36" t="s">
        <v>82</v>
      </c>
      <c r="E35" s="39">
        <v>842</v>
      </c>
      <c r="F35" s="101"/>
      <c r="G35" s="101">
        <f t="shared" si="1"/>
        <v>0</v>
      </c>
    </row>
    <row r="36" spans="1:8" ht="35.1" customHeight="1" x14ac:dyDescent="0.2">
      <c r="A36" s="36">
        <v>505</v>
      </c>
      <c r="B36" s="36" t="s">
        <v>131</v>
      </c>
      <c r="C36" s="37" t="s">
        <v>85</v>
      </c>
      <c r="D36" s="36" t="s">
        <v>81</v>
      </c>
      <c r="E36" s="39">
        <v>236</v>
      </c>
      <c r="F36" s="101"/>
      <c r="G36" s="101">
        <f t="shared" si="1"/>
        <v>0</v>
      </c>
    </row>
    <row r="37" spans="1:8" ht="35.1" customHeight="1" x14ac:dyDescent="0.2">
      <c r="A37" s="36">
        <v>506</v>
      </c>
      <c r="B37" s="36" t="s">
        <v>131</v>
      </c>
      <c r="C37" s="37" t="s">
        <v>116</v>
      </c>
      <c r="D37" s="36" t="s">
        <v>81</v>
      </c>
      <c r="E37" s="39">
        <v>118</v>
      </c>
      <c r="F37" s="101"/>
      <c r="G37" s="101">
        <f t="shared" si="1"/>
        <v>0</v>
      </c>
    </row>
    <row r="38" spans="1:8" ht="35.1" customHeight="1" x14ac:dyDescent="0.2">
      <c r="A38" s="36">
        <v>507</v>
      </c>
      <c r="B38" s="36" t="s">
        <v>131</v>
      </c>
      <c r="C38" s="37" t="s">
        <v>74</v>
      </c>
      <c r="D38" s="36" t="s">
        <v>81</v>
      </c>
      <c r="E38" s="39">
        <v>118</v>
      </c>
      <c r="F38" s="101"/>
      <c r="G38" s="101">
        <f t="shared" si="1"/>
        <v>0</v>
      </c>
    </row>
    <row r="39" spans="1:8" ht="35.1" customHeight="1" x14ac:dyDescent="0.2">
      <c r="A39" s="36">
        <v>508</v>
      </c>
      <c r="B39" s="36" t="s">
        <v>131</v>
      </c>
      <c r="C39" s="37" t="s">
        <v>143</v>
      </c>
      <c r="D39" s="36" t="s">
        <v>81</v>
      </c>
      <c r="E39" s="40">
        <v>236</v>
      </c>
      <c r="F39" s="103"/>
      <c r="G39" s="101">
        <f t="shared" si="1"/>
        <v>0</v>
      </c>
    </row>
    <row r="40" spans="1:8" ht="35.1" customHeight="1" x14ac:dyDescent="0.2">
      <c r="A40" s="36">
        <v>509</v>
      </c>
      <c r="B40" s="36" t="s">
        <v>131</v>
      </c>
      <c r="C40" s="37" t="s">
        <v>117</v>
      </c>
      <c r="D40" s="36" t="s">
        <v>138</v>
      </c>
      <c r="E40" s="39">
        <v>116</v>
      </c>
      <c r="F40" s="101"/>
      <c r="G40" s="101">
        <f t="shared" si="1"/>
        <v>0</v>
      </c>
    </row>
    <row r="41" spans="1:8" ht="35.1" customHeight="1" x14ac:dyDescent="0.2">
      <c r="A41" s="36">
        <v>510</v>
      </c>
      <c r="B41" s="36" t="s">
        <v>131</v>
      </c>
      <c r="C41" s="37" t="s">
        <v>118</v>
      </c>
      <c r="D41" s="36" t="s">
        <v>138</v>
      </c>
      <c r="E41" s="39">
        <v>173</v>
      </c>
      <c r="F41" s="101"/>
      <c r="G41" s="101">
        <f t="shared" si="1"/>
        <v>0</v>
      </c>
    </row>
    <row r="42" spans="1:8" ht="35.1" customHeight="1" x14ac:dyDescent="0.2">
      <c r="A42" s="36">
        <v>511</v>
      </c>
      <c r="B42" s="36" t="s">
        <v>131</v>
      </c>
      <c r="C42" s="37" t="s">
        <v>119</v>
      </c>
      <c r="D42" s="36" t="s">
        <v>17</v>
      </c>
      <c r="E42" s="39">
        <v>5</v>
      </c>
      <c r="F42" s="101"/>
      <c r="G42" s="101">
        <f t="shared" si="1"/>
        <v>0</v>
      </c>
    </row>
    <row r="43" spans="1:8" ht="35.1" customHeight="1" x14ac:dyDescent="0.2">
      <c r="A43" s="33" t="s">
        <v>126</v>
      </c>
      <c r="B43" s="34"/>
      <c r="C43" s="34"/>
      <c r="D43" s="34"/>
      <c r="E43" s="34"/>
      <c r="F43" s="102"/>
      <c r="G43" s="101"/>
      <c r="H43" s="32"/>
    </row>
    <row r="44" spans="1:8" ht="35.1" customHeight="1" x14ac:dyDescent="0.2">
      <c r="A44" s="36">
        <v>601</v>
      </c>
      <c r="B44" s="36" t="s">
        <v>131</v>
      </c>
      <c r="C44" s="37" t="s">
        <v>75</v>
      </c>
      <c r="D44" s="36" t="s">
        <v>82</v>
      </c>
      <c r="E44" s="39">
        <v>572</v>
      </c>
      <c r="F44" s="101"/>
      <c r="G44" s="101">
        <f t="shared" si="1"/>
        <v>0</v>
      </c>
    </row>
    <row r="45" spans="1:8" ht="35.1" customHeight="1" x14ac:dyDescent="0.2">
      <c r="A45" s="36">
        <v>602</v>
      </c>
      <c r="B45" s="36" t="s">
        <v>131</v>
      </c>
      <c r="C45" s="37" t="s">
        <v>120</v>
      </c>
      <c r="D45" s="36" t="s">
        <v>81</v>
      </c>
      <c r="E45" s="39">
        <v>20</v>
      </c>
      <c r="F45" s="101"/>
      <c r="G45" s="101">
        <f t="shared" si="1"/>
        <v>0</v>
      </c>
    </row>
    <row r="46" spans="1:8" ht="35.1" customHeight="1" x14ac:dyDescent="0.2">
      <c r="A46" s="36">
        <v>603</v>
      </c>
      <c r="B46" s="36" t="s">
        <v>131</v>
      </c>
      <c r="C46" s="37" t="s">
        <v>121</v>
      </c>
      <c r="D46" s="36" t="s">
        <v>137</v>
      </c>
      <c r="E46" s="39">
        <v>929</v>
      </c>
      <c r="F46" s="101"/>
      <c r="G46" s="101">
        <f t="shared" si="1"/>
        <v>0</v>
      </c>
    </row>
    <row r="47" spans="1:8" ht="35.1" customHeight="1" x14ac:dyDescent="0.2">
      <c r="A47" s="36">
        <v>604</v>
      </c>
      <c r="B47" s="36" t="s">
        <v>131</v>
      </c>
      <c r="C47" s="37" t="s">
        <v>122</v>
      </c>
      <c r="D47" s="36" t="s">
        <v>82</v>
      </c>
      <c r="E47" s="39">
        <v>259</v>
      </c>
      <c r="F47" s="101"/>
      <c r="G47" s="101">
        <f t="shared" si="1"/>
        <v>0</v>
      </c>
    </row>
    <row r="48" spans="1:8" ht="35.1" customHeight="1" x14ac:dyDescent="0.2">
      <c r="A48" s="36">
        <v>605</v>
      </c>
      <c r="B48" s="36" t="s">
        <v>131</v>
      </c>
      <c r="C48" s="37" t="s">
        <v>86</v>
      </c>
      <c r="D48" s="36" t="s">
        <v>96</v>
      </c>
      <c r="E48" s="40">
        <v>105</v>
      </c>
      <c r="F48" s="103"/>
      <c r="G48" s="101">
        <f t="shared" si="1"/>
        <v>0</v>
      </c>
    </row>
    <row r="49" spans="1:8" ht="35.1" customHeight="1" x14ac:dyDescent="0.2">
      <c r="A49" s="36">
        <v>606</v>
      </c>
      <c r="B49" s="36" t="s">
        <v>131</v>
      </c>
      <c r="C49" s="47" t="s">
        <v>123</v>
      </c>
      <c r="D49" s="36" t="s">
        <v>81</v>
      </c>
      <c r="E49" s="40">
        <v>16</v>
      </c>
      <c r="F49" s="103"/>
      <c r="G49" s="101">
        <f t="shared" si="1"/>
        <v>0</v>
      </c>
    </row>
    <row r="50" spans="1:8" ht="35.1" customHeight="1" x14ac:dyDescent="0.2">
      <c r="A50" s="48" t="s">
        <v>127</v>
      </c>
      <c r="B50" s="42"/>
      <c r="C50" s="42"/>
      <c r="D50" s="42"/>
      <c r="E50" s="42"/>
      <c r="F50" s="104"/>
      <c r="G50" s="101"/>
      <c r="H50" s="32"/>
    </row>
    <row r="51" spans="1:8" ht="35.1" customHeight="1" x14ac:dyDescent="0.2">
      <c r="A51" s="36">
        <v>701</v>
      </c>
      <c r="B51" s="36" t="s">
        <v>131</v>
      </c>
      <c r="C51" s="37" t="s">
        <v>87</v>
      </c>
      <c r="D51" s="36" t="s">
        <v>137</v>
      </c>
      <c r="E51" s="39">
        <v>1252</v>
      </c>
      <c r="F51" s="101"/>
      <c r="G51" s="101">
        <f t="shared" si="1"/>
        <v>0</v>
      </c>
    </row>
    <row r="52" spans="1:8" ht="35.1" customHeight="1" x14ac:dyDescent="0.2">
      <c r="A52" s="36">
        <v>702</v>
      </c>
      <c r="B52" s="36" t="s">
        <v>131</v>
      </c>
      <c r="C52" s="37" t="s">
        <v>88</v>
      </c>
      <c r="D52" s="36" t="s">
        <v>137</v>
      </c>
      <c r="E52" s="39">
        <v>1342</v>
      </c>
      <c r="F52" s="101"/>
      <c r="G52" s="101">
        <f t="shared" si="1"/>
        <v>0</v>
      </c>
    </row>
    <row r="53" spans="1:8" ht="35.1" customHeight="1" x14ac:dyDescent="0.2">
      <c r="A53" s="36">
        <v>703</v>
      </c>
      <c r="B53" s="36" t="s">
        <v>131</v>
      </c>
      <c r="C53" s="37" t="s">
        <v>93</v>
      </c>
      <c r="D53" s="36" t="s">
        <v>137</v>
      </c>
      <c r="E53" s="39">
        <v>702</v>
      </c>
      <c r="F53" s="101"/>
      <c r="G53" s="101">
        <f t="shared" si="1"/>
        <v>0</v>
      </c>
    </row>
    <row r="54" spans="1:8" ht="35.1" customHeight="1" x14ac:dyDescent="0.2">
      <c r="A54" s="36">
        <v>704</v>
      </c>
      <c r="B54" s="36" t="s">
        <v>131</v>
      </c>
      <c r="C54" s="37" t="s">
        <v>132</v>
      </c>
      <c r="D54" s="36" t="s">
        <v>137</v>
      </c>
      <c r="E54" s="39">
        <v>702</v>
      </c>
      <c r="F54" s="101"/>
      <c r="G54" s="101">
        <f t="shared" si="1"/>
        <v>0</v>
      </c>
    </row>
    <row r="55" spans="1:8" ht="35.1" customHeight="1" x14ac:dyDescent="0.2">
      <c r="A55" s="36">
        <v>705</v>
      </c>
      <c r="B55" s="36" t="s">
        <v>131</v>
      </c>
      <c r="C55" s="37" t="s">
        <v>142</v>
      </c>
      <c r="D55" s="36" t="s">
        <v>137</v>
      </c>
      <c r="E55" s="39">
        <v>116</v>
      </c>
      <c r="F55" s="101"/>
      <c r="G55" s="101">
        <f t="shared" si="1"/>
        <v>0</v>
      </c>
    </row>
    <row r="56" spans="1:8" ht="35.1" customHeight="1" x14ac:dyDescent="0.2">
      <c r="A56" s="36">
        <v>706</v>
      </c>
      <c r="B56" s="36" t="s">
        <v>131</v>
      </c>
      <c r="C56" s="37" t="s">
        <v>91</v>
      </c>
      <c r="D56" s="36" t="s">
        <v>82</v>
      </c>
      <c r="E56" s="40">
        <v>3509</v>
      </c>
      <c r="F56" s="103"/>
      <c r="G56" s="101">
        <f t="shared" si="1"/>
        <v>0</v>
      </c>
    </row>
    <row r="57" spans="1:8" ht="35.1" customHeight="1" x14ac:dyDescent="0.2">
      <c r="A57" s="36">
        <v>707</v>
      </c>
      <c r="B57" s="36" t="s">
        <v>131</v>
      </c>
      <c r="C57" s="37" t="s">
        <v>92</v>
      </c>
      <c r="D57" s="36" t="s">
        <v>73</v>
      </c>
      <c r="E57" s="40">
        <v>5.3</v>
      </c>
      <c r="F57" s="103"/>
      <c r="G57" s="101">
        <f t="shared" si="1"/>
        <v>0</v>
      </c>
    </row>
    <row r="58" spans="1:8" ht="35.1" customHeight="1" x14ac:dyDescent="0.2">
      <c r="A58" s="36">
        <v>708</v>
      </c>
      <c r="B58" s="36" t="s">
        <v>131</v>
      </c>
      <c r="C58" s="37" t="s">
        <v>135</v>
      </c>
      <c r="D58" s="36" t="s">
        <v>73</v>
      </c>
      <c r="E58" s="38">
        <v>2.7</v>
      </c>
      <c r="F58" s="105"/>
      <c r="G58" s="101">
        <f t="shared" si="1"/>
        <v>0</v>
      </c>
    </row>
    <row r="59" spans="1:8" ht="35.1" customHeight="1" x14ac:dyDescent="0.2">
      <c r="A59" s="36">
        <v>709</v>
      </c>
      <c r="B59" s="36" t="s">
        <v>131</v>
      </c>
      <c r="C59" s="37" t="s">
        <v>89</v>
      </c>
      <c r="D59" s="41" t="s">
        <v>73</v>
      </c>
      <c r="E59" s="39">
        <v>913</v>
      </c>
      <c r="F59" s="101"/>
      <c r="G59" s="101">
        <f t="shared" si="1"/>
        <v>0</v>
      </c>
    </row>
    <row r="60" spans="1:8" ht="35.1" customHeight="1" x14ac:dyDescent="0.2">
      <c r="A60" s="36">
        <v>710</v>
      </c>
      <c r="B60" s="36" t="s">
        <v>131</v>
      </c>
      <c r="C60" s="37" t="s">
        <v>133</v>
      </c>
      <c r="D60" s="36" t="s">
        <v>73</v>
      </c>
      <c r="E60" s="40">
        <v>506</v>
      </c>
      <c r="F60" s="103"/>
      <c r="G60" s="101">
        <f t="shared" si="1"/>
        <v>0</v>
      </c>
    </row>
    <row r="61" spans="1:8" ht="35.1" customHeight="1" x14ac:dyDescent="0.2">
      <c r="A61" s="36">
        <v>711</v>
      </c>
      <c r="B61" s="36" t="s">
        <v>131</v>
      </c>
      <c r="C61" s="37" t="s">
        <v>90</v>
      </c>
      <c r="D61" s="36" t="s">
        <v>73</v>
      </c>
      <c r="E61" s="40">
        <v>76</v>
      </c>
      <c r="F61" s="103"/>
      <c r="G61" s="101">
        <f t="shared" si="1"/>
        <v>0</v>
      </c>
    </row>
    <row r="62" spans="1:8" ht="35.1" customHeight="1" x14ac:dyDescent="0.2">
      <c r="A62" s="36">
        <v>712</v>
      </c>
      <c r="B62" s="36" t="s">
        <v>131</v>
      </c>
      <c r="C62" s="37" t="s">
        <v>124</v>
      </c>
      <c r="D62" s="36" t="s">
        <v>81</v>
      </c>
      <c r="E62" s="38">
        <v>680</v>
      </c>
      <c r="F62" s="105"/>
      <c r="G62" s="101">
        <f t="shared" si="1"/>
        <v>0</v>
      </c>
    </row>
    <row r="63" spans="1:8" ht="35.1" customHeight="1" x14ac:dyDescent="0.2">
      <c r="A63" s="36">
        <v>713</v>
      </c>
      <c r="B63" s="36" t="s">
        <v>131</v>
      </c>
      <c r="C63" s="37" t="s">
        <v>134</v>
      </c>
      <c r="D63" s="36" t="s">
        <v>82</v>
      </c>
      <c r="E63" s="38">
        <v>558</v>
      </c>
      <c r="F63" s="105"/>
      <c r="G63" s="101">
        <f t="shared" si="1"/>
        <v>0</v>
      </c>
    </row>
    <row r="64" spans="1:8" ht="35.1" customHeight="1" x14ac:dyDescent="0.2">
      <c r="A64" s="36">
        <v>714</v>
      </c>
      <c r="B64" s="36" t="s">
        <v>131</v>
      </c>
      <c r="C64" s="47" t="s">
        <v>136</v>
      </c>
      <c r="D64" s="36" t="s">
        <v>82</v>
      </c>
      <c r="E64" s="38">
        <v>68</v>
      </c>
      <c r="F64" s="105"/>
      <c r="G64" s="101">
        <f t="shared" si="1"/>
        <v>0</v>
      </c>
    </row>
    <row r="65" spans="1:14" ht="35.1" customHeight="1" x14ac:dyDescent="0.2">
      <c r="A65" s="48" t="s">
        <v>128</v>
      </c>
      <c r="B65" s="42"/>
      <c r="C65" s="42"/>
      <c r="D65" s="42"/>
      <c r="E65" s="42"/>
      <c r="F65" s="104"/>
      <c r="G65" s="101"/>
      <c r="H65" s="32"/>
    </row>
    <row r="66" spans="1:14" ht="35.1" customHeight="1" x14ac:dyDescent="0.2">
      <c r="A66" s="36">
        <v>801</v>
      </c>
      <c r="B66" s="36" t="s">
        <v>131</v>
      </c>
      <c r="C66" s="37" t="s">
        <v>94</v>
      </c>
      <c r="D66" s="36" t="s">
        <v>17</v>
      </c>
      <c r="E66" s="43">
        <v>1</v>
      </c>
      <c r="F66" s="106"/>
      <c r="G66" s="101">
        <f t="shared" si="1"/>
        <v>0</v>
      </c>
    </row>
    <row r="67" spans="1:14" ht="35.1" customHeight="1" x14ac:dyDescent="0.2">
      <c r="A67" s="36">
        <v>802</v>
      </c>
      <c r="B67" s="36" t="s">
        <v>131</v>
      </c>
      <c r="C67" s="37" t="s">
        <v>130</v>
      </c>
      <c r="D67" s="36" t="s">
        <v>17</v>
      </c>
      <c r="E67" s="43">
        <v>4</v>
      </c>
      <c r="F67" s="106"/>
      <c r="G67" s="101">
        <f t="shared" si="1"/>
        <v>0</v>
      </c>
    </row>
    <row r="68" spans="1:14" s="111" customFormat="1" ht="35.1" customHeight="1" x14ac:dyDescent="0.2">
      <c r="A68" s="107" t="s">
        <v>83</v>
      </c>
      <c r="B68" s="108"/>
      <c r="C68" s="108"/>
      <c r="D68" s="108"/>
      <c r="E68" s="108"/>
      <c r="F68" s="109"/>
      <c r="G68" s="110">
        <f>SUM(G7:G67)</f>
        <v>0</v>
      </c>
    </row>
    <row r="69" spans="1:14" s="111" customFormat="1" ht="35.1" customHeight="1" x14ac:dyDescent="0.2">
      <c r="A69" s="107" t="s">
        <v>79</v>
      </c>
      <c r="B69" s="108"/>
      <c r="C69" s="108"/>
      <c r="D69" s="108"/>
      <c r="E69" s="108"/>
      <c r="F69" s="109"/>
      <c r="G69" s="110">
        <f>TRUNC(G68*0.2,2)</f>
        <v>0</v>
      </c>
    </row>
    <row r="70" spans="1:14" s="111" customFormat="1" ht="35.1" customHeight="1" x14ac:dyDescent="0.2">
      <c r="A70" s="107" t="s">
        <v>76</v>
      </c>
      <c r="B70" s="108"/>
      <c r="C70" s="108"/>
      <c r="D70" s="108"/>
      <c r="E70" s="108"/>
      <c r="F70" s="109"/>
      <c r="G70" s="110">
        <f>G69+G68</f>
        <v>0</v>
      </c>
      <c r="H70" s="112"/>
    </row>
    <row r="71" spans="1:14" s="111" customFormat="1" x14ac:dyDescent="0.2">
      <c r="E71" s="113"/>
      <c r="F71" s="113"/>
    </row>
    <row r="72" spans="1:14" s="111" customFormat="1" ht="15.75" x14ac:dyDescent="0.25">
      <c r="B72" s="50" t="s">
        <v>141</v>
      </c>
      <c r="E72" s="113"/>
      <c r="F72" s="113"/>
      <c r="G72" s="112"/>
      <c r="K72" s="51"/>
      <c r="L72" s="51"/>
      <c r="M72" s="51"/>
      <c r="N72" s="51"/>
    </row>
    <row r="73" spans="1:14" s="50" customFormat="1" ht="18.75" customHeight="1" x14ac:dyDescent="0.25">
      <c r="G73" s="51"/>
      <c r="H73" s="51"/>
      <c r="I73" s="51"/>
      <c r="K73" s="51"/>
      <c r="L73" s="51"/>
      <c r="M73" s="51"/>
      <c r="N73" s="51"/>
    </row>
  </sheetData>
  <sheetProtection algorithmName="SHA-512" hashValue="+oW0hSwfku6RG4WC5lBfLU8XVl1/SNi8VcpKkQmoXSieDKl3PDP+bgADh+F8Ve9FCaFST2Op4Li418iW0hRS5w==" saltValue="UdxJ9fi37RW35gZd1gFXzQ==" spinCount="100000" sheet="1" objects="1" scenarios="1"/>
  <mergeCells count="7">
    <mergeCell ref="A1:G1"/>
    <mergeCell ref="A2:F2"/>
    <mergeCell ref="A6:F6"/>
    <mergeCell ref="A70:F70"/>
    <mergeCell ref="B3:G3"/>
    <mergeCell ref="A68:F68"/>
    <mergeCell ref="A69:F69"/>
  </mergeCells>
  <pageMargins left="0" right="0" top="0" bottom="0" header="0.31496062992125984" footer="0.31496062992125984"/>
  <pageSetup paperSize="9" scale="63" orientation="portrait" r:id="rId1"/>
  <rowBreaks count="1" manualBreakCount="1">
    <brk id="3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1) Estimation RP7316</vt:lpstr>
      <vt:lpstr>2) Estimation RP7102</vt:lpstr>
      <vt:lpstr>ESTIMATION 1+2</vt:lpstr>
      <vt:lpstr>Feuil3</vt:lpstr>
      <vt:lpstr>LES SOLUTIONS</vt:lpstr>
      <vt:lpstr>BPDE</vt:lpstr>
      <vt:lpstr>'2) Estimation RP7102'!_Hlk161312541</vt:lpstr>
      <vt:lpstr>'1) Estimation RP7316'!Zone_d_impression</vt:lpstr>
      <vt:lpstr>'2) Estimation RP7102'!Zone_d_impression</vt:lpstr>
      <vt:lpstr>BPDE!Zone_d_impression</vt:lpstr>
      <vt:lpstr>'ESTIMATION 1+2'!Zone_d_impression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MOUHDANE MOHAMED</dc:creator>
  <cp:lastModifiedBy>PC</cp:lastModifiedBy>
  <cp:lastPrinted>2026-09-28T08:49:52Z</cp:lastPrinted>
  <dcterms:created xsi:type="dcterms:W3CDTF">2024-03-14T11:16:59Z</dcterms:created>
  <dcterms:modified xsi:type="dcterms:W3CDTF">2026-09-29T07:55:03Z</dcterms:modified>
</cp:coreProperties>
</file>