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9390" firstSheet="5" activeTab="5"/>
  </bookViews>
  <sheets>
    <sheet name="OH SEC 01" sheetId="1" state="hidden" r:id="rId1"/>
    <sheet name="ACC SEC 01,02" sheetId="5" state="hidden" r:id="rId2"/>
    <sheet name="OH SEC 02" sheetId="4" state="hidden" r:id="rId3"/>
    <sheet name="PANNEAUX SIGN" sheetId="8" state="hidden" r:id="rId4"/>
    <sheet name="acces buse600" sheetId="9" state="hidden" r:id="rId5"/>
    <sheet name="estimation" sheetId="13" r:id="rId6"/>
    <sheet name="PANNEAUX DE DIRECTION" sheetId="11" state="hidden" r:id="rId7"/>
  </sheets>
  <definedNames>
    <definedName name="_xlnm.Print_Area" localSheetId="5">estimation!$A$1:$F$47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" i="13" l="1"/>
  <c r="F38" i="13"/>
  <c r="F37" i="13"/>
  <c r="F36" i="13"/>
  <c r="F35" i="13"/>
  <c r="D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D22" i="13"/>
  <c r="F21" i="13"/>
  <c r="D21" i="13"/>
  <c r="F20" i="13"/>
  <c r="D20" i="13"/>
  <c r="F19" i="13"/>
  <c r="D19" i="13"/>
  <c r="F18" i="13"/>
  <c r="D18" i="13"/>
  <c r="F17" i="13"/>
  <c r="D17" i="13"/>
  <c r="F16" i="13"/>
  <c r="D16" i="13"/>
  <c r="F15" i="13"/>
  <c r="D15" i="13"/>
  <c r="F14" i="13"/>
  <c r="F40" i="13" s="1"/>
  <c r="F41" i="13" s="1"/>
  <c r="F42" i="13" s="1"/>
  <c r="D14" i="13"/>
  <c r="F13" i="13"/>
  <c r="F12" i="13"/>
  <c r="C33" i="9"/>
  <c r="C22" i="9"/>
  <c r="I28" i="4"/>
  <c r="G28" i="4"/>
  <c r="E28" i="4"/>
  <c r="J24" i="4"/>
  <c r="I24" i="4"/>
  <c r="H24" i="4"/>
  <c r="G24" i="4"/>
  <c r="E24" i="4"/>
  <c r="G36" i="5"/>
  <c r="G34" i="5"/>
  <c r="G33" i="5"/>
  <c r="G32" i="5"/>
  <c r="G31" i="5"/>
  <c r="G30" i="5"/>
  <c r="O27" i="5"/>
  <c r="O23" i="5"/>
  <c r="G23" i="5"/>
  <c r="O22" i="5"/>
  <c r="G22" i="5"/>
  <c r="O21" i="5"/>
  <c r="G21" i="5"/>
  <c r="O20" i="5"/>
  <c r="G20" i="5"/>
  <c r="O19" i="5"/>
  <c r="G19" i="5"/>
  <c r="O18" i="5"/>
  <c r="G18" i="5"/>
  <c r="O17" i="5"/>
  <c r="G17" i="5"/>
  <c r="O16" i="5"/>
  <c r="G16" i="5"/>
  <c r="O15" i="5"/>
  <c r="G15" i="5"/>
  <c r="O14" i="5"/>
  <c r="G14" i="5"/>
  <c r="O13" i="5"/>
  <c r="G13" i="5"/>
  <c r="O12" i="5"/>
  <c r="G12" i="5"/>
  <c r="O11" i="5"/>
  <c r="G11" i="5"/>
  <c r="O10" i="5"/>
  <c r="G10" i="5"/>
  <c r="O9" i="5"/>
  <c r="G9" i="5"/>
  <c r="O8" i="5"/>
  <c r="G8" i="5"/>
  <c r="O7" i="5"/>
  <c r="G7" i="5"/>
  <c r="I27" i="1"/>
  <c r="G27" i="1"/>
  <c r="E27" i="1"/>
  <c r="J23" i="1"/>
  <c r="I23" i="1"/>
  <c r="H23" i="1"/>
  <c r="G23" i="1"/>
  <c r="E23" i="1"/>
</calcChain>
</file>

<file path=xl/sharedStrings.xml><?xml version="1.0" encoding="utf-8"?>
<sst xmlns="http://schemas.openxmlformats.org/spreadsheetml/2006/main" count="522" uniqueCount="236">
  <si>
    <t>TABLEAU DES OUVRAGES D'ASSINISSEMENT SECTION 01</t>
  </si>
  <si>
    <t>Profil</t>
  </si>
  <si>
    <t>PK</t>
  </si>
  <si>
    <t>Ouvrage</t>
  </si>
  <si>
    <t>Ouvrage projet</t>
  </si>
  <si>
    <t>Tete aval</t>
  </si>
  <si>
    <t>Puisard ou tete amont</t>
  </si>
  <si>
    <t xml:space="preserve"> N°</t>
  </si>
  <si>
    <t>Existant</t>
  </si>
  <si>
    <t>Intervention</t>
  </si>
  <si>
    <t>D1000</t>
  </si>
  <si>
    <t>B20</t>
  </si>
  <si>
    <t>B10</t>
  </si>
  <si>
    <t>M3</t>
  </si>
  <si>
    <t>69+460</t>
  </si>
  <si>
    <t>Voute 0,8*0,65</t>
  </si>
  <si>
    <t>A remplacer</t>
  </si>
  <si>
    <t>68+720</t>
  </si>
  <si>
    <t>Buse D800</t>
  </si>
  <si>
    <t>68+560</t>
  </si>
  <si>
    <t>68+240</t>
  </si>
  <si>
    <t>68+060</t>
  </si>
  <si>
    <t>67+880</t>
  </si>
  <si>
    <t>Dalot 0,7*0,7</t>
  </si>
  <si>
    <t>67+820</t>
  </si>
  <si>
    <t>67+760</t>
  </si>
  <si>
    <t>67+380</t>
  </si>
  <si>
    <t>66+840</t>
  </si>
  <si>
    <t>66+720</t>
  </si>
  <si>
    <t>Dalot 0,8*0,8</t>
  </si>
  <si>
    <t>66+300</t>
  </si>
  <si>
    <t>65+900</t>
  </si>
  <si>
    <t>65+840</t>
  </si>
  <si>
    <t>Dalot 0,93*0,93</t>
  </si>
  <si>
    <t>65+300</t>
  </si>
  <si>
    <t>2 Dalot 1*1</t>
  </si>
  <si>
    <t>65+080</t>
  </si>
  <si>
    <t>64+520</t>
  </si>
  <si>
    <t>64+240</t>
  </si>
  <si>
    <t>TOTAL QTE GLOBAL</t>
  </si>
  <si>
    <t>D1000 EN ML</t>
  </si>
  <si>
    <t>B20 EN M3</t>
  </si>
  <si>
    <t>B10 EN M3</t>
  </si>
  <si>
    <t xml:space="preserve">* DETAIL  DES ACCOTEMENTS SECTION 01 </t>
  </si>
  <si>
    <t>DETAIL D'HERISSONAGE DES ACCOTEMENTS BETONNEE SECTION 01</t>
  </si>
  <si>
    <t>Profil N°</t>
  </si>
  <si>
    <t>RIVE</t>
  </si>
  <si>
    <t>Dimention</t>
  </si>
  <si>
    <t>Qantites en m2</t>
  </si>
  <si>
    <t>Qantites en m3</t>
  </si>
  <si>
    <t xml:space="preserve">largeur </t>
  </si>
  <si>
    <t>longueur</t>
  </si>
  <si>
    <t>Epesseur</t>
  </si>
  <si>
    <t>PR02 au PR11</t>
  </si>
  <si>
    <t>Gauche</t>
  </si>
  <si>
    <t>PR58 au PR63</t>
  </si>
  <si>
    <t>Droite</t>
  </si>
  <si>
    <t>PR86 au PR91</t>
  </si>
  <si>
    <t>PR126 au PR128</t>
  </si>
  <si>
    <t>PR127 au PR129</t>
  </si>
  <si>
    <t>PR130 au PR139</t>
  </si>
  <si>
    <t>PR153 au PR155</t>
  </si>
  <si>
    <t>PR196 au PR201</t>
  </si>
  <si>
    <t>PR218 au PR221</t>
  </si>
  <si>
    <t>PR221 au PR224</t>
  </si>
  <si>
    <t>PR226 au PR229</t>
  </si>
  <si>
    <t>PR287 au PR290</t>
  </si>
  <si>
    <t>PR333 au PR336</t>
  </si>
  <si>
    <t>PR350 au PR358</t>
  </si>
  <si>
    <t>PR371 au PR373</t>
  </si>
  <si>
    <t>PR373 au PR375</t>
  </si>
  <si>
    <t>QTE TOTAL EN M2</t>
  </si>
  <si>
    <t>QTE TOTAL EN M3</t>
  </si>
  <si>
    <t xml:space="preserve">* TRAVAUX DES ACCOTEMENTS SECTION 02 </t>
  </si>
  <si>
    <t>QTE GLOBAL EN M3</t>
  </si>
  <si>
    <t>PR40 au PR43</t>
  </si>
  <si>
    <t>PR48 au PR50</t>
  </si>
  <si>
    <t>PR201 au PR203</t>
  </si>
  <si>
    <t>QTE GLOBAL EN M2</t>
  </si>
  <si>
    <t>TABLEAU DES OUVRAGES D'ASSINISSEMENT SECTION 02</t>
  </si>
  <si>
    <t>48+400</t>
  </si>
  <si>
    <t>48+520</t>
  </si>
  <si>
    <t>48+660</t>
  </si>
  <si>
    <t>48+820</t>
  </si>
  <si>
    <t>48+940</t>
  </si>
  <si>
    <t>49+000</t>
  </si>
  <si>
    <t>49+140</t>
  </si>
  <si>
    <t>49+220</t>
  </si>
  <si>
    <t>49+380</t>
  </si>
  <si>
    <t>49+640</t>
  </si>
  <si>
    <t>49+820</t>
  </si>
  <si>
    <t>50+460</t>
  </si>
  <si>
    <t>50+600</t>
  </si>
  <si>
    <t>50+840</t>
  </si>
  <si>
    <t>51+200</t>
  </si>
  <si>
    <t>51+380</t>
  </si>
  <si>
    <t>51+500</t>
  </si>
  <si>
    <t>51+700</t>
  </si>
  <si>
    <t>52+000</t>
  </si>
  <si>
    <t>TOTAL GLOBAL</t>
  </si>
  <si>
    <r>
      <rPr>
        <b/>
        <sz val="14"/>
        <color theme="1"/>
        <rFont val="Times New Roman"/>
        <charset val="134"/>
      </rPr>
      <t xml:space="preserve">D1000 </t>
    </r>
    <r>
      <rPr>
        <b/>
        <sz val="12"/>
        <color theme="1"/>
        <rFont val="Times New Roman"/>
        <charset val="134"/>
      </rPr>
      <t>EN ML</t>
    </r>
    <r>
      <rPr>
        <b/>
        <sz val="14"/>
        <color theme="1"/>
        <rFont val="Times New Roman"/>
        <charset val="134"/>
      </rPr>
      <t xml:space="preserve"> </t>
    </r>
  </si>
  <si>
    <r>
      <rPr>
        <b/>
        <sz val="14"/>
        <color theme="1"/>
        <rFont val="Times New Roman"/>
        <charset val="134"/>
      </rPr>
      <t xml:space="preserve">B20 </t>
    </r>
    <r>
      <rPr>
        <b/>
        <sz val="11"/>
        <color theme="1"/>
        <rFont val="Times New Roman"/>
        <charset val="134"/>
      </rPr>
      <t>EN M3</t>
    </r>
  </si>
  <si>
    <r>
      <rPr>
        <b/>
        <sz val="14"/>
        <color theme="1"/>
        <rFont val="Times New Roman"/>
        <charset val="134"/>
      </rPr>
      <t xml:space="preserve">B10 </t>
    </r>
    <r>
      <rPr>
        <b/>
        <sz val="11"/>
        <color theme="1"/>
        <rFont val="Times New Roman"/>
        <charset val="134"/>
      </rPr>
      <t>EN M3</t>
    </r>
  </si>
  <si>
    <t>PANNEAUX DE SIGNALISATION SECTION 01</t>
  </si>
  <si>
    <t xml:space="preserve">panneaux </t>
  </si>
  <si>
    <t>rive</t>
  </si>
  <si>
    <t>Profil 16</t>
  </si>
  <si>
    <t>droite</t>
  </si>
  <si>
    <t>Profil 15</t>
  </si>
  <si>
    <t>gauche</t>
  </si>
  <si>
    <t>Profil  26</t>
  </si>
  <si>
    <t>Profil  38</t>
  </si>
  <si>
    <t>Profil  33</t>
  </si>
  <si>
    <t>Profil 41</t>
  </si>
  <si>
    <t>Profil 60</t>
  </si>
  <si>
    <t>Profil 74</t>
  </si>
  <si>
    <t>Profil 80</t>
  </si>
  <si>
    <t>Profil 93</t>
  </si>
  <si>
    <t>Profil 103</t>
  </si>
  <si>
    <t>Profil 116</t>
  </si>
  <si>
    <t>Profil 120</t>
  </si>
  <si>
    <t>Profil 141</t>
  </si>
  <si>
    <t>Profil 152</t>
  </si>
  <si>
    <t>Profil 174</t>
  </si>
  <si>
    <t>Profil 176</t>
  </si>
  <si>
    <t>Profil 219</t>
  </si>
  <si>
    <t>Profil 233</t>
  </si>
  <si>
    <t>Profil 252</t>
  </si>
  <si>
    <t>Profil 256</t>
  </si>
  <si>
    <t>Profil 289</t>
  </si>
  <si>
    <t>Profil 321</t>
  </si>
  <si>
    <t>Profil 345</t>
  </si>
  <si>
    <t>Profil 360</t>
  </si>
  <si>
    <t>Profil 371</t>
  </si>
  <si>
    <t>Profil 372</t>
  </si>
  <si>
    <t>Profil 387</t>
  </si>
  <si>
    <t>Profil 392</t>
  </si>
  <si>
    <t>PANNEAUX DE SIGNALISATION SECTION 02</t>
  </si>
  <si>
    <t>Profil 01</t>
  </si>
  <si>
    <t>Profil 03</t>
  </si>
  <si>
    <t>Profil 08</t>
  </si>
  <si>
    <t>Profil 22</t>
  </si>
  <si>
    <t>Profil 33</t>
  </si>
  <si>
    <t>Profil 48</t>
  </si>
  <si>
    <t>Profil 59</t>
  </si>
  <si>
    <t>Profil 78</t>
  </si>
  <si>
    <t>Profil 90</t>
  </si>
  <si>
    <t>Profil 125</t>
  </si>
  <si>
    <t>Profil 137</t>
  </si>
  <si>
    <t>Profil 170</t>
  </si>
  <si>
    <t>Profil 196</t>
  </si>
  <si>
    <t>Profil 194</t>
  </si>
  <si>
    <t>Profil 203</t>
  </si>
  <si>
    <r>
      <rPr>
        <b/>
        <sz val="18"/>
        <color theme="4" tint="-0.249977111117893"/>
        <rFont val="Times New Roman"/>
        <charset val="134"/>
      </rPr>
      <t xml:space="preserve">ACCES EN BUSE </t>
    </r>
    <r>
      <rPr>
        <b/>
        <sz val="26"/>
        <color theme="4" tint="-0.249977111117893"/>
        <rFont val="Times New Roman"/>
        <charset val="134"/>
      </rPr>
      <t>ø</t>
    </r>
    <r>
      <rPr>
        <b/>
        <sz val="18"/>
        <color theme="4" tint="-0.249977111117893"/>
        <rFont val="Times New Roman"/>
        <charset val="134"/>
      </rPr>
      <t>600 SECTION 01</t>
    </r>
  </si>
  <si>
    <t>Profil 18</t>
  </si>
  <si>
    <t>Profil 26</t>
  </si>
  <si>
    <t>Profil  40</t>
  </si>
  <si>
    <t>Profil  89</t>
  </si>
  <si>
    <t>Profil 99</t>
  </si>
  <si>
    <t>Profil 130</t>
  </si>
  <si>
    <t>Profil 171</t>
  </si>
  <si>
    <t>Profil 175</t>
  </si>
  <si>
    <t>Profil 183</t>
  </si>
  <si>
    <t>Profil 206</t>
  </si>
  <si>
    <t>Profil 301</t>
  </si>
  <si>
    <t>Profil 302</t>
  </si>
  <si>
    <t>Profil 317</t>
  </si>
  <si>
    <t>Profil 366</t>
  </si>
  <si>
    <t>QTE TOTAL EN ML</t>
  </si>
  <si>
    <r>
      <rPr>
        <b/>
        <sz val="18"/>
        <color theme="4" tint="-0.249977111117893"/>
        <rFont val="Times New Roman"/>
        <charset val="134"/>
      </rPr>
      <t xml:space="preserve">ACCES EN BUSE </t>
    </r>
    <r>
      <rPr>
        <b/>
        <sz val="26"/>
        <color theme="4" tint="-0.249977111117893"/>
        <rFont val="Times New Roman"/>
        <charset val="134"/>
      </rPr>
      <t>ø</t>
    </r>
    <r>
      <rPr>
        <b/>
        <sz val="18"/>
        <color theme="4" tint="-0.249977111117893"/>
        <rFont val="Times New Roman"/>
        <charset val="134"/>
      </rPr>
      <t>600 SECTION 02</t>
    </r>
  </si>
  <si>
    <t>Profil 06</t>
  </si>
  <si>
    <t>Profil 110</t>
  </si>
  <si>
    <t xml:space="preserve">                                                                                 Royaume du Maroc</t>
  </si>
  <si>
    <t xml:space="preserve">                                                                    Ministère de l'Equipement et de l'Eau</t>
  </si>
  <si>
    <t xml:space="preserve">                                  Direction Provinciale  de l'Equipement, du Transport et de la Logistique de Larache</t>
  </si>
  <si>
    <t>Bordereau des prix-détail estimatif</t>
  </si>
  <si>
    <t>N° Prix</t>
  </si>
  <si>
    <t>DESIGNATIONS DES PRESTATIONS</t>
  </si>
  <si>
    <t>U</t>
  </si>
  <si>
    <t>QUANTITE</t>
  </si>
  <si>
    <t>PRODUIT</t>
  </si>
  <si>
    <t>6=4 x 5</t>
  </si>
  <si>
    <t>Installation de chantier</t>
  </si>
  <si>
    <t>F</t>
  </si>
  <si>
    <t>FM</t>
  </si>
  <si>
    <r>
      <rPr>
        <sz val="12"/>
        <color theme="1"/>
        <rFont val="Calibri"/>
        <charset val="134"/>
        <scheme val="minor"/>
      </rPr>
      <t>M</t>
    </r>
    <r>
      <rPr>
        <sz val="12"/>
        <color theme="1"/>
        <rFont val="Times New Roman"/>
        <charset val="134"/>
      </rPr>
      <t>³</t>
    </r>
  </si>
  <si>
    <t>Déblai pour purge</t>
  </si>
  <si>
    <t>Déblai pour fouille</t>
  </si>
  <si>
    <t>Couche anticontaminante AC</t>
  </si>
  <si>
    <t>Couche de forme F1</t>
  </si>
  <si>
    <t>Couche de fondation type GNF1</t>
  </si>
  <si>
    <t xml:space="preserve">Couche de base GNA </t>
  </si>
  <si>
    <t xml:space="preserve"> Mise en œuvre de l’imprégnation</t>
  </si>
  <si>
    <t>M²</t>
  </si>
  <si>
    <t>Liant pour imprégnation</t>
  </si>
  <si>
    <t>T</t>
  </si>
  <si>
    <t>Revêtement superficiel  monocouche</t>
  </si>
  <si>
    <t>Liant pour revêtement superficiel monocouche</t>
  </si>
  <si>
    <t>Mise en œuvre de BBSG2 (0/10) pour reprofilage</t>
  </si>
  <si>
    <t>Fourniture de bitume pur 35/50 pour BBSG2 (0/10)</t>
  </si>
  <si>
    <t xml:space="preserve">Fourniture, fabrication et mise en œuvre d'enrobé coulé à froid bicouche fibré de classe B </t>
  </si>
  <si>
    <t>Fossés bétonnés TR 0,5 y/c treillis soudés</t>
  </si>
  <si>
    <t>ML</t>
  </si>
  <si>
    <t>Bourrelet</t>
  </si>
  <si>
    <t>Descentes d’eau</t>
  </si>
  <si>
    <t>Bordures T4</t>
  </si>
  <si>
    <t>Gabions</t>
  </si>
  <si>
    <t>Calibrage et curage des fossés</t>
  </si>
  <si>
    <t xml:space="preserve"> </t>
  </si>
  <si>
    <t>TOTAL HT</t>
  </si>
  <si>
    <t>TAUX TVA (20%)</t>
  </si>
  <si>
    <t>TOTAL TTC</t>
  </si>
  <si>
    <t>PANNEAUX DE DIRECTION SECTION 01</t>
  </si>
  <si>
    <t>ecriture</t>
  </si>
  <si>
    <t xml:space="preserve">Profil 11 </t>
  </si>
  <si>
    <t>larache / tetouane</t>
  </si>
  <si>
    <t>gauche / rounde point</t>
  </si>
  <si>
    <t>barrage elkharoub</t>
  </si>
  <si>
    <t>PANNEAUX DE DIRECTION SECTION 02</t>
  </si>
  <si>
    <t xml:space="preserve">JBEL LAHBIB </t>
  </si>
  <si>
    <t>bni arouss/mly abdessalam</t>
  </si>
  <si>
    <t>Profil 202</t>
  </si>
  <si>
    <t>ZAAROURA/BOUJADIANE</t>
  </si>
  <si>
    <t>LARACHE/ MLY ABDESALAM BNI AROUSS</t>
  </si>
  <si>
    <t>Mise en place de la signalisation globale  temporaire de chantier y/c maintien et remplacement</t>
  </si>
  <si>
    <t>Remblai insensible à l'eau</t>
  </si>
  <si>
    <t>Accotements bétonnés</t>
  </si>
  <si>
    <t>Hérissonnage</t>
  </si>
  <si>
    <t>Béton de classe B15</t>
  </si>
  <si>
    <t>Béton de classe B20</t>
  </si>
  <si>
    <t>Buses armées ø 1000 série 135A</t>
  </si>
  <si>
    <t>Buses armées ø 600 série 135A</t>
  </si>
  <si>
    <t xml:space="preserve">PRIX UNITAIRE </t>
  </si>
  <si>
    <t xml:space="preserve">Arrêté le présent bordereau des prix-détail estimatif à la somme de : </t>
  </si>
  <si>
    <t xml:space="preserve">Appel d'offres ouvert international  N° : 24/DPETL/Lar/2026 </t>
  </si>
  <si>
    <r>
      <t>Objet :</t>
    </r>
    <r>
      <rPr>
        <b/>
        <sz val="9"/>
        <color rgb="FF000000"/>
        <rFont val="Calibri"/>
        <charset val="134"/>
      </rPr>
      <t xml:space="preserve"> </t>
    </r>
    <r>
      <rPr>
        <b/>
        <sz val="12"/>
        <rFont val="Calibri"/>
        <charset val="134"/>
      </rPr>
      <t>TRAVAUX D’ENTRETIEN ET DE REVÊTEMENT DE LA CHAUSSEE DE LA RR410 DU PK 79+000 AU                                               PK 92+000 (PROVINCE DE LARACHE)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</si>
</sst>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0.00_ "/>
  </numFmts>
  <fonts count="31">
    <font>
      <sz val="11"/>
      <color theme="1"/>
      <name val="Calibri"/>
      <charset val="134"/>
      <scheme val="minor"/>
    </font>
    <font>
      <b/>
      <sz val="16"/>
      <color theme="4" tint="-0.249977111117893"/>
      <name val="Times New Roman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b/>
      <sz val="8"/>
      <color theme="1"/>
      <name val="Calibri"/>
      <charset val="134"/>
      <scheme val="minor"/>
    </font>
    <font>
      <sz val="10"/>
      <name val="Arial"/>
      <charset val="134"/>
    </font>
    <font>
      <b/>
      <u/>
      <sz val="10"/>
      <color rgb="FF000000"/>
      <name val="Calibri"/>
      <charset val="134"/>
    </font>
    <font>
      <b/>
      <sz val="11"/>
      <color rgb="FF000000"/>
      <name val="Calibri"/>
      <charset val="134"/>
    </font>
    <font>
      <b/>
      <u/>
      <sz val="12"/>
      <name val="Calibri"/>
      <charset val="134"/>
    </font>
    <font>
      <b/>
      <sz val="11"/>
      <name val="Calibri"/>
      <charset val="134"/>
    </font>
    <font>
      <sz val="12"/>
      <color theme="1"/>
      <name val="Calibri"/>
      <charset val="134"/>
      <scheme val="minor"/>
    </font>
    <font>
      <sz val="11"/>
      <color theme="1"/>
      <name val="Calibri"/>
      <charset val="134"/>
    </font>
    <font>
      <b/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8"/>
      <color theme="4" tint="-0.249977111117893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sz val="12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6"/>
      <color theme="3" tint="-0.249977111117893"/>
      <name val="Times New Roman"/>
      <charset val="134"/>
    </font>
    <font>
      <b/>
      <sz val="16"/>
      <color theme="3" tint="-0.249977111117893"/>
      <name val="Calibri"/>
      <charset val="134"/>
      <scheme val="minor"/>
    </font>
    <font>
      <b/>
      <sz val="12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6"/>
      <color theme="8" tint="-0.499984740745262"/>
      <name val="Times New Roman"/>
      <charset val="134"/>
    </font>
    <font>
      <b/>
      <sz val="12"/>
      <color theme="4" tint="-0.499984740745262"/>
      <name val="Times New Roman"/>
      <charset val="134"/>
    </font>
    <font>
      <b/>
      <sz val="12"/>
      <color theme="4" tint="-0.499984740745262"/>
      <name val="Calibri"/>
      <charset val="134"/>
      <scheme val="minor"/>
    </font>
    <font>
      <b/>
      <sz val="26"/>
      <color theme="4" tint="-0.249977111117893"/>
      <name val="Times New Roman"/>
      <charset val="134"/>
    </font>
    <font>
      <b/>
      <sz val="9"/>
      <color rgb="FF000000"/>
      <name val="Calibri"/>
      <charset val="134"/>
    </font>
    <font>
      <b/>
      <sz val="12"/>
      <name val="Calibri"/>
      <charset val="134"/>
    </font>
    <font>
      <sz val="11"/>
      <color theme="1"/>
      <name val="Calibri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D9DA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20651875362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164" fontId="30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4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/>
    </xf>
    <xf numFmtId="0" fontId="5" fillId="0" borderId="0" xfId="0" applyFont="1" applyFill="1" applyAlignment="1"/>
    <xf numFmtId="43" fontId="5" fillId="0" borderId="0" xfId="1" applyNumberFormat="1" applyFont="1"/>
    <xf numFmtId="43" fontId="7" fillId="4" borderId="12" xfId="1" applyNumberFormat="1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horizontal="center" vertical="center" wrapText="1"/>
    </xf>
    <xf numFmtId="165" fontId="10" fillId="0" borderId="19" xfId="0" applyNumberFormat="1" applyFont="1" applyBorder="1" applyAlignment="1">
      <alignment horizontal="center" vertical="center" wrapText="1"/>
    </xf>
    <xf numFmtId="165" fontId="10" fillId="5" borderId="19" xfId="0" applyNumberFormat="1" applyFont="1" applyFill="1" applyBorder="1" applyAlignment="1">
      <alignment horizontal="center" vertical="center" wrapText="1"/>
    </xf>
    <xf numFmtId="2" fontId="10" fillId="0" borderId="19" xfId="0" applyNumberFormat="1" applyFont="1" applyBorder="1" applyAlignment="1">
      <alignment horizontal="center" vertical="center" wrapText="1"/>
    </xf>
    <xf numFmtId="165" fontId="10" fillId="0" borderId="19" xfId="0" applyNumberFormat="1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vertical="center" wrapText="1"/>
    </xf>
    <xf numFmtId="0" fontId="11" fillId="0" borderId="0" xfId="0" applyFont="1"/>
    <xf numFmtId="165" fontId="10" fillId="0" borderId="8" xfId="0" applyNumberFormat="1" applyFont="1" applyBorder="1" applyAlignment="1">
      <alignment horizontal="center" vertical="center" wrapText="1"/>
    </xf>
    <xf numFmtId="165" fontId="10" fillId="0" borderId="18" xfId="0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vertical="center" wrapText="1"/>
    </xf>
    <xf numFmtId="0" fontId="10" fillId="0" borderId="20" xfId="0" applyFont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165" fontId="10" fillId="0" borderId="21" xfId="0" applyNumberFormat="1" applyFont="1" applyBorder="1" applyAlignment="1">
      <alignment horizontal="center" vertical="center" wrapText="1"/>
    </xf>
    <xf numFmtId="4" fontId="12" fillId="0" borderId="23" xfId="0" applyNumberFormat="1" applyFont="1" applyBorder="1" applyAlignment="1">
      <alignment vertical="center" wrapText="1"/>
    </xf>
    <xf numFmtId="4" fontId="12" fillId="0" borderId="18" xfId="0" applyNumberFormat="1" applyFont="1" applyBorder="1" applyAlignment="1">
      <alignment vertical="center" wrapText="1"/>
    </xf>
    <xf numFmtId="2" fontId="0" fillId="0" borderId="1" xfId="0" applyNumberForma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2" fontId="16" fillId="6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22" fillId="5" borderId="26" xfId="0" applyFont="1" applyFill="1" applyBorder="1" applyAlignment="1">
      <alignment horizontal="center" vertical="center"/>
    </xf>
    <xf numFmtId="0" fontId="22" fillId="5" borderId="33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2" fontId="15" fillId="6" borderId="1" xfId="0" applyNumberFormat="1" applyFont="1" applyFill="1" applyBorder="1" applyAlignment="1">
      <alignment horizontal="center" vertical="center"/>
    </xf>
    <xf numFmtId="2" fontId="17" fillId="6" borderId="24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0" borderId="36" xfId="0" applyBorder="1"/>
    <xf numFmtId="0" fontId="0" fillId="5" borderId="0" xfId="0" applyFill="1"/>
    <xf numFmtId="0" fontId="22" fillId="5" borderId="34" xfId="0" applyFont="1" applyFill="1" applyBorder="1" applyAlignment="1">
      <alignment horizontal="center" vertical="center"/>
    </xf>
    <xf numFmtId="164" fontId="10" fillId="5" borderId="19" xfId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" fillId="7" borderId="22" xfId="0" applyFont="1" applyFill="1" applyBorder="1" applyAlignment="1">
      <alignment horizontal="center" vertical="center"/>
    </xf>
    <xf numFmtId="0" fontId="3" fillId="7" borderId="25" xfId="0" applyFont="1" applyFill="1" applyBorder="1" applyAlignment="1">
      <alignment horizontal="center" vertical="center"/>
    </xf>
    <xf numFmtId="0" fontId="3" fillId="7" borderId="26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3" fillId="7" borderId="24" xfId="0" applyFont="1" applyFill="1" applyBorder="1" applyAlignment="1">
      <alignment horizontal="center" vertical="center"/>
    </xf>
    <xf numFmtId="0" fontId="3" fillId="7" borderId="30" xfId="0" applyFont="1" applyFill="1" applyBorder="1" applyAlignment="1">
      <alignment horizontal="center" vertical="center"/>
    </xf>
    <xf numFmtId="0" fontId="3" fillId="7" borderId="27" xfId="0" applyFont="1" applyFill="1" applyBorder="1" applyAlignment="1">
      <alignment horizontal="center" vertical="center"/>
    </xf>
    <xf numFmtId="0" fontId="22" fillId="9" borderId="24" xfId="0" applyFont="1" applyFill="1" applyBorder="1" applyAlignment="1">
      <alignment horizontal="center" vertical="center"/>
    </xf>
    <xf numFmtId="0" fontId="22" fillId="9" borderId="27" xfId="0" applyFont="1" applyFill="1" applyBorder="1" applyAlignment="1">
      <alignment horizontal="center" vertical="center"/>
    </xf>
    <xf numFmtId="0" fontId="22" fillId="6" borderId="24" xfId="0" applyFont="1" applyFill="1" applyBorder="1" applyAlignment="1">
      <alignment horizontal="center" vertical="center"/>
    </xf>
    <xf numFmtId="0" fontId="22" fillId="6" borderId="27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3" fillId="10" borderId="1" xfId="0" applyFont="1" applyFill="1" applyBorder="1" applyAlignment="1">
      <alignment horizontal="center" vertical="center"/>
    </xf>
    <xf numFmtId="0" fontId="22" fillId="8" borderId="28" xfId="0" applyFont="1" applyFill="1" applyBorder="1" applyAlignment="1">
      <alignment horizontal="center" vertical="center"/>
    </xf>
    <xf numFmtId="0" fontId="22" fillId="8" borderId="29" xfId="0" applyFont="1" applyFill="1" applyBorder="1" applyAlignment="1">
      <alignment horizontal="center" vertical="center"/>
    </xf>
    <xf numFmtId="0" fontId="22" fillId="8" borderId="35" xfId="0" applyFont="1" applyFill="1" applyBorder="1" applyAlignment="1">
      <alignment horizontal="center" vertical="center"/>
    </xf>
    <xf numFmtId="0" fontId="22" fillId="8" borderId="36" xfId="0" applyFont="1" applyFill="1" applyBorder="1" applyAlignment="1">
      <alignment horizontal="center" vertical="center"/>
    </xf>
    <xf numFmtId="0" fontId="3" fillId="7" borderId="28" xfId="0" applyFont="1" applyFill="1" applyBorder="1" applyAlignment="1">
      <alignment horizontal="center" vertical="center"/>
    </xf>
    <xf numFmtId="0" fontId="3" fillId="7" borderId="29" xfId="0" applyFont="1" applyFill="1" applyBorder="1" applyAlignment="1">
      <alignment horizontal="center" vertical="center"/>
    </xf>
    <xf numFmtId="0" fontId="3" fillId="7" borderId="31" xfId="0" applyFont="1" applyFill="1" applyBorder="1" applyAlignment="1">
      <alignment horizontal="center" vertical="center"/>
    </xf>
    <xf numFmtId="0" fontId="3" fillId="7" borderId="32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23" fillId="13" borderId="28" xfId="0" applyFont="1" applyFill="1" applyBorder="1" applyAlignment="1">
      <alignment horizontal="center" vertical="center"/>
    </xf>
    <xf numFmtId="0" fontId="23" fillId="13" borderId="34" xfId="0" applyFont="1" applyFill="1" applyBorder="1" applyAlignment="1">
      <alignment horizontal="center" vertical="center"/>
    </xf>
    <xf numFmtId="0" fontId="23" fillId="13" borderId="29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/>
    </xf>
    <xf numFmtId="2" fontId="22" fillId="12" borderId="24" xfId="0" applyNumberFormat="1" applyFont="1" applyFill="1" applyBorder="1" applyAlignment="1">
      <alignment horizontal="center" vertical="center"/>
    </xf>
    <xf numFmtId="2" fontId="22" fillId="12" borderId="27" xfId="0" applyNumberFormat="1" applyFont="1" applyFill="1" applyBorder="1" applyAlignment="1">
      <alignment horizontal="center" vertical="center"/>
    </xf>
    <xf numFmtId="2" fontId="22" fillId="12" borderId="30" xfId="0" applyNumberFormat="1" applyFont="1" applyFill="1" applyBorder="1" applyAlignment="1">
      <alignment horizontal="center" vertical="center"/>
    </xf>
    <xf numFmtId="0" fontId="23" fillId="13" borderId="31" xfId="0" applyFont="1" applyFill="1" applyBorder="1" applyAlignment="1">
      <alignment horizontal="center" vertical="center"/>
    </xf>
    <xf numFmtId="0" fontId="23" fillId="13" borderId="33" xfId="0" applyFont="1" applyFill="1" applyBorder="1" applyAlignment="1">
      <alignment horizontal="center" vertical="center"/>
    </xf>
    <xf numFmtId="0" fontId="23" fillId="13" borderId="32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2" fillId="12" borderId="28" xfId="0" applyFont="1" applyFill="1" applyBorder="1" applyAlignment="1">
      <alignment horizontal="center" vertical="center"/>
    </xf>
    <xf numFmtId="0" fontId="22" fillId="12" borderId="34" xfId="0" applyFont="1" applyFill="1" applyBorder="1" applyAlignment="1">
      <alignment horizontal="center" vertical="center"/>
    </xf>
    <xf numFmtId="0" fontId="22" fillId="12" borderId="29" xfId="0" applyFont="1" applyFill="1" applyBorder="1" applyAlignment="1">
      <alignment horizontal="center" vertical="center"/>
    </xf>
    <xf numFmtId="0" fontId="22" fillId="12" borderId="35" xfId="0" applyFont="1" applyFill="1" applyBorder="1" applyAlignment="1">
      <alignment horizontal="center" vertical="center"/>
    </xf>
    <xf numFmtId="0" fontId="22" fillId="12" borderId="0" xfId="0" applyFont="1" applyFill="1" applyAlignment="1">
      <alignment horizontal="center" vertical="center"/>
    </xf>
    <xf numFmtId="0" fontId="22" fillId="12" borderId="36" xfId="0" applyFont="1" applyFill="1" applyBorder="1" applyAlignment="1">
      <alignment horizontal="center" vertical="center"/>
    </xf>
    <xf numFmtId="0" fontId="22" fillId="12" borderId="31" xfId="0" applyFont="1" applyFill="1" applyBorder="1" applyAlignment="1">
      <alignment horizontal="center" vertical="center"/>
    </xf>
    <xf numFmtId="0" fontId="22" fillId="12" borderId="33" xfId="0" applyFont="1" applyFill="1" applyBorder="1" applyAlignment="1">
      <alignment horizontal="center" vertical="center"/>
    </xf>
    <xf numFmtId="0" fontId="22" fillId="12" borderId="32" xfId="0" applyFont="1" applyFill="1" applyBorder="1" applyAlignment="1">
      <alignment horizontal="center" vertical="center"/>
    </xf>
    <xf numFmtId="0" fontId="22" fillId="12" borderId="34" xfId="0" applyFont="1" applyFill="1" applyBorder="1" applyAlignment="1">
      <alignment vertical="center"/>
    </xf>
    <xf numFmtId="0" fontId="22" fillId="12" borderId="29" xfId="0" applyFont="1" applyFill="1" applyBorder="1" applyAlignment="1">
      <alignment vertical="center"/>
    </xf>
    <xf numFmtId="0" fontId="22" fillId="12" borderId="31" xfId="0" applyFont="1" applyFill="1" applyBorder="1" applyAlignment="1">
      <alignment vertical="center"/>
    </xf>
    <xf numFmtId="0" fontId="22" fillId="12" borderId="33" xfId="0" applyFont="1" applyFill="1" applyBorder="1" applyAlignment="1">
      <alignment vertical="center"/>
    </xf>
    <xf numFmtId="0" fontId="22" fillId="12" borderId="32" xfId="0" applyFont="1" applyFill="1" applyBorder="1" applyAlignment="1">
      <alignment vertical="center"/>
    </xf>
    <xf numFmtId="0" fontId="22" fillId="0" borderId="0" xfId="0" applyFont="1" applyAlignment="1">
      <alignment horizontal="center" vertical="center"/>
    </xf>
    <xf numFmtId="2" fontId="22" fillId="12" borderId="30" xfId="0" applyNumberFormat="1" applyFont="1" applyFill="1" applyBorder="1" applyAlignment="1">
      <alignment vertical="center"/>
    </xf>
    <xf numFmtId="2" fontId="17" fillId="6" borderId="24" xfId="0" applyNumberFormat="1" applyFont="1" applyFill="1" applyBorder="1" applyAlignment="1">
      <alignment horizontal="center" vertical="center"/>
    </xf>
    <xf numFmtId="2" fontId="17" fillId="6" borderId="30" xfId="0" applyNumberFormat="1" applyFont="1" applyFill="1" applyBorder="1" applyAlignment="1">
      <alignment horizontal="center" vertical="center"/>
    </xf>
    <xf numFmtId="0" fontId="16" fillId="0" borderId="22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7" fillId="10" borderId="1" xfId="0" applyFont="1" applyFill="1" applyBorder="1" applyAlignment="1">
      <alignment horizontal="center"/>
    </xf>
    <xf numFmtId="0" fontId="22" fillId="9" borderId="30" xfId="0" applyFont="1" applyFill="1" applyBorder="1" applyAlignment="1">
      <alignment horizontal="center" vertical="center"/>
    </xf>
    <xf numFmtId="0" fontId="22" fillId="6" borderId="30" xfId="0" applyFont="1" applyFill="1" applyBorder="1" applyAlignment="1">
      <alignment horizontal="center" vertical="center"/>
    </xf>
    <xf numFmtId="0" fontId="22" fillId="8" borderId="31" xfId="0" applyFont="1" applyFill="1" applyBorder="1" applyAlignment="1">
      <alignment horizontal="center" vertical="center"/>
    </xf>
    <xf numFmtId="0" fontId="22" fillId="8" borderId="3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8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</cellXfs>
  <cellStyles count="3">
    <cellStyle name="Milliers" xfId="1" builtinId="3"/>
    <cellStyle name="Milliers 2 2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9" workbookViewId="0">
      <selection activeCell="I29" sqref="I29"/>
    </sheetView>
  </sheetViews>
  <sheetFormatPr baseColWidth="10" defaultColWidth="10.7109375" defaultRowHeight="15"/>
  <cols>
    <col min="1" max="1" width="7" customWidth="1"/>
    <col min="2" max="2" width="13.140625" customWidth="1"/>
    <col min="3" max="3" width="16" customWidth="1"/>
    <col min="4" max="4" width="15.85546875" customWidth="1"/>
    <col min="5" max="5" width="10" customWidth="1"/>
    <col min="6" max="6" width="5.42578125" customWidth="1"/>
    <col min="7" max="7" width="10.28515625" customWidth="1"/>
    <col min="8" max="8" width="13.140625" customWidth="1"/>
    <col min="9" max="9" width="12.42578125" customWidth="1"/>
    <col min="10" max="10" width="11.85546875" customWidth="1"/>
    <col min="11" max="11" width="8.28515625" customWidth="1"/>
    <col min="12" max="12" width="8.5703125" customWidth="1"/>
    <col min="13" max="13" width="8.85546875" customWidth="1"/>
    <col min="14" max="14" width="14" customWidth="1"/>
    <col min="15" max="15" width="12.7109375" customWidth="1"/>
    <col min="16" max="16" width="9.7109375" customWidth="1"/>
  </cols>
  <sheetData>
    <row r="1" spans="1:10" ht="39" customHeight="1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ht="24.75" customHeight="1">
      <c r="A2" s="37" t="s">
        <v>1</v>
      </c>
      <c r="B2" s="66" t="s">
        <v>2</v>
      </c>
      <c r="C2" s="56" t="s">
        <v>3</v>
      </c>
      <c r="D2" s="57"/>
      <c r="E2" s="56" t="s">
        <v>4</v>
      </c>
      <c r="F2" s="57"/>
      <c r="G2" s="56" t="s">
        <v>5</v>
      </c>
      <c r="H2" s="58"/>
      <c r="I2" s="59" t="s">
        <v>6</v>
      </c>
      <c r="J2" s="59"/>
    </row>
    <row r="3" spans="1:10" ht="16.5" customHeight="1">
      <c r="A3" s="66" t="s">
        <v>7</v>
      </c>
      <c r="B3" s="68"/>
      <c r="C3" s="66" t="s">
        <v>8</v>
      </c>
      <c r="D3" s="66" t="s">
        <v>9</v>
      </c>
      <c r="E3" s="79" t="s">
        <v>10</v>
      </c>
      <c r="F3" s="80"/>
      <c r="G3" s="37" t="s">
        <v>11</v>
      </c>
      <c r="H3" s="37" t="s">
        <v>12</v>
      </c>
      <c r="I3" s="37" t="s">
        <v>11</v>
      </c>
      <c r="J3" s="37" t="s">
        <v>12</v>
      </c>
    </row>
    <row r="4" spans="1:10" ht="11.25" customHeight="1">
      <c r="A4" s="67"/>
      <c r="B4" s="67"/>
      <c r="C4" s="67"/>
      <c r="D4" s="67"/>
      <c r="E4" s="81"/>
      <c r="F4" s="82"/>
      <c r="G4" s="37" t="s">
        <v>13</v>
      </c>
      <c r="H4" s="37" t="s">
        <v>13</v>
      </c>
      <c r="I4" s="37" t="s">
        <v>13</v>
      </c>
      <c r="J4" s="37" t="s">
        <v>13</v>
      </c>
    </row>
    <row r="5" spans="1:10" ht="18" customHeight="1">
      <c r="A5" s="38">
        <v>107</v>
      </c>
      <c r="B5" s="2" t="s">
        <v>14</v>
      </c>
      <c r="C5" s="2" t="s">
        <v>15</v>
      </c>
      <c r="D5" s="2" t="s">
        <v>16</v>
      </c>
      <c r="E5" s="60">
        <v>14.5</v>
      </c>
      <c r="F5" s="61"/>
      <c r="G5" s="49">
        <v>2.41</v>
      </c>
      <c r="H5" s="49">
        <v>0.57999999999999996</v>
      </c>
      <c r="I5" s="49">
        <v>2.13</v>
      </c>
      <c r="J5" s="49">
        <v>0.36</v>
      </c>
    </row>
    <row r="6" spans="1:10" ht="18.75" customHeight="1">
      <c r="A6" s="38">
        <v>146</v>
      </c>
      <c r="B6" s="2" t="s">
        <v>17</v>
      </c>
      <c r="C6" s="2" t="s">
        <v>18</v>
      </c>
      <c r="D6" s="2" t="s">
        <v>16</v>
      </c>
      <c r="E6" s="60">
        <v>14.5</v>
      </c>
      <c r="F6" s="61"/>
      <c r="G6" s="49">
        <v>2.41</v>
      </c>
      <c r="H6" s="49">
        <v>0.57999999999999996</v>
      </c>
      <c r="I6" s="49">
        <v>2.13</v>
      </c>
      <c r="J6" s="49">
        <v>0.36</v>
      </c>
    </row>
    <row r="7" spans="1:10" ht="16.5" customHeight="1">
      <c r="A7" s="38">
        <v>155</v>
      </c>
      <c r="B7" s="2" t="s">
        <v>19</v>
      </c>
      <c r="C7" s="2" t="s">
        <v>18</v>
      </c>
      <c r="D7" s="2" t="s">
        <v>16</v>
      </c>
      <c r="E7" s="60">
        <v>14.5</v>
      </c>
      <c r="F7" s="61"/>
      <c r="G7" s="49">
        <v>2.41</v>
      </c>
      <c r="H7" s="49">
        <v>0.57999999999999996</v>
      </c>
      <c r="I7" s="49">
        <v>2.13</v>
      </c>
      <c r="J7" s="49">
        <v>0.36</v>
      </c>
    </row>
    <row r="8" spans="1:10" ht="20.25" customHeight="1">
      <c r="A8" s="38">
        <v>172</v>
      </c>
      <c r="B8" s="2" t="s">
        <v>20</v>
      </c>
      <c r="C8" s="2" t="s">
        <v>18</v>
      </c>
      <c r="D8" s="2" t="s">
        <v>16</v>
      </c>
      <c r="E8" s="60">
        <v>14.5</v>
      </c>
      <c r="F8" s="61"/>
      <c r="G8" s="49">
        <v>2.41</v>
      </c>
      <c r="H8" s="49">
        <v>0.57999999999999996</v>
      </c>
      <c r="I8" s="49">
        <v>2.52</v>
      </c>
      <c r="J8" s="49">
        <v>0.36</v>
      </c>
    </row>
    <row r="9" spans="1:10" ht="19.5" customHeight="1">
      <c r="A9" s="38">
        <v>181</v>
      </c>
      <c r="B9" s="2" t="s">
        <v>21</v>
      </c>
      <c r="C9" s="2" t="s">
        <v>18</v>
      </c>
      <c r="D9" s="2" t="s">
        <v>16</v>
      </c>
      <c r="E9" s="60">
        <v>14.5</v>
      </c>
      <c r="F9" s="61"/>
      <c r="G9" s="49">
        <v>2.41</v>
      </c>
      <c r="H9" s="49">
        <v>0.57999999999999996</v>
      </c>
      <c r="I9" s="49">
        <v>2.52</v>
      </c>
      <c r="J9" s="49">
        <v>0.36</v>
      </c>
    </row>
    <row r="10" spans="1:10" ht="19.5" customHeight="1">
      <c r="A10" s="38">
        <v>191</v>
      </c>
      <c r="B10" s="2" t="s">
        <v>22</v>
      </c>
      <c r="C10" s="2" t="s">
        <v>23</v>
      </c>
      <c r="D10" s="2" t="s">
        <v>16</v>
      </c>
      <c r="E10" s="60">
        <v>14.5</v>
      </c>
      <c r="F10" s="61"/>
      <c r="G10" s="49">
        <v>2.41</v>
      </c>
      <c r="H10" s="49">
        <v>0.57999999999999996</v>
      </c>
      <c r="I10" s="49">
        <v>1.94</v>
      </c>
      <c r="J10" s="49">
        <v>0.36</v>
      </c>
    </row>
    <row r="11" spans="1:10" ht="16.5" customHeight="1">
      <c r="A11" s="38">
        <v>194</v>
      </c>
      <c r="B11" s="2" t="s">
        <v>24</v>
      </c>
      <c r="C11" s="2" t="s">
        <v>18</v>
      </c>
      <c r="D11" s="2" t="s">
        <v>16</v>
      </c>
      <c r="E11" s="60">
        <v>14.5</v>
      </c>
      <c r="F11" s="61"/>
      <c r="G11" s="49">
        <v>2.33</v>
      </c>
      <c r="H11" s="49">
        <v>0.57999999999999996</v>
      </c>
      <c r="I11" s="49">
        <v>2.33</v>
      </c>
      <c r="J11" s="49">
        <v>0.36</v>
      </c>
    </row>
    <row r="12" spans="1:10" ht="16.5" customHeight="1">
      <c r="A12" s="38">
        <v>197</v>
      </c>
      <c r="B12" s="2" t="s">
        <v>25</v>
      </c>
      <c r="C12" s="2" t="s">
        <v>23</v>
      </c>
      <c r="D12" s="2" t="s">
        <v>16</v>
      </c>
      <c r="E12" s="60">
        <v>14.5</v>
      </c>
      <c r="F12" s="61"/>
      <c r="G12" s="49">
        <v>2.41</v>
      </c>
      <c r="H12" s="49">
        <v>0.57999999999999996</v>
      </c>
      <c r="I12" s="49">
        <v>1.83</v>
      </c>
      <c r="J12" s="49">
        <v>0.36</v>
      </c>
    </row>
    <row r="13" spans="1:10" ht="17.25" customHeight="1">
      <c r="A13" s="38">
        <v>219</v>
      </c>
      <c r="B13" s="2" t="s">
        <v>26</v>
      </c>
      <c r="C13" s="2" t="s">
        <v>15</v>
      </c>
      <c r="D13" s="2" t="s">
        <v>16</v>
      </c>
      <c r="E13" s="60">
        <v>14.5</v>
      </c>
      <c r="F13" s="61"/>
      <c r="G13" s="49">
        <v>2.41</v>
      </c>
      <c r="H13" s="49">
        <v>0.57999999999999996</v>
      </c>
      <c r="I13" s="49">
        <v>3.06</v>
      </c>
      <c r="J13" s="49">
        <v>0.36</v>
      </c>
    </row>
    <row r="14" spans="1:10" ht="19.5" customHeight="1">
      <c r="A14" s="38">
        <v>248</v>
      </c>
      <c r="B14" s="2" t="s">
        <v>27</v>
      </c>
      <c r="C14" s="2" t="s">
        <v>18</v>
      </c>
      <c r="D14" s="2" t="s">
        <v>16</v>
      </c>
      <c r="E14" s="60">
        <v>14.5</v>
      </c>
      <c r="F14" s="61"/>
      <c r="G14" s="49">
        <v>2.41</v>
      </c>
      <c r="H14" s="49">
        <v>0.57999999999999996</v>
      </c>
      <c r="I14" s="49">
        <v>1.85</v>
      </c>
      <c r="J14" s="49">
        <v>0.36</v>
      </c>
    </row>
    <row r="15" spans="1:10" ht="18" customHeight="1">
      <c r="A15" s="38">
        <v>255</v>
      </c>
      <c r="B15" s="2" t="s">
        <v>28</v>
      </c>
      <c r="C15" s="2" t="s">
        <v>29</v>
      </c>
      <c r="D15" s="2" t="s">
        <v>16</v>
      </c>
      <c r="E15" s="60">
        <v>14.5</v>
      </c>
      <c r="F15" s="61"/>
      <c r="G15" s="49">
        <v>1.64</v>
      </c>
      <c r="H15" s="49">
        <v>0.57999999999999996</v>
      </c>
      <c r="I15" s="49">
        <v>1.91</v>
      </c>
      <c r="J15" s="49">
        <v>0.36</v>
      </c>
    </row>
    <row r="16" spans="1:10" ht="17.25" customHeight="1">
      <c r="A16" s="38">
        <v>278</v>
      </c>
      <c r="B16" s="2" t="s">
        <v>30</v>
      </c>
      <c r="C16" s="2" t="s">
        <v>18</v>
      </c>
      <c r="D16" s="2" t="s">
        <v>16</v>
      </c>
      <c r="E16" s="60">
        <v>14.5</v>
      </c>
      <c r="F16" s="61"/>
      <c r="G16" s="49">
        <v>2.81</v>
      </c>
      <c r="H16" s="49">
        <v>0.57999999999999996</v>
      </c>
      <c r="I16" s="49">
        <v>2.62</v>
      </c>
      <c r="J16" s="49">
        <v>0.36</v>
      </c>
    </row>
    <row r="17" spans="1:10" ht="18.75" customHeight="1">
      <c r="A17" s="38">
        <v>299</v>
      </c>
      <c r="B17" s="2" t="s">
        <v>31</v>
      </c>
      <c r="C17" s="2" t="s">
        <v>15</v>
      </c>
      <c r="D17" s="2" t="s">
        <v>16</v>
      </c>
      <c r="E17" s="60">
        <v>14.5</v>
      </c>
      <c r="F17" s="61"/>
      <c r="G17" s="49">
        <v>2.41</v>
      </c>
      <c r="H17" s="49">
        <v>0.57999999999999996</v>
      </c>
      <c r="I17" s="49">
        <v>2.2000000000000002</v>
      </c>
      <c r="J17" s="49">
        <v>0.36</v>
      </c>
    </row>
    <row r="18" spans="1:10" ht="18.75" customHeight="1">
      <c r="A18" s="38">
        <v>303</v>
      </c>
      <c r="B18" s="2" t="s">
        <v>32</v>
      </c>
      <c r="C18" s="2" t="s">
        <v>33</v>
      </c>
      <c r="D18" s="2" t="s">
        <v>16</v>
      </c>
      <c r="E18" s="60">
        <v>14.5</v>
      </c>
      <c r="F18" s="61"/>
      <c r="G18" s="49">
        <v>2.12</v>
      </c>
      <c r="H18" s="49">
        <v>0.57999999999999996</v>
      </c>
      <c r="I18" s="49">
        <v>2.2000000000000002</v>
      </c>
      <c r="J18" s="49">
        <v>0.36</v>
      </c>
    </row>
    <row r="19" spans="1:10" ht="19.5" customHeight="1">
      <c r="A19" s="38">
        <v>322</v>
      </c>
      <c r="B19" s="2" t="s">
        <v>34</v>
      </c>
      <c r="C19" s="2" t="s">
        <v>35</v>
      </c>
      <c r="D19" s="2" t="s">
        <v>16</v>
      </c>
      <c r="E19" s="60">
        <v>29</v>
      </c>
      <c r="F19" s="61"/>
      <c r="G19" s="49">
        <v>3.67</v>
      </c>
      <c r="H19" s="49">
        <v>1.21</v>
      </c>
      <c r="I19" s="49">
        <v>3.67</v>
      </c>
      <c r="J19" s="49">
        <v>1.21</v>
      </c>
    </row>
    <row r="20" spans="1:10" ht="18.75" customHeight="1">
      <c r="A20" s="38">
        <v>343</v>
      </c>
      <c r="B20" s="2" t="s">
        <v>36</v>
      </c>
      <c r="C20" s="2" t="s">
        <v>18</v>
      </c>
      <c r="D20" s="2" t="s">
        <v>16</v>
      </c>
      <c r="E20" s="60">
        <v>14.5</v>
      </c>
      <c r="F20" s="61"/>
      <c r="G20" s="49">
        <v>1.76</v>
      </c>
      <c r="H20" s="49">
        <v>0.57999999999999996</v>
      </c>
      <c r="I20" s="49">
        <v>2.34</v>
      </c>
      <c r="J20" s="49">
        <v>0.36</v>
      </c>
    </row>
    <row r="21" spans="1:10" ht="17.25" customHeight="1">
      <c r="A21" s="38">
        <v>372</v>
      </c>
      <c r="B21" s="2" t="s">
        <v>37</v>
      </c>
      <c r="C21" s="2" t="s">
        <v>18</v>
      </c>
      <c r="D21" s="2" t="s">
        <v>16</v>
      </c>
      <c r="E21" s="60">
        <v>14.5</v>
      </c>
      <c r="F21" s="61"/>
      <c r="G21" s="49">
        <v>3.14</v>
      </c>
      <c r="H21" s="49">
        <v>0.57999999999999996</v>
      </c>
      <c r="I21" s="49">
        <v>2.62</v>
      </c>
      <c r="J21" s="49">
        <v>0.36</v>
      </c>
    </row>
    <row r="22" spans="1:10" ht="19.5" customHeight="1">
      <c r="A22" s="38">
        <v>386</v>
      </c>
      <c r="B22" s="2" t="s">
        <v>38</v>
      </c>
      <c r="C22" s="2" t="s">
        <v>18</v>
      </c>
      <c r="D22" s="2" t="s">
        <v>16</v>
      </c>
      <c r="E22" s="60">
        <v>17.100000000000001</v>
      </c>
      <c r="F22" s="61"/>
      <c r="G22" s="49">
        <v>3.14</v>
      </c>
      <c r="H22" s="49">
        <v>0.57999999999999996</v>
      </c>
      <c r="I22" s="49">
        <v>2.74</v>
      </c>
      <c r="J22" s="49">
        <v>0.36</v>
      </c>
    </row>
    <row r="23" spans="1:10">
      <c r="E23" s="75">
        <f>SUM(E5:F22)</f>
        <v>278.10000000000002</v>
      </c>
      <c r="F23" s="76"/>
      <c r="G23" s="69">
        <f>SUM(G5:G22)</f>
        <v>44.71</v>
      </c>
      <c r="H23" s="71">
        <f>SUM(H5:H22)</f>
        <v>11.07</v>
      </c>
      <c r="I23" s="69">
        <f>SUM(I5:I22)</f>
        <v>42.74</v>
      </c>
      <c r="J23" s="73">
        <f>SUM(J5:J22)</f>
        <v>7.33</v>
      </c>
    </row>
    <row r="24" spans="1:10" ht="17.25" customHeight="1">
      <c r="D24" s="50"/>
      <c r="E24" s="77"/>
      <c r="F24" s="78"/>
      <c r="G24" s="70"/>
      <c r="H24" s="72"/>
      <c r="I24" s="70"/>
      <c r="J24" s="73"/>
    </row>
    <row r="25" spans="1:10" ht="7.5" customHeight="1">
      <c r="D25" s="51"/>
      <c r="E25" s="52"/>
      <c r="F25" s="52"/>
      <c r="G25" s="52"/>
      <c r="H25" s="52"/>
      <c r="I25" s="52"/>
      <c r="J25" s="52"/>
    </row>
    <row r="26" spans="1:10" ht="18.75" customHeight="1">
      <c r="B26" s="74" t="s">
        <v>39</v>
      </c>
      <c r="C26" s="74"/>
      <c r="D26" s="74"/>
      <c r="E26" s="62" t="s">
        <v>40</v>
      </c>
      <c r="F26" s="62"/>
      <c r="G26" s="62" t="s">
        <v>41</v>
      </c>
      <c r="H26" s="62"/>
      <c r="I26" s="62" t="s">
        <v>42</v>
      </c>
      <c r="J26" s="62"/>
    </row>
    <row r="27" spans="1:10" ht="22.5" customHeight="1">
      <c r="B27" s="74"/>
      <c r="C27" s="74"/>
      <c r="D27" s="74"/>
      <c r="E27" s="63">
        <f>SUM(E23)</f>
        <v>278.10000000000002</v>
      </c>
      <c r="F27" s="63"/>
      <c r="G27" s="64">
        <f>SUM(G23+I23)</f>
        <v>87.45</v>
      </c>
      <c r="H27" s="64"/>
      <c r="I27" s="65">
        <f>SUM(H23+J23)</f>
        <v>18.399999999999999</v>
      </c>
      <c r="J27" s="65"/>
    </row>
  </sheetData>
  <mergeCells count="40">
    <mergeCell ref="I26:J26"/>
    <mergeCell ref="E27:F27"/>
    <mergeCell ref="G27:H27"/>
    <mergeCell ref="I27:J27"/>
    <mergeCell ref="A3:A4"/>
    <mergeCell ref="B2:B4"/>
    <mergeCell ref="C3:C4"/>
    <mergeCell ref="D3:D4"/>
    <mergeCell ref="G23:G24"/>
    <mergeCell ref="H23:H24"/>
    <mergeCell ref="I23:I24"/>
    <mergeCell ref="J23:J24"/>
    <mergeCell ref="B26:D27"/>
    <mergeCell ref="E23:F24"/>
    <mergeCell ref="E3:F4"/>
    <mergeCell ref="E20:F20"/>
    <mergeCell ref="E21:F21"/>
    <mergeCell ref="E22:F22"/>
    <mergeCell ref="E26:F26"/>
    <mergeCell ref="G26:H26"/>
    <mergeCell ref="E15:F15"/>
    <mergeCell ref="E16:F16"/>
    <mergeCell ref="E17:F17"/>
    <mergeCell ref="E18:F18"/>
    <mergeCell ref="E19:F19"/>
    <mergeCell ref="E10:F10"/>
    <mergeCell ref="E11:F11"/>
    <mergeCell ref="E12:F12"/>
    <mergeCell ref="E13:F13"/>
    <mergeCell ref="E14:F14"/>
    <mergeCell ref="E5:F5"/>
    <mergeCell ref="E6:F6"/>
    <mergeCell ref="E7:F7"/>
    <mergeCell ref="E8:F8"/>
    <mergeCell ref="E9:F9"/>
    <mergeCell ref="A1:J1"/>
    <mergeCell ref="C2:D2"/>
    <mergeCell ref="E2:F2"/>
    <mergeCell ref="G2:H2"/>
    <mergeCell ref="I2:J2"/>
  </mergeCells>
  <pageMargins left="0.70866141732283505" right="0.511811023622047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7"/>
  <sheetViews>
    <sheetView workbookViewId="0">
      <selection activeCell="B5" sqref="B5:B6"/>
    </sheetView>
  </sheetViews>
  <sheetFormatPr baseColWidth="10" defaultColWidth="10.7109375" defaultRowHeight="15"/>
  <cols>
    <col min="1" max="1" width="2.7109375" customWidth="1"/>
    <col min="2" max="2" width="24" customWidth="1"/>
    <col min="3" max="3" width="9.42578125" customWidth="1"/>
    <col min="4" max="4" width="13.85546875" customWidth="1"/>
    <col min="5" max="5" width="11.85546875" customWidth="1"/>
    <col min="6" max="6" width="12.7109375" customWidth="1"/>
    <col min="7" max="7" width="18" customWidth="1"/>
    <col min="8" max="8" width="2.42578125" customWidth="1"/>
    <col min="9" max="9" width="12.7109375" hidden="1" customWidth="1"/>
    <col min="10" max="10" width="17.85546875" customWidth="1"/>
    <col min="15" max="15" width="23.85546875" customWidth="1"/>
  </cols>
  <sheetData>
    <row r="2" spans="2:15">
      <c r="B2" s="94" t="s">
        <v>43</v>
      </c>
      <c r="C2" s="94"/>
      <c r="D2" s="94"/>
      <c r="E2" s="94"/>
      <c r="F2" s="94"/>
      <c r="G2" s="94"/>
      <c r="J2" s="95" t="s">
        <v>44</v>
      </c>
      <c r="K2" s="96"/>
      <c r="L2" s="96"/>
      <c r="M2" s="96"/>
      <c r="N2" s="96"/>
      <c r="O2" s="96"/>
    </row>
    <row r="3" spans="2:15">
      <c r="B3" s="94"/>
      <c r="C3" s="94"/>
      <c r="D3" s="94"/>
      <c r="E3" s="94"/>
      <c r="F3" s="94"/>
      <c r="G3" s="94"/>
      <c r="J3" s="96"/>
      <c r="K3" s="96"/>
      <c r="L3" s="96"/>
      <c r="M3" s="96"/>
      <c r="N3" s="96"/>
      <c r="O3" s="96"/>
    </row>
    <row r="5" spans="2:15" ht="24.75" customHeight="1">
      <c r="B5" s="83" t="s">
        <v>45</v>
      </c>
      <c r="C5" s="83" t="s">
        <v>46</v>
      </c>
      <c r="D5" s="83" t="s">
        <v>47</v>
      </c>
      <c r="E5" s="83"/>
      <c r="F5" s="83"/>
      <c r="G5" s="83" t="s">
        <v>48</v>
      </c>
      <c r="J5" s="83" t="s">
        <v>45</v>
      </c>
      <c r="K5" s="83" t="s">
        <v>46</v>
      </c>
      <c r="L5" s="83" t="s">
        <v>47</v>
      </c>
      <c r="M5" s="83"/>
      <c r="N5" s="83"/>
      <c r="O5" s="83" t="s">
        <v>49</v>
      </c>
    </row>
    <row r="6" spans="2:15" ht="24" customHeight="1">
      <c r="B6" s="83"/>
      <c r="C6" s="83"/>
      <c r="D6" s="44" t="s">
        <v>50</v>
      </c>
      <c r="E6" s="44" t="s">
        <v>51</v>
      </c>
      <c r="F6" s="44" t="s">
        <v>52</v>
      </c>
      <c r="G6" s="83"/>
      <c r="J6" s="83"/>
      <c r="K6" s="83"/>
      <c r="L6" s="44" t="s">
        <v>50</v>
      </c>
      <c r="M6" s="44" t="s">
        <v>51</v>
      </c>
      <c r="N6" s="44" t="s">
        <v>52</v>
      </c>
      <c r="O6" s="83"/>
    </row>
    <row r="7" spans="2:15" ht="24" customHeight="1">
      <c r="B7" s="45" t="s">
        <v>53</v>
      </c>
      <c r="C7" s="32" t="s">
        <v>54</v>
      </c>
      <c r="D7" s="46">
        <v>1</v>
      </c>
      <c r="E7" s="46">
        <v>181.9</v>
      </c>
      <c r="F7" s="46">
        <v>0.15</v>
      </c>
      <c r="G7" s="47">
        <f>SUM(D7*E7)</f>
        <v>181.9</v>
      </c>
      <c r="J7" s="45" t="s">
        <v>53</v>
      </c>
      <c r="K7" s="32" t="s">
        <v>54</v>
      </c>
      <c r="L7" s="46">
        <v>1</v>
      </c>
      <c r="M7" s="46">
        <v>181.9</v>
      </c>
      <c r="N7" s="46">
        <v>0.15</v>
      </c>
      <c r="O7" s="47">
        <f>SUM(M7*L7*N7)</f>
        <v>27.285</v>
      </c>
    </row>
    <row r="8" spans="2:15" ht="20.25" customHeight="1">
      <c r="B8" s="45" t="s">
        <v>55</v>
      </c>
      <c r="C8" s="32" t="s">
        <v>56</v>
      </c>
      <c r="D8" s="46">
        <v>1.8</v>
      </c>
      <c r="E8" s="46">
        <v>84</v>
      </c>
      <c r="F8" s="46">
        <v>0.15</v>
      </c>
      <c r="G8" s="47">
        <f t="shared" ref="G8:G22" si="0">SUM(D8*E8)</f>
        <v>151.19999999999999</v>
      </c>
      <c r="J8" s="45" t="s">
        <v>55</v>
      </c>
      <c r="K8" s="32" t="s">
        <v>56</v>
      </c>
      <c r="L8" s="46">
        <v>1.8</v>
      </c>
      <c r="M8" s="46">
        <v>84</v>
      </c>
      <c r="N8" s="46">
        <v>0</v>
      </c>
      <c r="O8" s="47">
        <f t="shared" ref="O8:O9" si="1">SUM(L8*M8*N8)</f>
        <v>0</v>
      </c>
    </row>
    <row r="9" spans="2:15" ht="20.25" customHeight="1">
      <c r="B9" s="45" t="s">
        <v>57</v>
      </c>
      <c r="C9" s="32" t="s">
        <v>56</v>
      </c>
      <c r="D9" s="46">
        <v>1.5</v>
      </c>
      <c r="E9" s="46">
        <v>98</v>
      </c>
      <c r="F9" s="46">
        <v>0.15</v>
      </c>
      <c r="G9" s="47">
        <f t="shared" si="0"/>
        <v>147</v>
      </c>
      <c r="J9" s="45" t="s">
        <v>57</v>
      </c>
      <c r="K9" s="32" t="s">
        <v>56</v>
      </c>
      <c r="L9" s="46">
        <v>1.5</v>
      </c>
      <c r="M9" s="46">
        <v>98</v>
      </c>
      <c r="N9" s="46">
        <v>0.15</v>
      </c>
      <c r="O9" s="47">
        <f t="shared" si="1"/>
        <v>22.05</v>
      </c>
    </row>
    <row r="10" spans="2:15" ht="19.5" customHeight="1">
      <c r="B10" s="45" t="s">
        <v>58</v>
      </c>
      <c r="C10" s="32" t="s">
        <v>54</v>
      </c>
      <c r="D10" s="46">
        <v>1.5</v>
      </c>
      <c r="E10" s="46">
        <v>52.6</v>
      </c>
      <c r="F10" s="46">
        <v>0.15</v>
      </c>
      <c r="G10" s="47">
        <f t="shared" si="0"/>
        <v>78.900000000000006</v>
      </c>
      <c r="J10" s="45" t="s">
        <v>58</v>
      </c>
      <c r="K10" s="32" t="s">
        <v>54</v>
      </c>
      <c r="L10" s="46">
        <v>1.5</v>
      </c>
      <c r="M10" s="46">
        <v>52.6</v>
      </c>
      <c r="N10" s="46">
        <v>0.15</v>
      </c>
      <c r="O10" s="47">
        <f t="shared" ref="O10:O22" si="2">SUM(L10*M10*N10)</f>
        <v>11.835000000000001</v>
      </c>
    </row>
    <row r="11" spans="2:15" ht="20.25" customHeight="1">
      <c r="B11" s="45" t="s">
        <v>59</v>
      </c>
      <c r="C11" s="32" t="s">
        <v>56</v>
      </c>
      <c r="D11" s="46">
        <v>1.5</v>
      </c>
      <c r="E11" s="46">
        <v>51.2</v>
      </c>
      <c r="F11" s="46">
        <v>0.15</v>
      </c>
      <c r="G11" s="47">
        <f t="shared" si="0"/>
        <v>76.8</v>
      </c>
      <c r="J11" s="45" t="s">
        <v>59</v>
      </c>
      <c r="K11" s="32" t="s">
        <v>56</v>
      </c>
      <c r="L11" s="46">
        <v>1.5</v>
      </c>
      <c r="M11" s="46">
        <v>51.2</v>
      </c>
      <c r="N11" s="46">
        <v>0.15</v>
      </c>
      <c r="O11" s="47">
        <f t="shared" si="2"/>
        <v>11.52</v>
      </c>
    </row>
    <row r="12" spans="2:15" ht="19.5" customHeight="1">
      <c r="B12" s="45" t="s">
        <v>60</v>
      </c>
      <c r="C12" s="32" t="s">
        <v>54</v>
      </c>
      <c r="D12" s="46">
        <v>1.5</v>
      </c>
      <c r="E12" s="46">
        <v>201</v>
      </c>
      <c r="F12" s="46">
        <v>0.15</v>
      </c>
      <c r="G12" s="47">
        <f t="shared" si="0"/>
        <v>301.5</v>
      </c>
      <c r="J12" s="45" t="s">
        <v>60</v>
      </c>
      <c r="K12" s="32" t="s">
        <v>54</v>
      </c>
      <c r="L12" s="46">
        <v>1.5</v>
      </c>
      <c r="M12" s="46">
        <v>201</v>
      </c>
      <c r="N12" s="46">
        <v>0.15</v>
      </c>
      <c r="O12" s="47">
        <f t="shared" si="2"/>
        <v>45.225000000000001</v>
      </c>
    </row>
    <row r="13" spans="2:15" ht="20.25" customHeight="1">
      <c r="B13" s="45" t="s">
        <v>61</v>
      </c>
      <c r="C13" s="32" t="s">
        <v>56</v>
      </c>
      <c r="D13" s="46">
        <v>1.5</v>
      </c>
      <c r="E13" s="46">
        <v>34</v>
      </c>
      <c r="F13" s="46">
        <v>0.15</v>
      </c>
      <c r="G13" s="47">
        <f t="shared" si="0"/>
        <v>51</v>
      </c>
      <c r="J13" s="45" t="s">
        <v>61</v>
      </c>
      <c r="K13" s="32" t="s">
        <v>56</v>
      </c>
      <c r="L13" s="46">
        <v>1.5</v>
      </c>
      <c r="M13" s="46">
        <v>34</v>
      </c>
      <c r="N13" s="46">
        <v>0.15</v>
      </c>
      <c r="O13" s="47">
        <f t="shared" si="2"/>
        <v>7.65</v>
      </c>
    </row>
    <row r="14" spans="2:15" ht="21" customHeight="1">
      <c r="B14" s="45" t="s">
        <v>62</v>
      </c>
      <c r="C14" s="32" t="s">
        <v>56</v>
      </c>
      <c r="D14" s="46">
        <v>1.5</v>
      </c>
      <c r="E14" s="46">
        <v>95.2</v>
      </c>
      <c r="F14" s="46">
        <v>0.15</v>
      </c>
      <c r="G14" s="47">
        <f t="shared" si="0"/>
        <v>142.80000000000001</v>
      </c>
      <c r="J14" s="45" t="s">
        <v>62</v>
      </c>
      <c r="K14" s="32" t="s">
        <v>56</v>
      </c>
      <c r="L14" s="46">
        <v>1.5</v>
      </c>
      <c r="M14" s="46">
        <v>95.2</v>
      </c>
      <c r="N14" s="46">
        <v>0.15</v>
      </c>
      <c r="O14" s="47">
        <f t="shared" si="2"/>
        <v>21.42</v>
      </c>
    </row>
    <row r="15" spans="2:15" ht="19.5" customHeight="1">
      <c r="B15" s="45" t="s">
        <v>63</v>
      </c>
      <c r="C15" s="32" t="s">
        <v>56</v>
      </c>
      <c r="D15" s="46">
        <v>1.5</v>
      </c>
      <c r="E15" s="46">
        <v>66</v>
      </c>
      <c r="F15" s="46">
        <v>0.15</v>
      </c>
      <c r="G15" s="47">
        <f t="shared" si="0"/>
        <v>99</v>
      </c>
      <c r="J15" s="45" t="s">
        <v>63</v>
      </c>
      <c r="K15" s="32" t="s">
        <v>56</v>
      </c>
      <c r="L15" s="46">
        <v>1.5</v>
      </c>
      <c r="M15" s="46">
        <v>66</v>
      </c>
      <c r="N15" s="46">
        <v>0.15</v>
      </c>
      <c r="O15" s="47">
        <f t="shared" si="2"/>
        <v>14.85</v>
      </c>
    </row>
    <row r="16" spans="2:15" ht="20.25" customHeight="1">
      <c r="B16" s="45" t="s">
        <v>64</v>
      </c>
      <c r="C16" s="32" t="s">
        <v>54</v>
      </c>
      <c r="D16" s="46">
        <v>1.5</v>
      </c>
      <c r="E16" s="46">
        <v>78</v>
      </c>
      <c r="F16" s="46">
        <v>0.15</v>
      </c>
      <c r="G16" s="47">
        <f t="shared" si="0"/>
        <v>117</v>
      </c>
      <c r="J16" s="45" t="s">
        <v>64</v>
      </c>
      <c r="K16" s="32" t="s">
        <v>54</v>
      </c>
      <c r="L16" s="46">
        <v>1.5</v>
      </c>
      <c r="M16" s="46">
        <v>78</v>
      </c>
      <c r="N16" s="46">
        <v>0.15</v>
      </c>
      <c r="O16" s="47">
        <f t="shared" si="2"/>
        <v>17.55</v>
      </c>
    </row>
    <row r="17" spans="2:15" ht="21" customHeight="1">
      <c r="B17" s="45" t="s">
        <v>65</v>
      </c>
      <c r="C17" s="32" t="s">
        <v>54</v>
      </c>
      <c r="D17" s="46">
        <v>1.5</v>
      </c>
      <c r="E17" s="46">
        <v>75.5</v>
      </c>
      <c r="F17" s="46">
        <v>0.15</v>
      </c>
      <c r="G17" s="47">
        <f t="shared" si="0"/>
        <v>113.25</v>
      </c>
      <c r="J17" s="45" t="s">
        <v>65</v>
      </c>
      <c r="K17" s="32" t="s">
        <v>54</v>
      </c>
      <c r="L17" s="46">
        <v>1.5</v>
      </c>
      <c r="M17" s="46">
        <v>75.5</v>
      </c>
      <c r="N17" s="46">
        <v>0.15</v>
      </c>
      <c r="O17" s="47">
        <f t="shared" si="2"/>
        <v>16.987500000000001</v>
      </c>
    </row>
    <row r="18" spans="2:15" ht="20.25" customHeight="1">
      <c r="B18" s="45" t="s">
        <v>66</v>
      </c>
      <c r="C18" s="32" t="s">
        <v>56</v>
      </c>
      <c r="D18" s="46">
        <v>1.5</v>
      </c>
      <c r="E18" s="46">
        <v>60</v>
      </c>
      <c r="F18" s="46">
        <v>0.15</v>
      </c>
      <c r="G18" s="47">
        <f t="shared" si="0"/>
        <v>90</v>
      </c>
      <c r="J18" s="45" t="s">
        <v>66</v>
      </c>
      <c r="K18" s="32" t="s">
        <v>56</v>
      </c>
      <c r="L18" s="46">
        <v>1.5</v>
      </c>
      <c r="M18" s="46">
        <v>60</v>
      </c>
      <c r="N18" s="46">
        <v>0.15</v>
      </c>
      <c r="O18" s="47">
        <f t="shared" si="2"/>
        <v>13.5</v>
      </c>
    </row>
    <row r="19" spans="2:15" ht="22.5" customHeight="1">
      <c r="B19" s="45" t="s">
        <v>67</v>
      </c>
      <c r="C19" s="32" t="s">
        <v>54</v>
      </c>
      <c r="D19" s="46">
        <v>1.5</v>
      </c>
      <c r="E19" s="46">
        <v>43.4</v>
      </c>
      <c r="F19" s="46">
        <v>0.15</v>
      </c>
      <c r="G19" s="47">
        <f t="shared" si="0"/>
        <v>65.099999999999994</v>
      </c>
      <c r="J19" s="45" t="s">
        <v>67</v>
      </c>
      <c r="K19" s="32" t="s">
        <v>54</v>
      </c>
      <c r="L19" s="46">
        <v>1.5</v>
      </c>
      <c r="M19" s="46">
        <v>43.4</v>
      </c>
      <c r="N19" s="46">
        <v>0.15</v>
      </c>
      <c r="O19" s="47">
        <f t="shared" si="2"/>
        <v>9.7650000000000006</v>
      </c>
    </row>
    <row r="20" spans="2:15" ht="24" customHeight="1">
      <c r="B20" s="45" t="s">
        <v>68</v>
      </c>
      <c r="C20" s="32" t="s">
        <v>56</v>
      </c>
      <c r="D20" s="46">
        <v>1.5</v>
      </c>
      <c r="E20" s="46">
        <v>141.69999999999999</v>
      </c>
      <c r="F20" s="46">
        <v>0.15</v>
      </c>
      <c r="G20" s="47">
        <f t="shared" si="0"/>
        <v>212.55</v>
      </c>
      <c r="J20" s="45" t="s">
        <v>68</v>
      </c>
      <c r="K20" s="32" t="s">
        <v>56</v>
      </c>
      <c r="L20" s="46">
        <v>1.5</v>
      </c>
      <c r="M20" s="46">
        <v>141.69999999999999</v>
      </c>
      <c r="N20" s="46">
        <v>0.15</v>
      </c>
      <c r="O20" s="47">
        <f t="shared" si="2"/>
        <v>31.8825</v>
      </c>
    </row>
    <row r="21" spans="2:15" ht="26.25" customHeight="1">
      <c r="B21" s="45" t="s">
        <v>69</v>
      </c>
      <c r="C21" s="32" t="s">
        <v>54</v>
      </c>
      <c r="D21" s="46">
        <v>1.5</v>
      </c>
      <c r="E21" s="46">
        <v>37</v>
      </c>
      <c r="F21" s="46">
        <v>0.15</v>
      </c>
      <c r="G21" s="47">
        <f t="shared" si="0"/>
        <v>55.5</v>
      </c>
      <c r="J21" s="45" t="s">
        <v>69</v>
      </c>
      <c r="K21" s="32" t="s">
        <v>54</v>
      </c>
      <c r="L21" s="46">
        <v>1.5</v>
      </c>
      <c r="M21" s="46">
        <v>37</v>
      </c>
      <c r="N21" s="46">
        <v>0.15</v>
      </c>
      <c r="O21" s="47">
        <f t="shared" si="2"/>
        <v>8.3249999999999993</v>
      </c>
    </row>
    <row r="22" spans="2:15" ht="26.25" customHeight="1">
      <c r="B22" s="45" t="s">
        <v>70</v>
      </c>
      <c r="C22" s="32" t="s">
        <v>56</v>
      </c>
      <c r="D22" s="46">
        <v>1.5</v>
      </c>
      <c r="E22" s="46">
        <v>43.8</v>
      </c>
      <c r="F22" s="46">
        <v>0.15</v>
      </c>
      <c r="G22" s="47">
        <f t="shared" si="0"/>
        <v>65.7</v>
      </c>
      <c r="J22" s="45" t="s">
        <v>70</v>
      </c>
      <c r="K22" s="32" t="s">
        <v>56</v>
      </c>
      <c r="L22" s="46">
        <v>1.5</v>
      </c>
      <c r="M22" s="46">
        <v>43.8</v>
      </c>
      <c r="N22" s="46">
        <v>0.15</v>
      </c>
      <c r="O22" s="47">
        <f t="shared" si="2"/>
        <v>9.8550000000000004</v>
      </c>
    </row>
    <row r="23" spans="2:15">
      <c r="B23" s="97" t="s">
        <v>71</v>
      </c>
      <c r="C23" s="98"/>
      <c r="D23" s="98"/>
      <c r="E23" s="98"/>
      <c r="F23" s="99"/>
      <c r="G23" s="88">
        <f>SUM(G7:G22)</f>
        <v>1949.2</v>
      </c>
      <c r="J23" s="97" t="s">
        <v>72</v>
      </c>
      <c r="K23" s="98"/>
      <c r="L23" s="98"/>
      <c r="M23" s="98"/>
      <c r="N23" s="99"/>
      <c r="O23" s="88">
        <f>SUM(O7:O22)</f>
        <v>269.7</v>
      </c>
    </row>
    <row r="24" spans="2:15" ht="2.25" customHeight="1">
      <c r="B24" s="100"/>
      <c r="C24" s="101"/>
      <c r="D24" s="101"/>
      <c r="E24" s="101"/>
      <c r="F24" s="102"/>
      <c r="G24" s="89"/>
      <c r="J24" s="100"/>
      <c r="K24" s="101"/>
      <c r="L24" s="101"/>
      <c r="M24" s="101"/>
      <c r="N24" s="102"/>
      <c r="O24" s="89"/>
    </row>
    <row r="25" spans="2:15" ht="14.25" customHeight="1">
      <c r="B25" s="103"/>
      <c r="C25" s="104"/>
      <c r="D25" s="104"/>
      <c r="E25" s="104"/>
      <c r="F25" s="105"/>
      <c r="G25" s="90"/>
      <c r="J25" s="103"/>
      <c r="K25" s="104"/>
      <c r="L25" s="104"/>
      <c r="M25" s="104"/>
      <c r="N25" s="105"/>
      <c r="O25" s="90"/>
    </row>
    <row r="26" spans="2:15">
      <c r="B26" s="111" t="s">
        <v>73</v>
      </c>
      <c r="C26" s="111"/>
      <c r="D26" s="111"/>
      <c r="E26" s="111"/>
      <c r="F26" s="111"/>
      <c r="G26" s="111"/>
    </row>
    <row r="27" spans="2:15" ht="27" customHeight="1">
      <c r="B27" s="111"/>
      <c r="C27" s="111"/>
      <c r="D27" s="111"/>
      <c r="E27" s="111"/>
      <c r="F27" s="111"/>
      <c r="G27" s="111"/>
      <c r="J27" s="84" t="s">
        <v>74</v>
      </c>
      <c r="K27" s="85"/>
      <c r="L27" s="85"/>
      <c r="M27" s="85"/>
      <c r="N27" s="86"/>
      <c r="O27" s="48">
        <f>SUM(O23)</f>
        <v>269.7</v>
      </c>
    </row>
    <row r="28" spans="2:15" ht="15" customHeight="1">
      <c r="B28" s="83" t="s">
        <v>45</v>
      </c>
      <c r="C28" s="83" t="s">
        <v>46</v>
      </c>
      <c r="D28" s="83" t="s">
        <v>47</v>
      </c>
      <c r="E28" s="83"/>
      <c r="F28" s="83"/>
      <c r="G28" s="83" t="s">
        <v>48</v>
      </c>
      <c r="J28" s="87"/>
      <c r="K28" s="87"/>
      <c r="L28" s="87"/>
      <c r="M28" s="87"/>
      <c r="N28" s="87"/>
      <c r="O28" s="87"/>
    </row>
    <row r="29" spans="2:15" ht="29.25" customHeight="1">
      <c r="B29" s="83"/>
      <c r="C29" s="83"/>
      <c r="D29" s="44" t="s">
        <v>50</v>
      </c>
      <c r="E29" s="44" t="s">
        <v>51</v>
      </c>
      <c r="F29" s="44" t="s">
        <v>52</v>
      </c>
      <c r="G29" s="83"/>
    </row>
    <row r="30" spans="2:15" ht="25.5" customHeight="1">
      <c r="B30" s="45" t="s">
        <v>75</v>
      </c>
      <c r="C30" s="32" t="s">
        <v>56</v>
      </c>
      <c r="D30" s="46">
        <v>1.5</v>
      </c>
      <c r="E30" s="46">
        <v>30</v>
      </c>
      <c r="F30" s="46">
        <v>0.15</v>
      </c>
      <c r="G30" s="47">
        <f>SUM(D30*E30)</f>
        <v>45</v>
      </c>
    </row>
    <row r="31" spans="2:15" ht="25.5" customHeight="1">
      <c r="B31" s="45" t="s">
        <v>76</v>
      </c>
      <c r="C31" s="32" t="s">
        <v>56</v>
      </c>
      <c r="D31" s="46">
        <v>1.5</v>
      </c>
      <c r="E31" s="46">
        <v>30</v>
      </c>
      <c r="F31" s="46">
        <v>0.15</v>
      </c>
      <c r="G31" s="47">
        <f t="shared" ref="G31:G33" si="3">SUM(D31*E31)</f>
        <v>45</v>
      </c>
    </row>
    <row r="32" spans="2:15" ht="25.5" customHeight="1">
      <c r="B32" s="45" t="s">
        <v>77</v>
      </c>
      <c r="C32" s="32" t="s">
        <v>56</v>
      </c>
      <c r="D32" s="46">
        <v>1.5</v>
      </c>
      <c r="E32" s="46">
        <v>38</v>
      </c>
      <c r="F32" s="46">
        <v>0.15</v>
      </c>
      <c r="G32" s="47">
        <f t="shared" si="3"/>
        <v>57</v>
      </c>
    </row>
    <row r="33" spans="2:7" ht="23.25" customHeight="1">
      <c r="B33" s="45" t="s">
        <v>77</v>
      </c>
      <c r="C33" s="32" t="s">
        <v>54</v>
      </c>
      <c r="D33" s="46">
        <v>1.5</v>
      </c>
      <c r="E33" s="46">
        <v>33</v>
      </c>
      <c r="F33" s="32">
        <v>0.15</v>
      </c>
      <c r="G33" s="47">
        <f t="shared" si="3"/>
        <v>49.5</v>
      </c>
    </row>
    <row r="34" spans="2:7" ht="23.25" customHeight="1">
      <c r="B34" s="97" t="s">
        <v>71</v>
      </c>
      <c r="C34" s="106"/>
      <c r="D34" s="106"/>
      <c r="E34" s="106"/>
      <c r="F34" s="107"/>
      <c r="G34" s="88">
        <f>SUM(G30:G33)</f>
        <v>196.5</v>
      </c>
    </row>
    <row r="35" spans="2:7" ht="12.75" customHeight="1">
      <c r="B35" s="108"/>
      <c r="C35" s="109"/>
      <c r="D35" s="109"/>
      <c r="E35" s="109"/>
      <c r="F35" s="110"/>
      <c r="G35" s="112"/>
    </row>
    <row r="36" spans="2:7" ht="15" customHeight="1">
      <c r="B36" s="84" t="s">
        <v>78</v>
      </c>
      <c r="C36" s="85"/>
      <c r="D36" s="85"/>
      <c r="E36" s="85"/>
      <c r="F36" s="86"/>
      <c r="G36" s="113">
        <f>SUM(G34+G23)</f>
        <v>2145.6999999999998</v>
      </c>
    </row>
    <row r="37" spans="2:7" ht="27.75" customHeight="1">
      <c r="B37" s="91"/>
      <c r="C37" s="92"/>
      <c r="D37" s="92"/>
      <c r="E37" s="92"/>
      <c r="F37" s="93"/>
      <c r="G37" s="114"/>
    </row>
  </sheetData>
  <mergeCells count="25">
    <mergeCell ref="B36:F37"/>
    <mergeCell ref="B2:G3"/>
    <mergeCell ref="J2:O3"/>
    <mergeCell ref="J23:N25"/>
    <mergeCell ref="B34:F35"/>
    <mergeCell ref="B23:F25"/>
    <mergeCell ref="B26:G27"/>
    <mergeCell ref="G34:G35"/>
    <mergeCell ref="G36:G37"/>
    <mergeCell ref="J5:J6"/>
    <mergeCell ref="K5:K6"/>
    <mergeCell ref="O5:O6"/>
    <mergeCell ref="O23:O25"/>
    <mergeCell ref="B5:B6"/>
    <mergeCell ref="B28:B29"/>
    <mergeCell ref="C5:C6"/>
    <mergeCell ref="L5:N5"/>
    <mergeCell ref="J27:N27"/>
    <mergeCell ref="D28:F28"/>
    <mergeCell ref="J28:O28"/>
    <mergeCell ref="C28:C29"/>
    <mergeCell ref="G5:G6"/>
    <mergeCell ref="G23:G25"/>
    <mergeCell ref="G28:G29"/>
    <mergeCell ref="D5:F5"/>
  </mergeCells>
  <pageMargins left="0.37" right="0.38" top="0.82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opLeftCell="A5" workbookViewId="0">
      <selection activeCell="G15" sqref="G15"/>
    </sheetView>
  </sheetViews>
  <sheetFormatPr baseColWidth="10" defaultColWidth="10.7109375" defaultRowHeight="15"/>
  <cols>
    <col min="3" max="3" width="14.5703125" customWidth="1"/>
    <col min="4" max="4" width="12.7109375" customWidth="1"/>
  </cols>
  <sheetData>
    <row r="1" spans="1:10" ht="44.25" customHeight="1">
      <c r="A1" s="54" t="s">
        <v>79</v>
      </c>
      <c r="B1" s="55"/>
      <c r="C1" s="55"/>
      <c r="D1" s="55"/>
      <c r="E1" s="55"/>
      <c r="F1" s="55"/>
      <c r="G1" s="55"/>
      <c r="H1" s="55"/>
      <c r="I1" s="55"/>
      <c r="J1" s="55"/>
    </row>
    <row r="2" spans="1:10">
      <c r="A2" s="37" t="s">
        <v>1</v>
      </c>
      <c r="B2" s="66" t="s">
        <v>2</v>
      </c>
      <c r="C2" s="56" t="s">
        <v>3</v>
      </c>
      <c r="D2" s="57"/>
      <c r="E2" s="56" t="s">
        <v>4</v>
      </c>
      <c r="F2" s="57"/>
      <c r="G2" s="56" t="s">
        <v>5</v>
      </c>
      <c r="H2" s="58"/>
      <c r="I2" s="59" t="s">
        <v>6</v>
      </c>
      <c r="J2" s="59"/>
    </row>
    <row r="3" spans="1:10">
      <c r="A3" s="66" t="s">
        <v>7</v>
      </c>
      <c r="B3" s="68"/>
      <c r="C3" s="66" t="s">
        <v>8</v>
      </c>
      <c r="D3" s="66" t="s">
        <v>9</v>
      </c>
      <c r="E3" s="79" t="s">
        <v>10</v>
      </c>
      <c r="F3" s="80"/>
      <c r="G3" s="37" t="s">
        <v>11</v>
      </c>
      <c r="H3" s="37" t="s">
        <v>12</v>
      </c>
      <c r="I3" s="37" t="s">
        <v>11</v>
      </c>
      <c r="J3" s="37" t="s">
        <v>12</v>
      </c>
    </row>
    <row r="4" spans="1:10">
      <c r="A4" s="67"/>
      <c r="B4" s="67"/>
      <c r="C4" s="67"/>
      <c r="D4" s="67"/>
      <c r="E4" s="81"/>
      <c r="F4" s="82"/>
      <c r="G4" s="37" t="s">
        <v>13</v>
      </c>
      <c r="H4" s="37" t="s">
        <v>13</v>
      </c>
      <c r="I4" s="37" t="s">
        <v>13</v>
      </c>
      <c r="J4" s="37" t="s">
        <v>13</v>
      </c>
    </row>
    <row r="5" spans="1:10" ht="19.5" customHeight="1">
      <c r="A5" s="38">
        <v>181</v>
      </c>
      <c r="B5" s="2" t="s">
        <v>80</v>
      </c>
      <c r="C5" s="2" t="s">
        <v>18</v>
      </c>
      <c r="D5" s="39" t="s">
        <v>16</v>
      </c>
      <c r="E5" s="115">
        <v>12.1</v>
      </c>
      <c r="F5" s="116"/>
      <c r="G5" s="40">
        <v>1.78</v>
      </c>
      <c r="H5" s="40">
        <v>0.51</v>
      </c>
      <c r="I5" s="40">
        <v>1.92</v>
      </c>
      <c r="J5" s="40">
        <v>0.32</v>
      </c>
    </row>
    <row r="6" spans="1:10" ht="19.5" customHeight="1">
      <c r="A6" s="38">
        <v>178</v>
      </c>
      <c r="B6" s="2" t="s">
        <v>81</v>
      </c>
      <c r="C6" s="2" t="s">
        <v>18</v>
      </c>
      <c r="D6" s="39" t="s">
        <v>16</v>
      </c>
      <c r="E6" s="115">
        <v>12.1</v>
      </c>
      <c r="F6" s="116"/>
      <c r="G6" s="40">
        <v>1.78</v>
      </c>
      <c r="H6" s="40">
        <v>0.51</v>
      </c>
      <c r="I6" s="40">
        <v>1.92</v>
      </c>
      <c r="J6" s="40">
        <v>0.32</v>
      </c>
    </row>
    <row r="7" spans="1:10" ht="19.5" customHeight="1">
      <c r="A7" s="38">
        <v>162</v>
      </c>
      <c r="B7" s="2" t="s">
        <v>82</v>
      </c>
      <c r="C7" s="2" t="s">
        <v>18</v>
      </c>
      <c r="D7" s="39" t="s">
        <v>16</v>
      </c>
      <c r="E7" s="115">
        <v>12.1</v>
      </c>
      <c r="F7" s="116"/>
      <c r="G7" s="40">
        <v>1.78</v>
      </c>
      <c r="H7" s="40">
        <v>0.51</v>
      </c>
      <c r="I7" s="40">
        <v>1.92</v>
      </c>
      <c r="J7" s="40">
        <v>0.32</v>
      </c>
    </row>
    <row r="8" spans="1:10" ht="17.25" customHeight="1">
      <c r="A8" s="38">
        <v>152</v>
      </c>
      <c r="B8" s="2" t="s">
        <v>83</v>
      </c>
      <c r="C8" s="2" t="s">
        <v>18</v>
      </c>
      <c r="D8" s="39" t="s">
        <v>16</v>
      </c>
      <c r="E8" s="115">
        <v>12.1</v>
      </c>
      <c r="F8" s="116"/>
      <c r="G8" s="40">
        <v>1.78</v>
      </c>
      <c r="H8" s="40">
        <v>0.51</v>
      </c>
      <c r="I8" s="40">
        <v>1.92</v>
      </c>
      <c r="J8" s="40">
        <v>0.32</v>
      </c>
    </row>
    <row r="9" spans="1:10" ht="18" customHeight="1">
      <c r="A9" s="38">
        <v>146</v>
      </c>
      <c r="B9" s="2" t="s">
        <v>84</v>
      </c>
      <c r="C9" s="2" t="s">
        <v>18</v>
      </c>
      <c r="D9" s="39" t="s">
        <v>16</v>
      </c>
      <c r="E9" s="115">
        <v>12.1</v>
      </c>
      <c r="F9" s="116"/>
      <c r="G9" s="40">
        <v>1.78</v>
      </c>
      <c r="H9" s="40">
        <v>0.51</v>
      </c>
      <c r="I9" s="40">
        <v>1.92</v>
      </c>
      <c r="J9" s="40">
        <v>0.32</v>
      </c>
    </row>
    <row r="10" spans="1:10" ht="17.25" customHeight="1">
      <c r="A10" s="38">
        <v>143</v>
      </c>
      <c r="B10" s="2" t="s">
        <v>85</v>
      </c>
      <c r="C10" s="2" t="s">
        <v>18</v>
      </c>
      <c r="D10" s="39" t="s">
        <v>16</v>
      </c>
      <c r="E10" s="115">
        <v>12.1</v>
      </c>
      <c r="F10" s="116"/>
      <c r="G10" s="40">
        <v>1.78</v>
      </c>
      <c r="H10" s="40">
        <v>0.51</v>
      </c>
      <c r="I10" s="40">
        <v>1.92</v>
      </c>
      <c r="J10" s="40">
        <v>0.32</v>
      </c>
    </row>
    <row r="11" spans="1:10">
      <c r="A11" s="38">
        <v>136</v>
      </c>
      <c r="B11" s="2" t="s">
        <v>86</v>
      </c>
      <c r="C11" s="2" t="s">
        <v>18</v>
      </c>
      <c r="D11" s="39" t="s">
        <v>16</v>
      </c>
      <c r="E11" s="115">
        <v>14.5</v>
      </c>
      <c r="F11" s="116"/>
      <c r="G11" s="40">
        <v>1.78</v>
      </c>
      <c r="H11" s="40">
        <v>0.51</v>
      </c>
      <c r="I11" s="40">
        <v>1.92</v>
      </c>
      <c r="J11" s="40">
        <v>0.32</v>
      </c>
    </row>
    <row r="12" spans="1:10" ht="18" customHeight="1">
      <c r="A12" s="38">
        <v>129</v>
      </c>
      <c r="B12" s="2" t="s">
        <v>87</v>
      </c>
      <c r="C12" s="2" t="s">
        <v>18</v>
      </c>
      <c r="D12" s="39" t="s">
        <v>16</v>
      </c>
      <c r="E12" s="115">
        <v>14.5</v>
      </c>
      <c r="F12" s="116"/>
      <c r="G12" s="40">
        <v>1.98</v>
      </c>
      <c r="H12" s="40">
        <v>0.51</v>
      </c>
      <c r="I12" s="40">
        <v>1.92</v>
      </c>
      <c r="J12" s="40">
        <v>0.32</v>
      </c>
    </row>
    <row r="13" spans="1:10" ht="18" customHeight="1">
      <c r="A13" s="38">
        <v>124</v>
      </c>
      <c r="B13" s="2" t="s">
        <v>88</v>
      </c>
      <c r="C13" s="2" t="s">
        <v>18</v>
      </c>
      <c r="D13" s="39" t="s">
        <v>16</v>
      </c>
      <c r="E13" s="115">
        <v>14.5</v>
      </c>
      <c r="F13" s="116"/>
      <c r="G13" s="40">
        <v>1.78</v>
      </c>
      <c r="H13" s="40">
        <v>0.51</v>
      </c>
      <c r="I13" s="40">
        <v>1.92</v>
      </c>
      <c r="J13" s="40">
        <v>0.32</v>
      </c>
    </row>
    <row r="14" spans="1:10" ht="17.25" customHeight="1">
      <c r="A14" s="38">
        <v>114</v>
      </c>
      <c r="B14" s="2" t="s">
        <v>89</v>
      </c>
      <c r="C14" s="2" t="s">
        <v>18</v>
      </c>
      <c r="D14" s="39" t="s">
        <v>16</v>
      </c>
      <c r="E14" s="115">
        <v>14.5</v>
      </c>
      <c r="F14" s="116"/>
      <c r="G14" s="40">
        <v>1.78</v>
      </c>
      <c r="H14" s="40">
        <v>0.51</v>
      </c>
      <c r="I14" s="40">
        <v>1.92</v>
      </c>
      <c r="J14" s="40">
        <v>0.32</v>
      </c>
    </row>
    <row r="15" spans="1:10" ht="18" customHeight="1">
      <c r="A15" s="38">
        <v>104</v>
      </c>
      <c r="B15" s="2" t="s">
        <v>90</v>
      </c>
      <c r="C15" s="2" t="s">
        <v>18</v>
      </c>
      <c r="D15" s="39" t="s">
        <v>16</v>
      </c>
      <c r="E15" s="115">
        <v>14.5</v>
      </c>
      <c r="F15" s="116"/>
      <c r="G15" s="40">
        <v>1.78</v>
      </c>
      <c r="H15" s="40">
        <v>0.51</v>
      </c>
      <c r="I15" s="40">
        <v>1.92</v>
      </c>
      <c r="J15" s="40">
        <v>0.32</v>
      </c>
    </row>
    <row r="16" spans="1:10" ht="18" customHeight="1">
      <c r="A16" s="38">
        <v>65</v>
      </c>
      <c r="B16" s="2" t="s">
        <v>91</v>
      </c>
      <c r="C16" s="2" t="s">
        <v>18</v>
      </c>
      <c r="D16" s="39" t="s">
        <v>16</v>
      </c>
      <c r="E16" s="115">
        <v>14.5</v>
      </c>
      <c r="F16" s="116"/>
      <c r="G16" s="40">
        <v>1.78</v>
      </c>
      <c r="H16" s="40">
        <v>0.51</v>
      </c>
      <c r="I16" s="40">
        <v>2.1</v>
      </c>
      <c r="J16" s="40">
        <v>0.32</v>
      </c>
    </row>
    <row r="17" spans="1:10" ht="15.75" customHeight="1">
      <c r="A17" s="38">
        <v>60</v>
      </c>
      <c r="B17" s="2" t="s">
        <v>92</v>
      </c>
      <c r="C17" s="2" t="s">
        <v>18</v>
      </c>
      <c r="D17" s="39" t="s">
        <v>16</v>
      </c>
      <c r="E17" s="115">
        <v>14.5</v>
      </c>
      <c r="F17" s="116"/>
      <c r="G17" s="40">
        <v>1.78</v>
      </c>
      <c r="H17" s="40">
        <v>0.51</v>
      </c>
      <c r="I17" s="40">
        <v>1.98</v>
      </c>
      <c r="J17" s="40">
        <v>0.32</v>
      </c>
    </row>
    <row r="18" spans="1:10" ht="16.5" customHeight="1">
      <c r="A18" s="38">
        <v>52</v>
      </c>
      <c r="B18" s="2" t="s">
        <v>93</v>
      </c>
      <c r="C18" s="2" t="s">
        <v>18</v>
      </c>
      <c r="D18" s="39" t="s">
        <v>16</v>
      </c>
      <c r="E18" s="115">
        <v>14.5</v>
      </c>
      <c r="F18" s="116"/>
      <c r="G18" s="40">
        <v>1.78</v>
      </c>
      <c r="H18" s="40">
        <v>0.51</v>
      </c>
      <c r="I18" s="40">
        <v>1.92</v>
      </c>
      <c r="J18" s="40">
        <v>0.32</v>
      </c>
    </row>
    <row r="19" spans="1:10" ht="17.25" customHeight="1">
      <c r="A19" s="38">
        <v>46</v>
      </c>
      <c r="B19" s="2" t="s">
        <v>94</v>
      </c>
      <c r="C19" s="2" t="s">
        <v>18</v>
      </c>
      <c r="D19" s="39" t="s">
        <v>16</v>
      </c>
      <c r="E19" s="115">
        <v>14.5</v>
      </c>
      <c r="F19" s="116"/>
      <c r="G19" s="40">
        <v>1.78</v>
      </c>
      <c r="H19" s="40">
        <v>0.51</v>
      </c>
      <c r="I19" s="40">
        <v>1.92</v>
      </c>
      <c r="J19" s="40">
        <v>0.32</v>
      </c>
    </row>
    <row r="20" spans="1:10" ht="17.25" customHeight="1">
      <c r="A20" s="38">
        <v>40</v>
      </c>
      <c r="B20" s="2" t="s">
        <v>95</v>
      </c>
      <c r="C20" s="2" t="s">
        <v>18</v>
      </c>
      <c r="D20" s="39" t="s">
        <v>16</v>
      </c>
      <c r="E20" s="115">
        <v>14.5</v>
      </c>
      <c r="F20" s="116"/>
      <c r="G20" s="40">
        <v>1.78</v>
      </c>
      <c r="H20" s="40">
        <v>0.51</v>
      </c>
      <c r="I20" s="40">
        <v>1.92</v>
      </c>
      <c r="J20" s="40">
        <v>0.32</v>
      </c>
    </row>
    <row r="21" spans="1:10" ht="17.25" customHeight="1">
      <c r="A21" s="38">
        <v>29</v>
      </c>
      <c r="B21" s="2" t="s">
        <v>96</v>
      </c>
      <c r="C21" s="2" t="s">
        <v>18</v>
      </c>
      <c r="D21" s="39" t="s">
        <v>16</v>
      </c>
      <c r="E21" s="115">
        <v>14.5</v>
      </c>
      <c r="F21" s="116"/>
      <c r="G21" s="40">
        <v>1.78</v>
      </c>
      <c r="H21" s="40">
        <v>0.51</v>
      </c>
      <c r="I21" s="40">
        <v>1.92</v>
      </c>
      <c r="J21" s="40">
        <v>0.32</v>
      </c>
    </row>
    <row r="22" spans="1:10" ht="18" customHeight="1">
      <c r="A22" s="38">
        <v>25</v>
      </c>
      <c r="B22" s="2" t="s">
        <v>97</v>
      </c>
      <c r="C22" s="2" t="s">
        <v>18</v>
      </c>
      <c r="D22" s="39" t="s">
        <v>16</v>
      </c>
      <c r="E22" s="115">
        <v>14.5</v>
      </c>
      <c r="F22" s="116"/>
      <c r="G22" s="40">
        <v>1.78</v>
      </c>
      <c r="H22" s="40">
        <v>0.51</v>
      </c>
      <c r="I22" s="40">
        <v>1.92</v>
      </c>
      <c r="J22" s="40">
        <v>0.32</v>
      </c>
    </row>
    <row r="23" spans="1:10" ht="20.25" customHeight="1">
      <c r="A23" s="38">
        <v>10</v>
      </c>
      <c r="B23" s="2" t="s">
        <v>98</v>
      </c>
      <c r="C23" s="2" t="s">
        <v>18</v>
      </c>
      <c r="D23" s="39" t="s">
        <v>16</v>
      </c>
      <c r="E23" s="115">
        <v>14.5</v>
      </c>
      <c r="F23" s="116"/>
      <c r="G23" s="40">
        <v>1.78</v>
      </c>
      <c r="H23" s="40">
        <v>0.51</v>
      </c>
      <c r="I23" s="40">
        <v>1.92</v>
      </c>
      <c r="J23" s="40">
        <v>0.32</v>
      </c>
    </row>
    <row r="24" spans="1:10" ht="15" customHeight="1">
      <c r="A24" s="41"/>
      <c r="E24" s="75">
        <f>SUM(E5:F23)</f>
        <v>261.10000000000002</v>
      </c>
      <c r="F24" s="76"/>
      <c r="G24" s="69">
        <f>SUM(G5:G23)</f>
        <v>34.020000000000003</v>
      </c>
      <c r="H24" s="71">
        <f>SUM(H5:H23)</f>
        <v>9.69</v>
      </c>
      <c r="I24" s="69">
        <f>SUM(I5:I23)</f>
        <v>36.72</v>
      </c>
      <c r="J24" s="71">
        <f>SUM(J5:J23)</f>
        <v>6.08</v>
      </c>
    </row>
    <row r="25" spans="1:10" ht="15" customHeight="1">
      <c r="E25" s="120"/>
      <c r="F25" s="121"/>
      <c r="G25" s="118"/>
      <c r="H25" s="119"/>
      <c r="I25" s="118"/>
      <c r="J25" s="119"/>
    </row>
    <row r="26" spans="1:10" ht="6" customHeight="1">
      <c r="E26" s="42"/>
      <c r="F26" s="42"/>
      <c r="G26" s="43"/>
      <c r="H26" s="43"/>
      <c r="I26" s="42"/>
      <c r="J26" s="43"/>
    </row>
    <row r="27" spans="1:10" ht="17.25" customHeight="1">
      <c r="B27" s="74" t="s">
        <v>99</v>
      </c>
      <c r="C27" s="74"/>
      <c r="D27" s="74"/>
      <c r="E27" s="117" t="s">
        <v>100</v>
      </c>
      <c r="F27" s="117"/>
      <c r="G27" s="117" t="s">
        <v>101</v>
      </c>
      <c r="H27" s="117"/>
      <c r="I27" s="117" t="s">
        <v>102</v>
      </c>
      <c r="J27" s="117"/>
    </row>
    <row r="28" spans="1:10">
      <c r="B28" s="74"/>
      <c r="C28" s="74"/>
      <c r="D28" s="74"/>
      <c r="E28" s="63">
        <f>SUM(E24)</f>
        <v>261.10000000000002</v>
      </c>
      <c r="F28" s="63"/>
      <c r="G28" s="64">
        <f>SUM(G24+I24)</f>
        <v>70.739999999999995</v>
      </c>
      <c r="H28" s="64"/>
      <c r="I28" s="65">
        <f>SUM(H24+J24)</f>
        <v>15.77</v>
      </c>
      <c r="J28" s="65"/>
    </row>
    <row r="29" spans="1:10" ht="6.75" customHeight="1">
      <c r="B29" s="74"/>
      <c r="C29" s="74"/>
      <c r="D29" s="74"/>
      <c r="E29" s="63"/>
      <c r="F29" s="63"/>
      <c r="G29" s="64"/>
      <c r="H29" s="64"/>
      <c r="I29" s="65"/>
      <c r="J29" s="65"/>
    </row>
  </sheetData>
  <mergeCells count="41">
    <mergeCell ref="G27:H27"/>
    <mergeCell ref="I27:J27"/>
    <mergeCell ref="A3:A4"/>
    <mergeCell ref="B2:B4"/>
    <mergeCell ref="C3:C4"/>
    <mergeCell ref="D3:D4"/>
    <mergeCell ref="G24:G25"/>
    <mergeCell ref="H24:H25"/>
    <mergeCell ref="I24:I25"/>
    <mergeCell ref="J24:J25"/>
    <mergeCell ref="B27:D29"/>
    <mergeCell ref="E28:F29"/>
    <mergeCell ref="G28:H29"/>
    <mergeCell ref="I28:J29"/>
    <mergeCell ref="E24:F25"/>
    <mergeCell ref="E3:F4"/>
    <mergeCell ref="E20:F20"/>
    <mergeCell ref="E21:F21"/>
    <mergeCell ref="E22:F22"/>
    <mergeCell ref="E23:F23"/>
    <mergeCell ref="E27:F27"/>
    <mergeCell ref="E15:F15"/>
    <mergeCell ref="E16:F16"/>
    <mergeCell ref="E17:F17"/>
    <mergeCell ref="E18:F18"/>
    <mergeCell ref="E19:F19"/>
    <mergeCell ref="E10:F10"/>
    <mergeCell ref="E11:F11"/>
    <mergeCell ref="E12:F12"/>
    <mergeCell ref="E13:F13"/>
    <mergeCell ref="E14:F14"/>
    <mergeCell ref="E5:F5"/>
    <mergeCell ref="E6:F6"/>
    <mergeCell ref="E7:F7"/>
    <mergeCell ref="E8:F8"/>
    <mergeCell ref="E9:F9"/>
    <mergeCell ref="A1:J1"/>
    <mergeCell ref="C2:D2"/>
    <mergeCell ref="E2:F2"/>
    <mergeCell ref="G2:H2"/>
    <mergeCell ref="I2:J2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6"/>
  <sheetViews>
    <sheetView workbookViewId="0">
      <selection activeCell="B2" sqref="B2:D13"/>
    </sheetView>
  </sheetViews>
  <sheetFormatPr baseColWidth="10" defaultColWidth="10.7109375" defaultRowHeight="15"/>
  <cols>
    <col min="2" max="2" width="27" customWidth="1"/>
    <col min="3" max="3" width="22.140625" customWidth="1"/>
    <col min="4" max="4" width="27.28515625" customWidth="1"/>
  </cols>
  <sheetData>
    <row r="2" spans="2:4" ht="32.25" customHeight="1">
      <c r="B2" s="122" t="s">
        <v>103</v>
      </c>
      <c r="C2" s="122"/>
      <c r="D2" s="122"/>
    </row>
    <row r="4" spans="2:4" ht="29.25" customHeight="1">
      <c r="B4" s="1" t="s">
        <v>45</v>
      </c>
      <c r="C4" s="1" t="s">
        <v>104</v>
      </c>
      <c r="D4" s="1" t="s">
        <v>105</v>
      </c>
    </row>
    <row r="5" spans="2:4">
      <c r="B5" s="2" t="s">
        <v>106</v>
      </c>
      <c r="C5" s="2"/>
      <c r="D5" s="2" t="s">
        <v>107</v>
      </c>
    </row>
    <row r="6" spans="2:4">
      <c r="B6" s="2" t="s">
        <v>108</v>
      </c>
      <c r="C6" s="2"/>
      <c r="D6" s="2" t="s">
        <v>109</v>
      </c>
    </row>
    <row r="7" spans="2:4">
      <c r="B7" s="2" t="s">
        <v>110</v>
      </c>
      <c r="C7" s="2"/>
      <c r="D7" s="2" t="s">
        <v>107</v>
      </c>
    </row>
    <row r="8" spans="2:4">
      <c r="B8" s="2" t="s">
        <v>111</v>
      </c>
      <c r="C8" s="2"/>
      <c r="D8" s="2" t="s">
        <v>107</v>
      </c>
    </row>
    <row r="9" spans="2:4">
      <c r="B9" s="2" t="s">
        <v>112</v>
      </c>
      <c r="C9" s="2"/>
      <c r="D9" s="2" t="s">
        <v>109</v>
      </c>
    </row>
    <row r="10" spans="2:4">
      <c r="B10" s="2" t="s">
        <v>113</v>
      </c>
      <c r="C10" s="2"/>
      <c r="D10" s="2" t="s">
        <v>109</v>
      </c>
    </row>
    <row r="11" spans="2:4">
      <c r="B11" s="2" t="s">
        <v>114</v>
      </c>
      <c r="C11" s="2"/>
      <c r="D11" s="2" t="s">
        <v>107</v>
      </c>
    </row>
    <row r="12" spans="2:4">
      <c r="B12" s="2" t="s">
        <v>115</v>
      </c>
      <c r="C12" s="2"/>
      <c r="D12" s="2" t="s">
        <v>109</v>
      </c>
    </row>
    <row r="13" spans="2:4">
      <c r="B13" s="2" t="s">
        <v>116</v>
      </c>
      <c r="C13" s="2"/>
      <c r="D13" s="2" t="s">
        <v>107</v>
      </c>
    </row>
    <row r="14" spans="2:4">
      <c r="B14" s="2" t="s">
        <v>117</v>
      </c>
      <c r="C14" s="2"/>
      <c r="D14" s="2" t="s">
        <v>109</v>
      </c>
    </row>
    <row r="15" spans="2:4">
      <c r="B15" s="2" t="s">
        <v>118</v>
      </c>
      <c r="C15" s="2"/>
      <c r="D15" s="2" t="s">
        <v>107</v>
      </c>
    </row>
    <row r="16" spans="2:4">
      <c r="B16" s="2" t="s">
        <v>119</v>
      </c>
      <c r="C16" s="2"/>
      <c r="D16" s="2" t="s">
        <v>107</v>
      </c>
    </row>
    <row r="17" spans="2:4">
      <c r="B17" s="2" t="s">
        <v>120</v>
      </c>
      <c r="C17" s="2"/>
      <c r="D17" s="2" t="s">
        <v>107</v>
      </c>
    </row>
    <row r="18" spans="2:4">
      <c r="B18" s="2" t="s">
        <v>121</v>
      </c>
      <c r="C18" s="2"/>
      <c r="D18" s="2" t="s">
        <v>109</v>
      </c>
    </row>
    <row r="19" spans="2:4">
      <c r="B19" s="2" t="s">
        <v>122</v>
      </c>
      <c r="C19" s="2"/>
      <c r="D19" s="2" t="s">
        <v>107</v>
      </c>
    </row>
    <row r="20" spans="2:4">
      <c r="B20" s="2" t="s">
        <v>123</v>
      </c>
      <c r="C20" s="2"/>
      <c r="D20" s="2" t="s">
        <v>107</v>
      </c>
    </row>
    <row r="21" spans="2:4">
      <c r="B21" s="2" t="s">
        <v>124</v>
      </c>
      <c r="C21" s="2"/>
      <c r="D21" s="2" t="s">
        <v>109</v>
      </c>
    </row>
    <row r="22" spans="2:4">
      <c r="B22" s="2" t="s">
        <v>125</v>
      </c>
      <c r="C22" s="2"/>
      <c r="D22" s="2" t="s">
        <v>107</v>
      </c>
    </row>
    <row r="23" spans="2:4">
      <c r="B23" s="2" t="s">
        <v>126</v>
      </c>
      <c r="C23" s="2"/>
      <c r="D23" s="2" t="s">
        <v>109</v>
      </c>
    </row>
    <row r="24" spans="2:4">
      <c r="B24" s="2" t="s">
        <v>127</v>
      </c>
      <c r="C24" s="2"/>
      <c r="D24" s="2" t="s">
        <v>107</v>
      </c>
    </row>
    <row r="25" spans="2:4">
      <c r="B25" s="2" t="s">
        <v>128</v>
      </c>
      <c r="C25" s="2"/>
      <c r="D25" s="2" t="s">
        <v>109</v>
      </c>
    </row>
    <row r="26" spans="2:4">
      <c r="B26" s="2" t="s">
        <v>129</v>
      </c>
      <c r="C26" s="2"/>
      <c r="D26" s="2" t="s">
        <v>107</v>
      </c>
    </row>
    <row r="27" spans="2:4">
      <c r="B27" s="2" t="s">
        <v>130</v>
      </c>
      <c r="C27" s="2"/>
      <c r="D27" s="2" t="s">
        <v>109</v>
      </c>
    </row>
    <row r="28" spans="2:4">
      <c r="B28" s="2" t="s">
        <v>131</v>
      </c>
      <c r="C28" s="2"/>
      <c r="D28" s="2" t="s">
        <v>107</v>
      </c>
    </row>
    <row r="29" spans="2:4">
      <c r="B29" s="2" t="s">
        <v>132</v>
      </c>
      <c r="C29" s="2"/>
      <c r="D29" s="2" t="s">
        <v>107</v>
      </c>
    </row>
    <row r="30" spans="2:4">
      <c r="B30" s="2" t="s">
        <v>133</v>
      </c>
      <c r="C30" s="2"/>
      <c r="D30" s="2" t="s">
        <v>107</v>
      </c>
    </row>
    <row r="31" spans="2:4">
      <c r="B31" s="2" t="s">
        <v>134</v>
      </c>
      <c r="C31" s="2"/>
      <c r="D31" s="2" t="s">
        <v>109</v>
      </c>
    </row>
    <row r="32" spans="2:4">
      <c r="B32" s="2" t="s">
        <v>135</v>
      </c>
      <c r="C32" s="2"/>
      <c r="D32" s="2" t="s">
        <v>109</v>
      </c>
    </row>
    <row r="33" spans="2:4">
      <c r="B33" s="2" t="s">
        <v>136</v>
      </c>
      <c r="C33" s="2"/>
      <c r="D33" s="2" t="s">
        <v>109</v>
      </c>
    </row>
    <row r="34" spans="2:4" ht="45" customHeight="1">
      <c r="B34" s="122" t="s">
        <v>137</v>
      </c>
      <c r="C34" s="122"/>
      <c r="D34" s="122"/>
    </row>
    <row r="35" spans="2:4" ht="39.75" customHeight="1">
      <c r="B35" s="1" t="s">
        <v>45</v>
      </c>
      <c r="C35" s="1" t="s">
        <v>104</v>
      </c>
      <c r="D35" s="1" t="s">
        <v>105</v>
      </c>
    </row>
    <row r="36" spans="2:4" ht="21" customHeight="1">
      <c r="B36" s="35" t="s">
        <v>138</v>
      </c>
      <c r="C36" s="36"/>
      <c r="D36" s="36" t="s">
        <v>109</v>
      </c>
    </row>
    <row r="37" spans="2:4" ht="15.75">
      <c r="B37" s="35" t="s">
        <v>139</v>
      </c>
      <c r="C37" s="35"/>
      <c r="D37" s="35" t="s">
        <v>109</v>
      </c>
    </row>
    <row r="38" spans="2:4" ht="15.75">
      <c r="B38" s="35" t="s">
        <v>140</v>
      </c>
      <c r="C38" s="35"/>
      <c r="D38" s="35" t="s">
        <v>107</v>
      </c>
    </row>
    <row r="39" spans="2:4" ht="15.75">
      <c r="B39" s="35" t="s">
        <v>108</v>
      </c>
      <c r="C39" s="35"/>
      <c r="D39" s="35" t="s">
        <v>107</v>
      </c>
    </row>
    <row r="40" spans="2:4" ht="15.75">
      <c r="B40" s="35" t="s">
        <v>141</v>
      </c>
      <c r="C40" s="35"/>
      <c r="D40" s="35" t="s">
        <v>109</v>
      </c>
    </row>
    <row r="41" spans="2:4" ht="15.75">
      <c r="B41" s="35" t="s">
        <v>142</v>
      </c>
      <c r="C41" s="35"/>
      <c r="D41" s="35" t="s">
        <v>107</v>
      </c>
    </row>
    <row r="42" spans="2:4" ht="15.75">
      <c r="B42" s="35" t="s">
        <v>143</v>
      </c>
      <c r="C42" s="35"/>
      <c r="D42" s="35" t="s">
        <v>109</v>
      </c>
    </row>
    <row r="43" spans="2:4" ht="15.75">
      <c r="B43" s="35" t="s">
        <v>144</v>
      </c>
      <c r="C43" s="35"/>
      <c r="D43" s="35" t="s">
        <v>109</v>
      </c>
    </row>
    <row r="44" spans="2:4" ht="15.75">
      <c r="B44" s="35" t="s">
        <v>145</v>
      </c>
      <c r="C44" s="35"/>
      <c r="D44" s="35" t="s">
        <v>107</v>
      </c>
    </row>
    <row r="45" spans="2:4" ht="15.75">
      <c r="B45" s="35" t="s">
        <v>146</v>
      </c>
      <c r="C45" s="35"/>
      <c r="D45" s="35" t="s">
        <v>107</v>
      </c>
    </row>
    <row r="46" spans="2:4" ht="15.75">
      <c r="B46" s="35" t="s">
        <v>118</v>
      </c>
      <c r="C46" s="35"/>
      <c r="D46" s="35" t="s">
        <v>109</v>
      </c>
    </row>
    <row r="47" spans="2:4" ht="15.75">
      <c r="B47" s="35" t="s">
        <v>119</v>
      </c>
      <c r="C47" s="35"/>
      <c r="D47" s="35" t="s">
        <v>107</v>
      </c>
    </row>
    <row r="48" spans="2:4" ht="15.75">
      <c r="B48" s="35" t="s">
        <v>147</v>
      </c>
      <c r="C48" s="35"/>
      <c r="D48" s="35" t="s">
        <v>109</v>
      </c>
    </row>
    <row r="49" spans="2:4" ht="15.75">
      <c r="B49" s="35" t="s">
        <v>148</v>
      </c>
      <c r="C49" s="35"/>
      <c r="D49" s="35" t="s">
        <v>107</v>
      </c>
    </row>
    <row r="50" spans="2:4" ht="15.75">
      <c r="B50" s="35" t="s">
        <v>121</v>
      </c>
      <c r="C50" s="35"/>
      <c r="D50" s="35" t="s">
        <v>109</v>
      </c>
    </row>
    <row r="51" spans="2:4" ht="15.75">
      <c r="B51" s="35" t="s">
        <v>121</v>
      </c>
      <c r="C51" s="35"/>
      <c r="D51" s="35" t="s">
        <v>107</v>
      </c>
    </row>
    <row r="52" spans="2:4" ht="15.75">
      <c r="B52" s="35" t="s">
        <v>149</v>
      </c>
      <c r="C52" s="35"/>
      <c r="D52" s="35" t="s">
        <v>107</v>
      </c>
    </row>
    <row r="53" spans="2:4" ht="15.75">
      <c r="B53" s="35" t="s">
        <v>124</v>
      </c>
      <c r="C53" s="35"/>
      <c r="D53" s="35" t="s">
        <v>109</v>
      </c>
    </row>
    <row r="54" spans="2:4" ht="15.75">
      <c r="B54" s="35" t="s">
        <v>150</v>
      </c>
      <c r="C54" s="35"/>
      <c r="D54" s="35" t="s">
        <v>109</v>
      </c>
    </row>
    <row r="55" spans="2:4" ht="15.75">
      <c r="B55" s="35" t="s">
        <v>151</v>
      </c>
      <c r="C55" s="35"/>
      <c r="D55" s="35" t="s">
        <v>107</v>
      </c>
    </row>
    <row r="56" spans="2:4" ht="15.75">
      <c r="B56" s="35" t="s">
        <v>152</v>
      </c>
      <c r="C56" s="35"/>
      <c r="D56" s="35" t="s">
        <v>107</v>
      </c>
    </row>
  </sheetData>
  <mergeCells count="2">
    <mergeCell ref="B2:D2"/>
    <mergeCell ref="B34:D3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33"/>
  <sheetViews>
    <sheetView topLeftCell="A32" workbookViewId="0">
      <selection activeCell="J16" sqref="J16"/>
    </sheetView>
  </sheetViews>
  <sheetFormatPr baseColWidth="10" defaultColWidth="10.7109375" defaultRowHeight="15"/>
  <cols>
    <col min="2" max="2" width="28.140625" customWidth="1"/>
    <col min="3" max="3" width="35.42578125" customWidth="1"/>
    <col min="4" max="4" width="21.85546875" customWidth="1"/>
  </cols>
  <sheetData>
    <row r="3" spans="2:4" ht="29.25" customHeight="1">
      <c r="B3" s="123" t="s">
        <v>153</v>
      </c>
      <c r="C3" s="123"/>
      <c r="D3" s="123"/>
    </row>
    <row r="5" spans="2:4" ht="31.5" customHeight="1">
      <c r="B5" s="1" t="s">
        <v>45</v>
      </c>
      <c r="C5" s="1" t="s">
        <v>51</v>
      </c>
      <c r="D5" s="1" t="s">
        <v>105</v>
      </c>
    </row>
    <row r="6" spans="2:4" ht="20.25" customHeight="1">
      <c r="B6" s="2" t="s">
        <v>154</v>
      </c>
      <c r="C6" s="31">
        <v>4.9000000000000004</v>
      </c>
      <c r="D6" s="2" t="s">
        <v>109</v>
      </c>
    </row>
    <row r="7" spans="2:4" ht="21" customHeight="1">
      <c r="B7" s="2" t="s">
        <v>155</v>
      </c>
      <c r="C7" s="31">
        <v>4.9000000000000004</v>
      </c>
      <c r="D7" s="2" t="s">
        <v>109</v>
      </c>
    </row>
    <row r="8" spans="2:4" ht="20.25" customHeight="1">
      <c r="B8" s="2" t="s">
        <v>111</v>
      </c>
      <c r="C8" s="31">
        <v>4.9000000000000004</v>
      </c>
      <c r="D8" s="2" t="s">
        <v>109</v>
      </c>
    </row>
    <row r="9" spans="2:4" ht="19.5" customHeight="1">
      <c r="B9" s="2" t="s">
        <v>156</v>
      </c>
      <c r="C9" s="31">
        <v>4.9000000000000004</v>
      </c>
      <c r="D9" s="2" t="s">
        <v>109</v>
      </c>
    </row>
    <row r="10" spans="2:4" ht="18.75" customHeight="1">
      <c r="B10" s="2" t="s">
        <v>157</v>
      </c>
      <c r="C10" s="31">
        <v>4.9000000000000004</v>
      </c>
      <c r="D10" s="2" t="s">
        <v>107</v>
      </c>
    </row>
    <row r="11" spans="2:4" ht="18" customHeight="1">
      <c r="B11" s="2" t="s">
        <v>158</v>
      </c>
      <c r="C11" s="31">
        <v>4.9000000000000004</v>
      </c>
      <c r="D11" s="2" t="s">
        <v>107</v>
      </c>
    </row>
    <row r="12" spans="2:4" ht="18.75" customHeight="1">
      <c r="B12" s="2" t="s">
        <v>159</v>
      </c>
      <c r="C12" s="31">
        <v>4.9000000000000004</v>
      </c>
      <c r="D12" s="2" t="s">
        <v>107</v>
      </c>
    </row>
    <row r="13" spans="2:4" ht="16.5" customHeight="1">
      <c r="B13" s="2" t="s">
        <v>160</v>
      </c>
      <c r="C13" s="31">
        <v>4.9000000000000004</v>
      </c>
      <c r="D13" s="2" t="s">
        <v>107</v>
      </c>
    </row>
    <row r="14" spans="2:4" ht="18" customHeight="1">
      <c r="B14" s="2" t="s">
        <v>161</v>
      </c>
      <c r="C14" s="31">
        <v>4.9000000000000004</v>
      </c>
      <c r="D14" s="2" t="s">
        <v>107</v>
      </c>
    </row>
    <row r="15" spans="2:4" ht="17.25" customHeight="1">
      <c r="B15" s="2" t="s">
        <v>162</v>
      </c>
      <c r="C15" s="31">
        <v>4.9000000000000004</v>
      </c>
      <c r="D15" s="2" t="s">
        <v>107</v>
      </c>
    </row>
    <row r="16" spans="2:4" ht="20.25" customHeight="1">
      <c r="B16" s="2" t="s">
        <v>163</v>
      </c>
      <c r="C16" s="31">
        <v>4.9000000000000004</v>
      </c>
      <c r="D16" s="2" t="s">
        <v>107</v>
      </c>
    </row>
    <row r="17" spans="2:4" ht="20.25" customHeight="1">
      <c r="B17" s="2" t="s">
        <v>150</v>
      </c>
      <c r="C17" s="31">
        <v>4.9000000000000004</v>
      </c>
      <c r="D17" s="2" t="s">
        <v>107</v>
      </c>
    </row>
    <row r="18" spans="2:4" ht="21" customHeight="1">
      <c r="B18" s="2" t="s">
        <v>164</v>
      </c>
      <c r="C18" s="31">
        <v>4.9000000000000004</v>
      </c>
      <c r="D18" s="2" t="s">
        <v>107</v>
      </c>
    </row>
    <row r="19" spans="2:4" ht="20.25" customHeight="1">
      <c r="B19" s="2" t="s">
        <v>165</v>
      </c>
      <c r="C19" s="31">
        <v>4.9000000000000004</v>
      </c>
      <c r="D19" s="2" t="s">
        <v>107</v>
      </c>
    </row>
    <row r="20" spans="2:4" ht="21.75" customHeight="1">
      <c r="B20" s="2" t="s">
        <v>166</v>
      </c>
      <c r="C20" s="31">
        <v>4.9000000000000004</v>
      </c>
      <c r="D20" s="2" t="s">
        <v>107</v>
      </c>
    </row>
    <row r="21" spans="2:4" ht="19.5" customHeight="1">
      <c r="B21" s="2" t="s">
        <v>167</v>
      </c>
      <c r="C21" s="31">
        <v>7.3</v>
      </c>
      <c r="D21" s="2" t="s">
        <v>107</v>
      </c>
    </row>
    <row r="22" spans="2:4" ht="29.25" customHeight="1">
      <c r="B22" s="32" t="s">
        <v>168</v>
      </c>
      <c r="C22" s="33">
        <f>SUM(C6:C21)</f>
        <v>80.8</v>
      </c>
    </row>
    <row r="27" spans="2:4" ht="33">
      <c r="B27" s="123" t="s">
        <v>169</v>
      </c>
      <c r="C27" s="123"/>
      <c r="D27" s="123"/>
    </row>
    <row r="29" spans="2:4" ht="20.25">
      <c r="B29" s="1" t="s">
        <v>45</v>
      </c>
      <c r="C29" s="1" t="s">
        <v>51</v>
      </c>
      <c r="D29" s="1" t="s">
        <v>105</v>
      </c>
    </row>
    <row r="30" spans="2:4" ht="27" customHeight="1">
      <c r="B30" s="2" t="s">
        <v>170</v>
      </c>
      <c r="C30" s="31">
        <v>4.9000000000000004</v>
      </c>
      <c r="D30" s="2" t="s">
        <v>109</v>
      </c>
    </row>
    <row r="31" spans="2:4" ht="24.75" customHeight="1">
      <c r="B31" s="2" t="s">
        <v>144</v>
      </c>
      <c r="C31" s="31">
        <v>4.9000000000000004</v>
      </c>
      <c r="D31" s="2" t="s">
        <v>109</v>
      </c>
    </row>
    <row r="32" spans="2:4" ht="20.25" customHeight="1">
      <c r="B32" s="2" t="s">
        <v>171</v>
      </c>
      <c r="C32" s="31">
        <v>4.9000000000000004</v>
      </c>
      <c r="D32" s="2" t="s">
        <v>107</v>
      </c>
    </row>
    <row r="33" spans="2:3" ht="33" customHeight="1">
      <c r="B33" s="34" t="s">
        <v>168</v>
      </c>
      <c r="C33" s="33">
        <f>SUM(C30:C32)</f>
        <v>14.7</v>
      </c>
    </row>
  </sheetData>
  <mergeCells count="2">
    <mergeCell ref="B3:D3"/>
    <mergeCell ref="B27:D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7"/>
  <sheetViews>
    <sheetView tabSelected="1" view="pageBreakPreview" zoomScaleNormal="100" zoomScaleSheetLayoutView="100" workbookViewId="0">
      <selection activeCell="A9" sqref="A9:F9"/>
    </sheetView>
  </sheetViews>
  <sheetFormatPr baseColWidth="10" defaultColWidth="11" defaultRowHeight="15"/>
  <cols>
    <col min="1" max="1" width="7.28515625" style="6" customWidth="1"/>
    <col min="2" max="2" width="46.7109375" customWidth="1"/>
    <col min="3" max="3" width="7" style="6" customWidth="1"/>
    <col min="4" max="4" width="11.5703125" customWidth="1"/>
    <col min="5" max="5" width="15" customWidth="1"/>
    <col min="6" max="6" width="16.42578125" customWidth="1"/>
  </cols>
  <sheetData>
    <row r="2" spans="1:7">
      <c r="A2" s="124" t="s">
        <v>172</v>
      </c>
      <c r="B2" s="124"/>
      <c r="C2" s="124"/>
      <c r="D2" s="124"/>
      <c r="E2" s="124"/>
      <c r="F2" s="124"/>
      <c r="G2" s="124"/>
    </row>
    <row r="3" spans="1:7">
      <c r="A3" s="124" t="s">
        <v>173</v>
      </c>
      <c r="B3" s="124"/>
      <c r="C3" s="124"/>
      <c r="D3" s="124"/>
      <c r="E3" s="124"/>
      <c r="F3" s="124"/>
      <c r="G3" s="124"/>
    </row>
    <row r="4" spans="1:7">
      <c r="A4" s="124" t="s">
        <v>174</v>
      </c>
      <c r="B4" s="124"/>
      <c r="C4" s="124"/>
      <c r="D4" s="124"/>
      <c r="E4" s="124"/>
      <c r="F4" s="124"/>
      <c r="G4" s="124"/>
    </row>
    <row r="5" spans="1:7">
      <c r="A5" s="7"/>
      <c r="B5" s="7"/>
      <c r="C5" s="7"/>
      <c r="D5" s="8"/>
      <c r="E5" s="7"/>
      <c r="F5" s="7"/>
      <c r="G5" s="7"/>
    </row>
    <row r="6" spans="1:7">
      <c r="A6" s="125" t="s">
        <v>234</v>
      </c>
      <c r="B6" s="126"/>
      <c r="C6" s="126"/>
      <c r="D6" s="126"/>
      <c r="E6" s="126"/>
      <c r="F6" s="127"/>
      <c r="G6" s="7"/>
    </row>
    <row r="7" spans="1:7" ht="28.5" customHeight="1">
      <c r="A7" s="128" t="s">
        <v>235</v>
      </c>
      <c r="B7" s="129"/>
      <c r="C7" s="129"/>
      <c r="D7" s="129"/>
      <c r="E7" s="129"/>
      <c r="F7" s="130"/>
      <c r="G7" s="7"/>
    </row>
    <row r="8" spans="1:7">
      <c r="A8" s="128" t="s">
        <v>175</v>
      </c>
      <c r="B8" s="129"/>
      <c r="C8" s="129"/>
      <c r="D8" s="129"/>
      <c r="E8" s="129"/>
      <c r="F8" s="130"/>
      <c r="G8" s="7"/>
    </row>
    <row r="9" spans="1:7" ht="30" customHeight="1">
      <c r="A9" s="133" t="s">
        <v>175</v>
      </c>
      <c r="B9" s="134"/>
      <c r="C9" s="134"/>
      <c r="D9" s="134"/>
      <c r="E9" s="134"/>
      <c r="F9" s="135"/>
      <c r="G9" s="7"/>
    </row>
    <row r="10" spans="1:7" ht="24" customHeight="1">
      <c r="A10" s="138" t="s">
        <v>176</v>
      </c>
      <c r="B10" s="140" t="s">
        <v>177</v>
      </c>
      <c r="C10" s="140" t="s">
        <v>178</v>
      </c>
      <c r="D10" s="9" t="s">
        <v>179</v>
      </c>
      <c r="E10" s="10" t="s">
        <v>232</v>
      </c>
      <c r="F10" s="11" t="s">
        <v>180</v>
      </c>
      <c r="G10" s="7"/>
    </row>
    <row r="11" spans="1:7" ht="24" customHeight="1">
      <c r="A11" s="139"/>
      <c r="B11" s="141"/>
      <c r="C11" s="141"/>
      <c r="D11" s="12">
        <v>4</v>
      </c>
      <c r="E11" s="12">
        <v>5</v>
      </c>
      <c r="F11" s="13" t="s">
        <v>181</v>
      </c>
    </row>
    <row r="12" spans="1:7" ht="21.6" customHeight="1">
      <c r="A12" s="14">
        <v>1</v>
      </c>
      <c r="B12" s="15" t="s">
        <v>182</v>
      </c>
      <c r="C12" s="16" t="s">
        <v>183</v>
      </c>
      <c r="D12" s="17">
        <v>1</v>
      </c>
      <c r="E12" s="17"/>
      <c r="F12" s="53">
        <f>D12*E12</f>
        <v>0</v>
      </c>
    </row>
    <row r="13" spans="1:7" ht="47.25">
      <c r="A13" s="14">
        <v>2</v>
      </c>
      <c r="B13" s="15" t="s">
        <v>224</v>
      </c>
      <c r="C13" s="16" t="s">
        <v>184</v>
      </c>
      <c r="D13" s="17">
        <v>6</v>
      </c>
      <c r="E13" s="17"/>
      <c r="F13" s="53">
        <f t="shared" ref="F13:F39" si="0">D13*E13</f>
        <v>0</v>
      </c>
    </row>
    <row r="14" spans="1:7" ht="21.6" customHeight="1">
      <c r="A14" s="14">
        <v>3</v>
      </c>
      <c r="B14" s="15" t="s">
        <v>225</v>
      </c>
      <c r="C14" s="16" t="s">
        <v>185</v>
      </c>
      <c r="D14" s="19">
        <f>1234.1</f>
        <v>1234.0999999999999</v>
      </c>
      <c r="E14" s="17"/>
      <c r="F14" s="53">
        <f t="shared" si="0"/>
        <v>0</v>
      </c>
    </row>
    <row r="15" spans="1:7" ht="21.6" customHeight="1">
      <c r="A15" s="14">
        <v>4</v>
      </c>
      <c r="B15" s="15" t="s">
        <v>186</v>
      </c>
      <c r="C15" s="16" t="s">
        <v>185</v>
      </c>
      <c r="D15" s="17">
        <f>5605+1540</f>
        <v>7145</v>
      </c>
      <c r="E15" s="17"/>
      <c r="F15" s="53">
        <f t="shared" si="0"/>
        <v>0</v>
      </c>
    </row>
    <row r="16" spans="1:7" ht="21.6" customHeight="1">
      <c r="A16" s="14">
        <v>5</v>
      </c>
      <c r="B16" s="15" t="s">
        <v>187</v>
      </c>
      <c r="C16" s="16" t="s">
        <v>185</v>
      </c>
      <c r="D16" s="17">
        <f>133.58</f>
        <v>133.58000000000001</v>
      </c>
      <c r="E16" s="17"/>
      <c r="F16" s="53">
        <f t="shared" si="0"/>
        <v>0</v>
      </c>
    </row>
    <row r="17" spans="1:6" ht="21.6" customHeight="1">
      <c r="A17" s="14">
        <v>6</v>
      </c>
      <c r="B17" s="15" t="s">
        <v>188</v>
      </c>
      <c r="C17" s="16" t="s">
        <v>185</v>
      </c>
      <c r="D17" s="17">
        <f>637.2</f>
        <v>637.20000000000005</v>
      </c>
      <c r="E17" s="17"/>
      <c r="F17" s="53">
        <f t="shared" si="0"/>
        <v>0</v>
      </c>
    </row>
    <row r="18" spans="1:6" ht="21.6" customHeight="1">
      <c r="A18" s="14">
        <v>7</v>
      </c>
      <c r="B18" s="15" t="s">
        <v>189</v>
      </c>
      <c r="C18" s="16" t="s">
        <v>185</v>
      </c>
      <c r="D18" s="17">
        <f>2383.6</f>
        <v>2383.6</v>
      </c>
      <c r="E18" s="17"/>
      <c r="F18" s="53">
        <f t="shared" si="0"/>
        <v>0</v>
      </c>
    </row>
    <row r="19" spans="1:6" ht="21.6" customHeight="1">
      <c r="A19" s="14">
        <v>8</v>
      </c>
      <c r="B19" s="15" t="s">
        <v>190</v>
      </c>
      <c r="C19" s="16" t="s">
        <v>185</v>
      </c>
      <c r="D19" s="17">
        <f>1604.8+190.4</f>
        <v>1795.2</v>
      </c>
      <c r="E19" s="17"/>
      <c r="F19" s="53">
        <f t="shared" si="0"/>
        <v>0</v>
      </c>
    </row>
    <row r="20" spans="1:6" ht="21.6" customHeight="1">
      <c r="A20" s="14">
        <v>9</v>
      </c>
      <c r="B20" s="15" t="s">
        <v>191</v>
      </c>
      <c r="C20" s="16" t="s">
        <v>185</v>
      </c>
      <c r="D20" s="17">
        <f>708+84</f>
        <v>792</v>
      </c>
      <c r="E20" s="17"/>
      <c r="F20" s="53">
        <f t="shared" si="0"/>
        <v>0</v>
      </c>
    </row>
    <row r="21" spans="1:6" ht="21.6" customHeight="1">
      <c r="A21" s="14">
        <v>10</v>
      </c>
      <c r="B21" s="15" t="s">
        <v>192</v>
      </c>
      <c r="C21" s="16" t="s">
        <v>193</v>
      </c>
      <c r="D21" s="17">
        <f>3960</f>
        <v>3960</v>
      </c>
      <c r="E21" s="17"/>
      <c r="F21" s="53">
        <f t="shared" si="0"/>
        <v>0</v>
      </c>
    </row>
    <row r="22" spans="1:6" ht="21.6" customHeight="1">
      <c r="A22" s="14">
        <v>11</v>
      </c>
      <c r="B22" s="15" t="s">
        <v>194</v>
      </c>
      <c r="C22" s="16" t="s">
        <v>195</v>
      </c>
      <c r="D22" s="17">
        <f>5.94</f>
        <v>5.94</v>
      </c>
      <c r="E22" s="17"/>
      <c r="F22" s="53">
        <f t="shared" si="0"/>
        <v>0</v>
      </c>
    </row>
    <row r="23" spans="1:6" ht="21.6" customHeight="1">
      <c r="A23" s="14">
        <v>12</v>
      </c>
      <c r="B23" s="15" t="s">
        <v>196</v>
      </c>
      <c r="C23" s="16" t="s">
        <v>193</v>
      </c>
      <c r="D23" s="17">
        <v>3960</v>
      </c>
      <c r="E23" s="17"/>
      <c r="F23" s="53">
        <f t="shared" si="0"/>
        <v>0</v>
      </c>
    </row>
    <row r="24" spans="1:6" ht="21.6" customHeight="1">
      <c r="A24" s="14">
        <v>13</v>
      </c>
      <c r="B24" s="15" t="s">
        <v>197</v>
      </c>
      <c r="C24" s="16" t="s">
        <v>195</v>
      </c>
      <c r="D24" s="17">
        <v>5.54</v>
      </c>
      <c r="E24" s="17"/>
      <c r="F24" s="53">
        <f t="shared" si="0"/>
        <v>0</v>
      </c>
    </row>
    <row r="25" spans="1:6" ht="30" customHeight="1">
      <c r="A25" s="14">
        <v>14</v>
      </c>
      <c r="B25" s="15" t="s">
        <v>198</v>
      </c>
      <c r="C25" s="16" t="s">
        <v>195</v>
      </c>
      <c r="D25" s="17">
        <v>1238.4000000000001</v>
      </c>
      <c r="E25" s="17"/>
      <c r="F25" s="53">
        <f t="shared" si="0"/>
        <v>0</v>
      </c>
    </row>
    <row r="26" spans="1:6" ht="30" customHeight="1">
      <c r="A26" s="14">
        <v>15</v>
      </c>
      <c r="B26" s="15" t="s">
        <v>199</v>
      </c>
      <c r="C26" s="16" t="s">
        <v>195</v>
      </c>
      <c r="D26" s="17">
        <v>74.3</v>
      </c>
      <c r="E26" s="17"/>
      <c r="F26" s="53">
        <f t="shared" si="0"/>
        <v>0</v>
      </c>
    </row>
    <row r="27" spans="1:6" ht="34.9" customHeight="1">
      <c r="A27" s="14">
        <v>16</v>
      </c>
      <c r="B27" s="15" t="s">
        <v>200</v>
      </c>
      <c r="C27" s="16" t="s">
        <v>193</v>
      </c>
      <c r="D27" s="17">
        <v>78000</v>
      </c>
      <c r="E27" s="20"/>
      <c r="F27" s="53">
        <f t="shared" si="0"/>
        <v>0</v>
      </c>
    </row>
    <row r="28" spans="1:6" s="5" customFormat="1" ht="22.15" customHeight="1">
      <c r="A28" s="14">
        <v>17</v>
      </c>
      <c r="B28" s="21" t="s">
        <v>226</v>
      </c>
      <c r="C28" s="16" t="s">
        <v>185</v>
      </c>
      <c r="D28" s="20">
        <v>3691.5</v>
      </c>
      <c r="E28" s="20"/>
      <c r="F28" s="53">
        <f t="shared" si="0"/>
        <v>0</v>
      </c>
    </row>
    <row r="29" spans="1:6" s="5" customFormat="1" ht="22.15" customHeight="1">
      <c r="A29" s="14">
        <v>18</v>
      </c>
      <c r="B29" s="21" t="s">
        <v>227</v>
      </c>
      <c r="C29" s="16" t="s">
        <v>185</v>
      </c>
      <c r="D29" s="20">
        <v>3427.5</v>
      </c>
      <c r="E29" s="20"/>
      <c r="F29" s="53">
        <f t="shared" si="0"/>
        <v>0</v>
      </c>
    </row>
    <row r="30" spans="1:6" ht="22.15" customHeight="1">
      <c r="A30" s="14">
        <v>19</v>
      </c>
      <c r="B30" s="15" t="s">
        <v>201</v>
      </c>
      <c r="C30" s="16" t="s">
        <v>202</v>
      </c>
      <c r="D30" s="18">
        <v>540</v>
      </c>
      <c r="E30" s="17"/>
      <c r="F30" s="53">
        <f t="shared" si="0"/>
        <v>0</v>
      </c>
    </row>
    <row r="31" spans="1:6" ht="22.15" customHeight="1">
      <c r="A31" s="14">
        <v>20</v>
      </c>
      <c r="B31" s="15" t="s">
        <v>203</v>
      </c>
      <c r="C31" s="16" t="s">
        <v>202</v>
      </c>
      <c r="D31" s="18">
        <v>70</v>
      </c>
      <c r="E31" s="17"/>
      <c r="F31" s="53">
        <f t="shared" si="0"/>
        <v>0</v>
      </c>
    </row>
    <row r="32" spans="1:6" ht="22.15" customHeight="1">
      <c r="A32" s="14">
        <v>21</v>
      </c>
      <c r="B32" s="15" t="s">
        <v>204</v>
      </c>
      <c r="C32" s="16" t="s">
        <v>202</v>
      </c>
      <c r="D32" s="18">
        <v>16</v>
      </c>
      <c r="E32" s="17"/>
      <c r="F32" s="53">
        <f t="shared" si="0"/>
        <v>0</v>
      </c>
    </row>
    <row r="33" spans="1:9" ht="22.15" customHeight="1">
      <c r="A33" s="14">
        <v>22</v>
      </c>
      <c r="B33" s="15" t="s">
        <v>205</v>
      </c>
      <c r="C33" s="16" t="s">
        <v>202</v>
      </c>
      <c r="D33" s="18">
        <v>10</v>
      </c>
      <c r="E33" s="17"/>
      <c r="F33" s="53">
        <f t="shared" si="0"/>
        <v>0</v>
      </c>
    </row>
    <row r="34" spans="1:9" s="5" customFormat="1" ht="22.15" customHeight="1">
      <c r="A34" s="14">
        <v>23</v>
      </c>
      <c r="B34" s="21" t="s">
        <v>228</v>
      </c>
      <c r="C34" s="16" t="s">
        <v>185</v>
      </c>
      <c r="D34" s="18">
        <v>8.7799999999999994</v>
      </c>
      <c r="E34" s="17"/>
      <c r="F34" s="53">
        <f t="shared" si="0"/>
        <v>0</v>
      </c>
    </row>
    <row r="35" spans="1:9" ht="22.15" customHeight="1">
      <c r="A35" s="14">
        <v>24</v>
      </c>
      <c r="B35" s="21" t="s">
        <v>229</v>
      </c>
      <c r="C35" s="16" t="s">
        <v>185</v>
      </c>
      <c r="D35" s="20">
        <f>78.85</f>
        <v>78.849999999999994</v>
      </c>
      <c r="E35" s="20"/>
      <c r="F35" s="53">
        <f t="shared" si="0"/>
        <v>0</v>
      </c>
    </row>
    <row r="36" spans="1:9" ht="22.15" customHeight="1">
      <c r="A36" s="14">
        <v>25</v>
      </c>
      <c r="B36" s="15" t="s">
        <v>206</v>
      </c>
      <c r="C36" s="16" t="s">
        <v>185</v>
      </c>
      <c r="D36" s="17">
        <v>164</v>
      </c>
      <c r="E36" s="17"/>
      <c r="F36" s="53">
        <f t="shared" si="0"/>
        <v>0</v>
      </c>
    </row>
    <row r="37" spans="1:9" ht="22.15" customHeight="1">
      <c r="A37" s="14">
        <v>26</v>
      </c>
      <c r="B37" s="15" t="s">
        <v>207</v>
      </c>
      <c r="C37" s="16" t="s">
        <v>202</v>
      </c>
      <c r="D37" s="17">
        <v>13000</v>
      </c>
      <c r="E37" s="17"/>
      <c r="F37" s="53">
        <f t="shared" si="0"/>
        <v>0</v>
      </c>
      <c r="I37" s="22" t="s">
        <v>208</v>
      </c>
    </row>
    <row r="38" spans="1:9" ht="22.15" customHeight="1">
      <c r="A38" s="14">
        <v>27</v>
      </c>
      <c r="B38" s="15" t="s">
        <v>230</v>
      </c>
      <c r="C38" s="16" t="s">
        <v>202</v>
      </c>
      <c r="D38" s="23">
        <v>27</v>
      </c>
      <c r="E38" s="24"/>
      <c r="F38" s="53">
        <f t="shared" si="0"/>
        <v>0</v>
      </c>
      <c r="I38" s="22"/>
    </row>
    <row r="39" spans="1:9" ht="15.6" customHeight="1">
      <c r="A39" s="14">
        <v>28</v>
      </c>
      <c r="B39" s="25" t="s">
        <v>231</v>
      </c>
      <c r="C39" s="26" t="s">
        <v>202</v>
      </c>
      <c r="D39" s="27">
        <v>28</v>
      </c>
      <c r="E39" s="28"/>
      <c r="F39" s="53">
        <f t="shared" si="0"/>
        <v>0</v>
      </c>
    </row>
    <row r="40" spans="1:9" ht="15.6" customHeight="1">
      <c r="A40" s="136" t="s">
        <v>209</v>
      </c>
      <c r="B40" s="136"/>
      <c r="C40" s="136"/>
      <c r="D40" s="136"/>
      <c r="E40" s="137"/>
      <c r="F40" s="29">
        <f>SUM(F12:F39)</f>
        <v>0</v>
      </c>
    </row>
    <row r="41" spans="1:9" ht="15.6" customHeight="1">
      <c r="A41" s="136" t="s">
        <v>210</v>
      </c>
      <c r="B41" s="136"/>
      <c r="C41" s="136"/>
      <c r="D41" s="136"/>
      <c r="E41" s="137"/>
      <c r="F41" s="30">
        <f>TRUNC(F40*0.2,2)</f>
        <v>0</v>
      </c>
    </row>
    <row r="42" spans="1:9" ht="15.75">
      <c r="A42" s="136" t="s">
        <v>211</v>
      </c>
      <c r="B42" s="136"/>
      <c r="C42" s="136"/>
      <c r="D42" s="136"/>
      <c r="E42" s="137"/>
      <c r="F42" s="30">
        <f>F41+F40</f>
        <v>0</v>
      </c>
    </row>
    <row r="43" spans="1:9">
      <c r="A43" s="131" t="s">
        <v>233</v>
      </c>
      <c r="B43" s="132"/>
      <c r="C43" s="132"/>
      <c r="D43" s="132"/>
      <c r="E43" s="132"/>
      <c r="F43" s="132"/>
    </row>
    <row r="44" spans="1:9">
      <c r="A44" s="132"/>
      <c r="B44" s="132"/>
      <c r="C44" s="132"/>
      <c r="D44" s="132"/>
      <c r="E44" s="132"/>
      <c r="F44" s="132"/>
    </row>
    <row r="45" spans="1:9">
      <c r="A45" s="132"/>
      <c r="B45" s="132"/>
      <c r="C45" s="132"/>
      <c r="D45" s="132"/>
      <c r="E45" s="132"/>
      <c r="F45" s="132"/>
    </row>
    <row r="46" spans="1:9">
      <c r="A46" s="132"/>
      <c r="B46" s="132"/>
      <c r="C46" s="132"/>
      <c r="D46" s="132"/>
      <c r="E46" s="132"/>
      <c r="F46" s="132"/>
    </row>
    <row r="47" spans="1:9">
      <c r="D47" t="s">
        <v>208</v>
      </c>
    </row>
  </sheetData>
  <mergeCells count="14">
    <mergeCell ref="A43:F46"/>
    <mergeCell ref="A8:F8"/>
    <mergeCell ref="A9:F9"/>
    <mergeCell ref="A40:E40"/>
    <mergeCell ref="A41:E41"/>
    <mergeCell ref="A42:E42"/>
    <mergeCell ref="A10:A11"/>
    <mergeCell ref="B10:B11"/>
    <mergeCell ref="C10:C11"/>
    <mergeCell ref="A2:G2"/>
    <mergeCell ref="A3:G3"/>
    <mergeCell ref="A4:G4"/>
    <mergeCell ref="A6:F6"/>
    <mergeCell ref="A7:F7"/>
  </mergeCells>
  <pageMargins left="0.7" right="0.7" top="0.75" bottom="0.75" header="0.3" footer="0.3"/>
  <pageSetup paperSize="9" scale="65" orientation="portrait" r:id="rId1"/>
  <rowBreaks count="1" manualBreakCount="1">
    <brk id="47" max="16383" man="1"/>
  </rowBreaks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9"/>
  <sheetViews>
    <sheetView topLeftCell="C2" workbookViewId="0">
      <selection activeCell="D19" sqref="D19:E19"/>
    </sheetView>
  </sheetViews>
  <sheetFormatPr baseColWidth="10" defaultColWidth="10.7109375" defaultRowHeight="15"/>
  <cols>
    <col min="2" max="2" width="28.7109375" customWidth="1"/>
    <col min="3" max="3" width="27.85546875" customWidth="1"/>
    <col min="4" max="4" width="25.7109375" customWidth="1"/>
  </cols>
  <sheetData>
    <row r="4" spans="2:4" ht="20.25">
      <c r="B4" s="122" t="s">
        <v>212</v>
      </c>
      <c r="C4" s="122"/>
      <c r="D4" s="122"/>
    </row>
    <row r="6" spans="2:4" ht="20.25">
      <c r="B6" s="1" t="s">
        <v>45</v>
      </c>
      <c r="C6" s="1" t="s">
        <v>213</v>
      </c>
      <c r="D6" s="1" t="s">
        <v>105</v>
      </c>
    </row>
    <row r="7" spans="2:4" ht="28.5" customHeight="1">
      <c r="B7" s="2" t="s">
        <v>214</v>
      </c>
      <c r="C7" s="2" t="s">
        <v>215</v>
      </c>
      <c r="D7" s="2" t="s">
        <v>216</v>
      </c>
    </row>
    <row r="8" spans="2:4" ht="30" customHeight="1">
      <c r="B8" s="2" t="s">
        <v>167</v>
      </c>
      <c r="C8" s="2" t="s">
        <v>217</v>
      </c>
      <c r="D8" s="2" t="s">
        <v>109</v>
      </c>
    </row>
    <row r="9" spans="2:4" ht="26.25" customHeight="1"/>
    <row r="10" spans="2:4" ht="24" customHeight="1"/>
    <row r="11" spans="2:4" ht="23.25" customHeight="1">
      <c r="B11" s="122" t="s">
        <v>218</v>
      </c>
      <c r="C11" s="122"/>
      <c r="D11" s="122"/>
    </row>
    <row r="12" spans="2:4" ht="24.75" customHeight="1"/>
    <row r="13" spans="2:4" ht="23.25" customHeight="1">
      <c r="B13" s="1" t="s">
        <v>45</v>
      </c>
      <c r="C13" s="1" t="s">
        <v>213</v>
      </c>
      <c r="D13" s="1" t="s">
        <v>105</v>
      </c>
    </row>
    <row r="14" spans="2:4" ht="28.5" customHeight="1">
      <c r="B14" s="2" t="s">
        <v>138</v>
      </c>
      <c r="C14" s="3" t="s">
        <v>219</v>
      </c>
      <c r="D14" s="2" t="s">
        <v>107</v>
      </c>
    </row>
    <row r="15" spans="2:4" ht="24" customHeight="1">
      <c r="B15" s="2" t="s">
        <v>139</v>
      </c>
      <c r="C15" s="3" t="s">
        <v>219</v>
      </c>
      <c r="D15" s="2" t="s">
        <v>109</v>
      </c>
    </row>
    <row r="16" spans="2:4" ht="19.5" customHeight="1">
      <c r="B16" s="2" t="s">
        <v>150</v>
      </c>
      <c r="C16" s="3" t="s">
        <v>220</v>
      </c>
      <c r="D16" s="2" t="s">
        <v>107</v>
      </c>
    </row>
    <row r="17" spans="2:4" ht="21.75" customHeight="1">
      <c r="B17" s="2" t="s">
        <v>221</v>
      </c>
      <c r="C17" s="3" t="s">
        <v>222</v>
      </c>
      <c r="D17" s="2" t="s">
        <v>107</v>
      </c>
    </row>
    <row r="18" spans="2:4" ht="21" customHeight="1">
      <c r="B18" s="2" t="s">
        <v>152</v>
      </c>
      <c r="C18" s="3" t="s">
        <v>222</v>
      </c>
      <c r="D18" s="2" t="s">
        <v>107</v>
      </c>
    </row>
    <row r="19" spans="2:4" ht="22.5" customHeight="1">
      <c r="B19" s="2" t="s">
        <v>221</v>
      </c>
      <c r="C19" s="4" t="s">
        <v>223</v>
      </c>
      <c r="D19" s="2" t="s">
        <v>109</v>
      </c>
    </row>
  </sheetData>
  <mergeCells count="2">
    <mergeCell ref="B4:D4"/>
    <mergeCell ref="B11:D1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OH SEC 01</vt:lpstr>
      <vt:lpstr>ACC SEC 01,02</vt:lpstr>
      <vt:lpstr>OH SEC 02</vt:lpstr>
      <vt:lpstr>PANNEAUX SIGN</vt:lpstr>
      <vt:lpstr>acces buse600</vt:lpstr>
      <vt:lpstr>estimation</vt:lpstr>
      <vt:lpstr>PANNEAUX DE DIRECTION</vt:lpstr>
      <vt:lpstr>estimation!Zone_d_impression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2006-09-12T15:06:00Z</dcterms:created>
  <dcterms:modified xsi:type="dcterms:W3CDTF">2026-09-25T11:05:18Z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BEDA849D8FE04AECB7F8FD06FA920CF5_13</vt:lpwstr>
  </property>
  <property fmtid="{D5CDD505-2E9C-101B-9397-08002B2CF9AE}" pid="3" name="KSOProductBuildVer">
    <vt:lpwstr>1036-12.1.0.28485</vt:lpwstr>
  </property>
  <property fmtid="{D5CDD505-2E9C-101B-9397-08002B2CF9AE}" pid="4" name="CalculationRule">
    <vt:i4>0</vt:i4>
  </property>
</Properties>
</file>