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bedb\Desktop\AO DAR OUMOUMA LAKHSSAS\"/>
    </mc:Choice>
  </mc:AlternateContent>
  <xr:revisionPtr revIDLastSave="0" documentId="13_ncr:1_{0124FFF8-5998-42D7-915D-CBC1FCE7C5B1}" xr6:coauthVersionLast="47" xr6:coauthVersionMax="47" xr10:uidLastSave="{00000000-0000-0000-0000-000000000000}"/>
  <bookViews>
    <workbookView xWindow="-120" yWindow="-120" windowWidth="29040" windowHeight="17520" xr2:uid="{6DD31FFD-BEC7-4B55-A418-4B25EB996586}"/>
  </bookViews>
  <sheets>
    <sheet name="Estimation modifier" sheetId="1" r:id="rId1"/>
  </sheets>
  <externalReferences>
    <externalReference r:id="rId2"/>
  </externalReferences>
  <definedNames>
    <definedName name="_xlnm.Print_Area" localSheetId="0">'Estimation modifier'!$A$1:$F$457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79" i="1" l="1"/>
  <c r="A377" i="1"/>
  <c r="A375" i="1"/>
  <c r="A373" i="1"/>
  <c r="A371" i="1"/>
  <c r="A369" i="1"/>
  <c r="A367" i="1"/>
  <c r="A365" i="1"/>
  <c r="A360" i="1"/>
  <c r="A358" i="1"/>
  <c r="A356" i="1"/>
  <c r="A353" i="1"/>
  <c r="A351" i="1"/>
  <c r="A349" i="1"/>
  <c r="F122" i="1"/>
  <c r="F121" i="1"/>
  <c r="F441" i="1"/>
  <c r="F440" i="1"/>
  <c r="F439" i="1"/>
  <c r="F438" i="1"/>
  <c r="F437" i="1"/>
  <c r="F433" i="1"/>
  <c r="F432" i="1"/>
  <c r="F431" i="1"/>
  <c r="F430" i="1"/>
  <c r="F429" i="1"/>
  <c r="F428" i="1"/>
  <c r="F427" i="1"/>
  <c r="F424" i="1"/>
  <c r="F423" i="1"/>
  <c r="F422" i="1"/>
  <c r="F421" i="1"/>
  <c r="F420" i="1"/>
  <c r="F419" i="1"/>
  <c r="F418" i="1"/>
  <c r="F417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D370" i="1"/>
  <c r="F369" i="1"/>
  <c r="F368" i="1"/>
  <c r="F367" i="1"/>
  <c r="F366" i="1"/>
  <c r="F365" i="1"/>
  <c r="F364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88" i="1"/>
  <c r="F286" i="1"/>
  <c r="F284" i="1"/>
  <c r="F282" i="1"/>
  <c r="F280" i="1"/>
  <c r="F278" i="1"/>
  <c r="F289" i="1" s="1"/>
  <c r="F274" i="1"/>
  <c r="F273" i="1"/>
  <c r="F272" i="1"/>
  <c r="F271" i="1"/>
  <c r="F270" i="1"/>
  <c r="F268" i="1"/>
  <c r="F267" i="1"/>
  <c r="F266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0" i="1"/>
  <c r="F219" i="1"/>
  <c r="F218" i="1"/>
  <c r="F217" i="1"/>
  <c r="F216" i="1"/>
  <c r="F215" i="1"/>
  <c r="F214" i="1"/>
  <c r="F213" i="1"/>
  <c r="F212" i="1"/>
  <c r="F207" i="1"/>
  <c r="F205" i="1"/>
  <c r="F203" i="1"/>
  <c r="F200" i="1"/>
  <c r="F198" i="1"/>
  <c r="F196" i="1"/>
  <c r="F194" i="1"/>
  <c r="F192" i="1"/>
  <c r="F190" i="1"/>
  <c r="F188" i="1"/>
  <c r="F184" i="1"/>
  <c r="F183" i="1"/>
  <c r="F182" i="1"/>
  <c r="F176" i="1"/>
  <c r="F175" i="1"/>
  <c r="F174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47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1" i="1"/>
  <c r="F130" i="1"/>
  <c r="F129" i="1"/>
  <c r="F123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2" i="1"/>
  <c r="F101" i="1"/>
  <c r="F100" i="1"/>
  <c r="F99" i="1"/>
  <c r="F94" i="1"/>
  <c r="F93" i="1"/>
  <c r="F92" i="1"/>
  <c r="F91" i="1"/>
  <c r="F90" i="1"/>
  <c r="F89" i="1"/>
  <c r="F88" i="1"/>
  <c r="F85" i="1"/>
  <c r="F84" i="1"/>
  <c r="F83" i="1"/>
  <c r="F82" i="1"/>
  <c r="D81" i="1"/>
  <c r="F81" i="1" s="1"/>
  <c r="F80" i="1"/>
  <c r="F79" i="1"/>
  <c r="F78" i="1"/>
  <c r="F77" i="1"/>
  <c r="F76" i="1"/>
  <c r="F75" i="1"/>
  <c r="D74" i="1"/>
  <c r="F74" i="1" s="1"/>
  <c r="F73" i="1"/>
  <c r="F72" i="1"/>
  <c r="F71" i="1"/>
  <c r="F68" i="1"/>
  <c r="F67" i="1"/>
  <c r="F66" i="1"/>
  <c r="F65" i="1"/>
  <c r="F64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D34" i="1"/>
  <c r="F34" i="1" s="1"/>
  <c r="F35" i="1" s="1"/>
  <c r="F33" i="1"/>
  <c r="F32" i="1"/>
  <c r="F27" i="1"/>
  <c r="F26" i="1"/>
  <c r="F25" i="1"/>
  <c r="F24" i="1"/>
  <c r="F23" i="1"/>
  <c r="F18" i="1"/>
  <c r="D16" i="1"/>
  <c r="F16" i="1" s="1"/>
  <c r="F14" i="1"/>
  <c r="A13" i="1"/>
  <c r="A15" i="1" s="1"/>
  <c r="A17" i="1" s="1"/>
  <c r="A22" i="1" s="1"/>
  <c r="A24" i="1" s="1"/>
  <c r="A26" i="1" s="1"/>
  <c r="A31" i="1" s="1"/>
  <c r="A33" i="1" s="1"/>
  <c r="A38" i="1" s="1"/>
  <c r="A43" i="1" s="1"/>
  <c r="A45" i="1" s="1"/>
  <c r="A56" i="1" s="1"/>
  <c r="A58" i="1" s="1"/>
  <c r="A63" i="1" s="1"/>
  <c r="A65" i="1" s="1"/>
  <c r="A67" i="1" s="1"/>
  <c r="A71" i="1" s="1"/>
  <c r="A73" i="1" s="1"/>
  <c r="A75" i="1" s="1"/>
  <c r="A80" i="1" s="1"/>
  <c r="A82" i="1" s="1"/>
  <c r="A84" i="1" s="1"/>
  <c r="A88" i="1" s="1"/>
  <c r="A90" i="1" s="1"/>
  <c r="A92" i="1" s="1"/>
  <c r="A98" i="1" s="1"/>
  <c r="A100" i="1" s="1"/>
  <c r="A105" i="1" s="1"/>
  <c r="A107" i="1" s="1"/>
  <c r="A109" i="1" s="1"/>
  <c r="A111" i="1" s="1"/>
  <c r="A113" i="1" s="1"/>
  <c r="A115" i="1" s="1"/>
  <c r="A117" i="1" s="1"/>
  <c r="A119" i="1" s="1"/>
  <c r="F12" i="1"/>
  <c r="F185" i="1" l="1"/>
  <c r="F362" i="1"/>
  <c r="F388" i="1"/>
  <c r="F28" i="1"/>
  <c r="F442" i="1"/>
  <c r="F453" i="1" s="1"/>
  <c r="F177" i="1"/>
  <c r="F448" i="1" s="1"/>
  <c r="A121" i="1"/>
  <c r="A128" i="1" s="1"/>
  <c r="A130" i="1" s="1"/>
  <c r="A132" i="1" s="1"/>
  <c r="A134" i="1" s="1"/>
  <c r="A136" i="1" s="1"/>
  <c r="A138" i="1" s="1"/>
  <c r="A140" i="1" s="1"/>
  <c r="A142" i="1" s="1"/>
  <c r="A144" i="1" s="1"/>
  <c r="A146" i="1" s="1"/>
  <c r="A154" i="1" s="1"/>
  <c r="A156" i="1" s="1"/>
  <c r="A158" i="1" s="1"/>
  <c r="A160" i="1" s="1"/>
  <c r="A162" i="1" s="1"/>
  <c r="A164" i="1" s="1"/>
  <c r="A166" i="1" s="1"/>
  <c r="A168" i="1" s="1"/>
  <c r="A173" i="1" s="1"/>
  <c r="A175" i="1" s="1"/>
  <c r="A181" i="1" s="1"/>
  <c r="A183" i="1" s="1"/>
  <c r="A187" i="1" s="1"/>
  <c r="A189" i="1" s="1"/>
  <c r="A191" i="1" s="1"/>
  <c r="A193" i="1" s="1"/>
  <c r="A195" i="1" s="1"/>
  <c r="A197" i="1" s="1"/>
  <c r="A199" i="1" s="1"/>
  <c r="A202" i="1" s="1"/>
  <c r="A204" i="1" s="1"/>
  <c r="A206" i="1" s="1"/>
  <c r="A211" i="1" s="1"/>
  <c r="A213" i="1" s="1"/>
  <c r="A215" i="1" s="1"/>
  <c r="A217" i="1" s="1"/>
  <c r="A219" i="1" s="1"/>
  <c r="A225" i="1" s="1"/>
  <c r="A227" i="1" s="1"/>
  <c r="A229" i="1" s="1"/>
  <c r="A231" i="1" s="1"/>
  <c r="A233" i="1" s="1"/>
  <c r="A235" i="1" s="1"/>
  <c r="A237" i="1" s="1"/>
  <c r="A239" i="1" s="1"/>
  <c r="A241" i="1" s="1"/>
  <c r="A243" i="1" s="1"/>
  <c r="A245" i="1" s="1"/>
  <c r="A247" i="1" s="1"/>
  <c r="A249" i="1" s="1"/>
  <c r="A251" i="1" s="1"/>
  <c r="A253" i="1" s="1"/>
  <c r="A255" i="1" s="1"/>
  <c r="A257" i="1" s="1"/>
  <c r="A259" i="1" s="1"/>
  <c r="A261" i="1" s="1"/>
  <c r="A265" i="1" s="1"/>
  <c r="A267" i="1" s="1"/>
  <c r="A269" i="1" s="1"/>
  <c r="A271" i="1" s="1"/>
  <c r="A273" i="1" s="1"/>
  <c r="A277" i="1" s="1"/>
  <c r="A279" i="1" s="1"/>
  <c r="A281" i="1" s="1"/>
  <c r="A283" i="1" s="1"/>
  <c r="A285" i="1" s="1"/>
  <c r="A287" i="1" s="1"/>
  <c r="A293" i="1" s="1"/>
  <c r="A295" i="1" s="1"/>
  <c r="A297" i="1" s="1"/>
  <c r="A299" i="1" s="1"/>
  <c r="A301" i="1" s="1"/>
  <c r="A303" i="1" s="1"/>
  <c r="A306" i="1" s="1"/>
  <c r="A308" i="1" s="1"/>
  <c r="A310" i="1" s="1"/>
  <c r="A312" i="1" s="1"/>
  <c r="A314" i="1" s="1"/>
  <c r="A317" i="1" s="1"/>
  <c r="A319" i="1" s="1"/>
  <c r="A321" i="1" s="1"/>
  <c r="A323" i="1" s="1"/>
  <c r="A325" i="1" s="1"/>
  <c r="A327" i="1" s="1"/>
  <c r="A329" i="1" s="1"/>
  <c r="A331" i="1" s="1"/>
  <c r="A338" i="1" s="1"/>
  <c r="A340" i="1" s="1"/>
  <c r="A343" i="1" s="1"/>
  <c r="A346" i="1" s="1"/>
  <c r="A382" i="1" s="1"/>
  <c r="A384" i="1" s="1"/>
  <c r="A386" i="1" s="1"/>
  <c r="A390" i="1" s="1"/>
  <c r="A392" i="1" s="1"/>
  <c r="A394" i="1" s="1"/>
  <c r="A396" i="1" s="1"/>
  <c r="A398" i="1" s="1"/>
  <c r="A400" i="1" s="1"/>
  <c r="A402" i="1" s="1"/>
  <c r="A404" i="1" s="1"/>
  <c r="A406" i="1" s="1"/>
  <c r="A408" i="1" s="1"/>
  <c r="A410" i="1" s="1"/>
  <c r="A412" i="1" s="1"/>
  <c r="A416" i="1" s="1"/>
  <c r="A418" i="1" s="1"/>
  <c r="A420" i="1" s="1"/>
  <c r="A422" i="1" s="1"/>
  <c r="A427" i="1" s="1"/>
  <c r="A429" i="1" s="1"/>
  <c r="A431" i="1" s="1"/>
  <c r="A438" i="1" s="1"/>
  <c r="A440" i="1" s="1"/>
  <c r="F149" i="1"/>
  <c r="F446" i="1" s="1"/>
  <c r="F208" i="1"/>
  <c r="F414" i="1"/>
  <c r="F275" i="1"/>
  <c r="F69" i="1"/>
  <c r="F334" i="1"/>
  <c r="F451" i="1" s="1"/>
  <c r="F434" i="1"/>
  <c r="F124" i="1"/>
  <c r="F95" i="1"/>
  <c r="F425" i="1"/>
  <c r="F170" i="1"/>
  <c r="F447" i="1" s="1"/>
  <c r="F60" i="1"/>
  <c r="F103" i="1"/>
  <c r="F221" i="1"/>
  <c r="F263" i="1"/>
  <c r="F86" i="1"/>
  <c r="F19" i="1"/>
  <c r="F222" i="1" l="1"/>
  <c r="F449" i="1" s="1"/>
  <c r="F290" i="1"/>
  <c r="F450" i="1" s="1"/>
  <c r="F435" i="1"/>
  <c r="F452" i="1" s="1"/>
  <c r="F125" i="1"/>
  <c r="F445" i="1" s="1"/>
  <c r="D455" i="1" l="1"/>
  <c r="D456" i="1" s="1"/>
  <c r="D457" i="1" s="1"/>
</calcChain>
</file>

<file path=xl/sharedStrings.xml><?xml version="1.0" encoding="utf-8"?>
<sst xmlns="http://schemas.openxmlformats.org/spreadsheetml/2006/main" count="620" uniqueCount="303">
  <si>
    <t>OBJET :TRAVAUX DE CONSTRUCTION DE DAR AL OUMOUMA A LA COMMUNE DE LAKHSSAS</t>
  </si>
  <si>
    <t xml:space="preserve">N° </t>
  </si>
  <si>
    <t>Désignations des prestations</t>
  </si>
  <si>
    <t xml:space="preserve">Unité </t>
  </si>
  <si>
    <t>Quantité Total</t>
  </si>
  <si>
    <t>PU/HT</t>
  </si>
  <si>
    <t>MONTANT
HT</t>
  </si>
  <si>
    <t>EN CHIFFRE</t>
  </si>
  <si>
    <t xml:space="preserve"> </t>
  </si>
  <si>
    <t>01-GROS-ŒUVRE</t>
  </si>
  <si>
    <t xml:space="preserve">A-TERRASSEMENTS </t>
  </si>
  <si>
    <t>FOUILLES EN PLEINE MASSE DANS TOUS TERRAIN Y COMPRIS ROCHER</t>
  </si>
  <si>
    <t>LE MÈTRE CUBE</t>
  </si>
  <si>
    <t>M3</t>
  </si>
  <si>
    <t xml:space="preserve">FOUILLES EN RIGOLES EN TRANCHEES OU EN TROUS DANS TOUS TERRAINS  Y/C  ROCHER </t>
  </si>
  <si>
    <t>REMBLAIEMENT OU ÉVACUATION AUX DECHARGES PUBLIQUES</t>
  </si>
  <si>
    <t>APPORT DE TOUT VENANT A USAGE DE REMBLAIS</t>
  </si>
  <si>
    <t>TOTAL TRAVAUX TERRASSEMENT</t>
  </si>
  <si>
    <t>B-MACONNERIE EN FONDATION</t>
  </si>
  <si>
    <t>BÉTON DE PROPRETÉ</t>
  </si>
  <si>
    <t>GROS BÉTON POUR FONDATION</t>
  </si>
  <si>
    <t>MISE A LA TERRE EN CABLE DE CUIVRE NU DE 28 MM²</t>
  </si>
  <si>
    <t>LE MÈTRE LINÉAIRE</t>
  </si>
  <si>
    <t>ML</t>
  </si>
  <si>
    <t>TOTAL MACONNERIE EN FONDATION</t>
  </si>
  <si>
    <t>C-BETON ARME EN INFRASTRUCTURE</t>
  </si>
  <si>
    <t xml:space="preserve">BETON POUR BETON  ARME POUR  TOUS OUVRAGES EN FONDATION  </t>
  </si>
  <si>
    <t xml:space="preserve">ARMATURES POUR BETON ARME EN FONDATIONS (FE500) </t>
  </si>
  <si>
    <t>KILOGRAMME</t>
  </si>
  <si>
    <t>Kg</t>
  </si>
  <si>
    <t>TOTAL BETON ARME EN INFRASTRUCTURE</t>
  </si>
  <si>
    <t>D-CANALISATION -REGARDS-ASSAINISSEMENT</t>
  </si>
  <si>
    <t xml:space="preserve">CANALISATION EN BUSE DE PVC </t>
  </si>
  <si>
    <t>A)DIAMÉTRE 315 MM</t>
  </si>
  <si>
    <t>LE MÉTRE LINIAIRE</t>
  </si>
  <si>
    <t>B)DIAMÉTRE 200 MM</t>
  </si>
  <si>
    <t>REGARDS NON VISITABLE ASSAINISSEMENT DE 40 X 40</t>
  </si>
  <si>
    <t>L'UNITÉ</t>
  </si>
  <si>
    <t>U</t>
  </si>
  <si>
    <t>REGARDS TYPE VISITABLE DE</t>
  </si>
  <si>
    <t>A) DE 0,40 X 0,40</t>
  </si>
  <si>
    <t>B) DE 0,50X0,50</t>
  </si>
  <si>
    <t>C) DE 0,60 X 0,60</t>
  </si>
  <si>
    <t>D) DE 0,80X0,80</t>
  </si>
  <si>
    <t>E) DE 1MX1M Y/C TAMPON EN FOND DUCTULE</t>
  </si>
  <si>
    <t>FOSSE SEPTIQUE</t>
  </si>
  <si>
    <t>u</t>
  </si>
  <si>
    <t>PUIT PERDU</t>
  </si>
  <si>
    <t>TOTAL CANALISATION -REGARDS-ASSAINISSEMENT</t>
  </si>
  <si>
    <t>E- DALLAGE - RENFORMIS</t>
  </si>
  <si>
    <t>HÉRISSONAGE EN PIERRE SÈCHES DE 0,20 M</t>
  </si>
  <si>
    <t xml:space="preserve">LE MÈTRE CARRÉ </t>
  </si>
  <si>
    <t>M2</t>
  </si>
  <si>
    <t xml:space="preserve">FORME EN BÉTON Y COMPRIS ACIERS </t>
  </si>
  <si>
    <t>LE MÈTRE CARRÉ</t>
  </si>
  <si>
    <t xml:space="preserve">TROTTOIR PÉRIPHÉRIQUE </t>
  </si>
  <si>
    <t>TOTAL DALLAGE  - RENFORMIS</t>
  </si>
  <si>
    <t>F-BETON ARME EN SUPERSTRUCTURE</t>
  </si>
  <si>
    <t>BÉTON POUR TOUS OUVRAGES EN ÉLÈVATION</t>
  </si>
  <si>
    <t>ACIER TOR POUR BÉTON EN ÉLÈVATION</t>
  </si>
  <si>
    <t>PLANCHER HOURDIS, DALLES DE COMPRESSION ET ACIER INCLUS</t>
  </si>
  <si>
    <t>A) EPAISSEUR 15+5CM</t>
  </si>
  <si>
    <t>B) EPAISSEUR 20+5CM</t>
  </si>
  <si>
    <t>BÉTON POUR APPUIS DE FENÊTRES CHASSIS ET TABLEAUX Y COMPRIS ACIERS</t>
  </si>
  <si>
    <t>BÉTON RENFORMIS</t>
  </si>
  <si>
    <t>MÉTRE CARRÉ</t>
  </si>
  <si>
    <t>BÉTON POUR ACROTÈRE Y COMPRIS ACIERS ET FACON DE LARMIER</t>
  </si>
  <si>
    <t>TOTAL BETON ARME EN SUPERSTRUCTURE</t>
  </si>
  <si>
    <t>G-MACONNERIE EN ELEVATION</t>
  </si>
  <si>
    <t>MURS EN AGGLOS CREUX DE CIMENT DE 20 CM</t>
  </si>
  <si>
    <t>MURS EN AGGLOS CREUX DE CIMENT DE 15 CM</t>
  </si>
  <si>
    <t>MURS EN AGGLOS CREUX DE CIMENT DE 10 CM</t>
  </si>
  <si>
    <t>TOTAL MACONNERIE EN ELEVATION</t>
  </si>
  <si>
    <t>H-ENDUIT</t>
  </si>
  <si>
    <t>ENDUIT INTERIEUR AU MORTIER DE CIMENT</t>
  </si>
  <si>
    <t>ENDUIT EXTERIEUR AU MORTIER DE CIMENT</t>
  </si>
  <si>
    <t xml:space="preserve">                                                                                                                                                                                                   TOTAL ENDUIT</t>
  </si>
  <si>
    <t>I-DIVERS</t>
  </si>
  <si>
    <t>DALLAGE PERIPHERIQUE DE 10 CM Y/C ACIER ET TERRASSEMENT</t>
  </si>
  <si>
    <t>ESPACE VERT</t>
  </si>
  <si>
    <t>BANC</t>
  </si>
  <si>
    <t xml:space="preserve">SOUCHES DE GAINE DE VENTILATION </t>
  </si>
  <si>
    <t>BÉTON ARMÉ POUR MUR DE SOUTÉNEMENT Y/C ACIER ET TERRASSEMENT</t>
  </si>
  <si>
    <t>MÉTRE CUBE</t>
  </si>
  <si>
    <t>m3</t>
  </si>
  <si>
    <t>MUR DE CLOTURE EN AGGLOS</t>
  </si>
  <si>
    <t>MÉRE LINÉAIRE</t>
  </si>
  <si>
    <t>ml</t>
  </si>
  <si>
    <t>ENSEIGNE LUMINEUSE</t>
  </si>
  <si>
    <t>FORFAIT</t>
  </si>
  <si>
    <t>F</t>
  </si>
  <si>
    <t>MAT DE DRAPEAU</t>
  </si>
  <si>
    <t xml:space="preserve">                                                                                                                                                                                                   TOTAL DIVERS</t>
  </si>
  <si>
    <t>TOTAL TRAVAUX GROS-OEUVRE</t>
  </si>
  <si>
    <t>02-ETANCHEITE</t>
  </si>
  <si>
    <t>FORME DE PENTE ET CHAPE DE LISSAGE</t>
  </si>
  <si>
    <t>ECRAN PARE VAPEUR 1 X 36 W- HR</t>
  </si>
  <si>
    <t>ISOLATION THERMIQUE PAR PANNEAUX DE LAINE DE ROCHE DE 4 CM</t>
  </si>
  <si>
    <t>COMPLEXE D'ÉTANCHÉITÉ MULTICOUCHES</t>
  </si>
  <si>
    <t>PROTECTION LOURDE D'ÉTANCHÉITÉ</t>
  </si>
  <si>
    <t>COMPLEXE D’ÉTANCHÉITÉ DES RELEVES</t>
  </si>
  <si>
    <t>PROTECTION PAR SOLINS GRILLAGES DES RELEVES D'ÉTANCHÉITÉ</t>
  </si>
  <si>
    <t xml:space="preserve">ETANCHÉITÉ LÉGÈRE DES LOCAUX HUMIDES </t>
  </si>
  <si>
    <t>ETANCHÉITÉ VERTICALE</t>
  </si>
  <si>
    <t>ETANCHÉITÉ POUR JARDINIÈRE</t>
  </si>
  <si>
    <t>TOTAL ETANCHEITE</t>
  </si>
  <si>
    <t>03-REVETEMENT SOLS ET MURS</t>
  </si>
  <si>
    <t>I- REVETEMENT SOL</t>
  </si>
  <si>
    <t>REVÊTEMENT SOL EN CARREAUX GRES CERAME Y/C PLINTHES</t>
  </si>
  <si>
    <t>REVÊTEMENT DU SOL EN CARREAUX GRES CERAME ANTIDERAPANT  Y/C PLINTHE</t>
  </si>
  <si>
    <t>REVÊTEMENT DE SOL EN AUTOBLOQUANT CARROSSABLE</t>
  </si>
  <si>
    <t>II- REVETEMENT MURAL</t>
  </si>
  <si>
    <t>REVÊTEMENT MURAL EN FAÏENCE</t>
  </si>
  <si>
    <t>HABILLAGE EN PIERRE DE RÉGION</t>
  </si>
  <si>
    <t>ALUCOBOND HABILLAGE DE FAÇADE</t>
  </si>
  <si>
    <t>REVÊTEMENT EN GRANITE</t>
  </si>
  <si>
    <t>PANNEAU REVÊTEMENT EN CARREAU FAIENCE COUPE LASER</t>
  </si>
  <si>
    <t>TOTAL REVETEMENT SOLS ET MURS</t>
  </si>
  <si>
    <t>04-PLATRE</t>
  </si>
  <si>
    <t xml:space="preserve">FAUX PLAFOND DÉCORATIF EN STAFF LISSE Y COMPRIS JOINT CREUX </t>
  </si>
  <si>
    <t xml:space="preserve">FAUX PLAFOND MODULAIRE ACOUSTIQUE </t>
  </si>
  <si>
    <t>TOTAL PLATRE</t>
  </si>
  <si>
    <t>05- MENUISERIE BOIS - ALUMINIUM ET METALLIQUE</t>
  </si>
  <si>
    <t>I- MENUISERIE BOIS</t>
  </si>
  <si>
    <t>PORTE À LAMES EN BOIS MASSIF</t>
  </si>
  <si>
    <t>PLACARDS EN BOIS SAPIN ROUGE Y/C ÉTAGÈRES</t>
  </si>
  <si>
    <t xml:space="preserve">                                                                                                                                               TOTAL MENUISERIE BOIS</t>
  </si>
  <si>
    <t xml:space="preserve">II- MENUISERIE ALUMINIUM Y/C VITRAGE </t>
  </si>
  <si>
    <t>PORTES EN ALUMINIUM</t>
  </si>
  <si>
    <t>FENÊTRE EN ALUMINIUM</t>
  </si>
  <si>
    <t>CHASSIS EN ALUMINIUM</t>
  </si>
  <si>
    <t>PLACARD EN ALUMINIUM SOUS PAILLASSE</t>
  </si>
  <si>
    <t>STORES ENROULEURS</t>
  </si>
  <si>
    <t>FOURNITURE ET POSE DE RIDEAUX ROULANTS COMPACTO ELECTRIQUES</t>
  </si>
  <si>
    <t>FOURNITURE ET POSE DE MOUSTIQUAIRES EN ALUMINIUM OU EN PVC</t>
  </si>
  <si>
    <t>FOURNITURE ET POSE SKYDOME EN ALUMINIUM, FIXE, OUVRANTE, DOUBLE VITRAGE</t>
  </si>
  <si>
    <t>A) TYPE 1</t>
  </si>
  <si>
    <t>B) TYPE 2</t>
  </si>
  <si>
    <t>FOURNITURE ET POSE DE PERGOLAS EN ALUMINIUM</t>
  </si>
  <si>
    <t xml:space="preserve">                                                                                                                                 TOTAL MENUISERIE ALUMINIUM</t>
  </si>
  <si>
    <t>III- MENUISERIE METALLIQUE</t>
  </si>
  <si>
    <t>FOURNITURE ET POSE DE PORTE MÉTALLIQUES Y/C PEINTURE</t>
  </si>
  <si>
    <t>GRILLE DE PROTECTION METALLIQUE Y/C PEINTURE</t>
  </si>
  <si>
    <t>PANNEAU EN ACIER COUPE LASER</t>
  </si>
  <si>
    <t>GARDE-CORPS EN GRILLAGE MÉTALLIQUE</t>
  </si>
  <si>
    <t>ENSEIGNE DES LOCAUX</t>
  </si>
  <si>
    <t xml:space="preserve">                                                                                                                                                                  TOTAL MENUISERIE METALIQUE</t>
  </si>
  <si>
    <t>TOTAL MENUISERIE ALUMINIUM - BOIS ET METALLIQUE</t>
  </si>
  <si>
    <t xml:space="preserve">06-ELECTRICITE -  LUSTRERIE </t>
  </si>
  <si>
    <t>I- ELECTRICITE</t>
  </si>
  <si>
    <t>BRANCHEMENT AU RÉSEAU PUBLIC EXTERIEUR Y/C COMPTEUR</t>
  </si>
  <si>
    <t xml:space="preserve">COFFRET POUR COMPTEUR ÉLECTRIQUE </t>
  </si>
  <si>
    <t xml:space="preserve">LIAISON ÉQUIPOTENTIELLE </t>
  </si>
  <si>
    <t>L'ENSEMBLE</t>
  </si>
  <si>
    <t>Ens</t>
  </si>
  <si>
    <t>BOITE DE RACCORDEMENT /COUPURE ÉLECTRIQUE ÉTANCHE</t>
  </si>
  <si>
    <t>TABLEAU DE PROTECTION GENERAL TGBT</t>
  </si>
  <si>
    <t>TABLEAU DE PROTECTION ÉLECTRIQUE TPE</t>
  </si>
  <si>
    <t>CABLE ARMÉ  4 X35 MM + T</t>
  </si>
  <si>
    <t>LE MÈTRE LINÈAIRE</t>
  </si>
  <si>
    <t>Ml</t>
  </si>
  <si>
    <t>CABLE ARMÉ 4 X16 MM + T</t>
  </si>
  <si>
    <t>CABLE ARMÉ 4 X 10 MM + T</t>
  </si>
  <si>
    <t>CABLE ARMÉ2 X 6 MM + T</t>
  </si>
  <si>
    <t>CABLE ARMÉ 2 X4 MM + T</t>
  </si>
  <si>
    <t xml:space="preserve">FOYER LUMINEUX  INTERRUPTEUR SIMPLE ALLUMAGE </t>
  </si>
  <si>
    <t>FOYER LUMINEUX  INTERRUPTEUR SIMPLE ALLUMAGE ÉTANCHE</t>
  </si>
  <si>
    <t xml:space="preserve">FOYER LUMINEUX INTERRUPTEUR  VA ET VIENT </t>
  </si>
  <si>
    <t>FOYER LUMINEUX  INTERRUPTEUR DOUBLE ALLUMAGE</t>
  </si>
  <si>
    <t>FOYER LUMINEUX SUPLLÉMENTAIRE</t>
  </si>
  <si>
    <t xml:space="preserve"> PRISE DE COURANT NORMAL 2 X 16 / 20 A+T</t>
  </si>
  <si>
    <t xml:space="preserve"> PRISE DE COURANT ETANCHE 2 X 16 / 20 A+T</t>
  </si>
  <si>
    <t xml:space="preserve"> PRISE DE COURANT DE FORCE 2 X 20/ 32 A+T</t>
  </si>
  <si>
    <t xml:space="preserve">                                                                                                                                 TOTAL ELECTRICITE</t>
  </si>
  <si>
    <t>II-Distribution téléphonique,informatique</t>
  </si>
  <si>
    <t xml:space="preserve"> PRISE TÉLÉPHONIQUE </t>
  </si>
  <si>
    <t xml:space="preserve"> PRISE INFORMATIQUE</t>
  </si>
  <si>
    <t>PRISE TV</t>
  </si>
  <si>
    <t xml:space="preserve"> BOITE RACCORDEMENT TÉLÉPHONIQUE GÉNÉRALE</t>
  </si>
  <si>
    <t xml:space="preserve"> BOITE RACCORDEMENT TÉLÉPHONIQUE SECONDAIRE</t>
  </si>
  <si>
    <t xml:space="preserve">                                                                                                                                 TOTAL DISTRIBUTION TELEPHONIQUE INFORMATIQUE</t>
  </si>
  <si>
    <t xml:space="preserve">III-Lustrerie </t>
  </si>
  <si>
    <t>PLAFONNIER ÉTANCHE LED 36W</t>
  </si>
  <si>
    <t>PLAFONNIER LED 36W</t>
  </si>
  <si>
    <t>PANEL CARRE LED 60X60CM</t>
  </si>
  <si>
    <t>APPLIQUE MURALE ÉTANCHE</t>
  </si>
  <si>
    <t xml:space="preserve"> BLOC AUTONOME DE SECOURS 70 LUMENS</t>
  </si>
  <si>
    <t xml:space="preserve"> RÉGLETTE SANITAIRE ÉTANCHE 2X36W, IP657 </t>
  </si>
  <si>
    <t xml:space="preserve">                                                                                                                                 TOTAL LUSTRERIE</t>
  </si>
  <si>
    <t>TOTAL ELECTRICITE- LUSTRERIE</t>
  </si>
  <si>
    <t xml:space="preserve">07- ELECTRICITE COURANT FAIBLE 
</t>
  </si>
  <si>
    <t xml:space="preserve">DETECTION  INCENDIE Y/C RACCORDEMENT ELECTRIQUE:
</t>
  </si>
  <si>
    <t>CENTRALE DE DÉTECTION INCENDIE À 3 ZONES</t>
  </si>
  <si>
    <t xml:space="preserve">L’UNITÉ </t>
  </si>
  <si>
    <t>DÉTECTEURS OPTIQUES DE FUMÉE ADRESSABLE</t>
  </si>
  <si>
    <t>INDICATEUR D'ACTION</t>
  </si>
  <si>
    <t>AVERTISSEUR SONORE</t>
  </si>
  <si>
    <t>DÉCLENCHEUR MANUEL (BRIS DE GLACE)</t>
  </si>
  <si>
    <t>CÂBLAGE TBT DE L'ENSEMBLE DU SYSTÈME Y/C 
CONDUITES</t>
  </si>
  <si>
    <t>ENS</t>
  </si>
  <si>
    <t>VIDÉO ET SURVEILLANCE</t>
  </si>
  <si>
    <t>CAMERA INFRAROUGE INTERIEURE</t>
  </si>
  <si>
    <t>CAMÉRAS INFRAROUGE ÉXTÉRIEURE</t>
  </si>
  <si>
    <t>MULTIPLEXEUR/ENREGISTREUR NUMÉRIQUE (DVR)</t>
  </si>
  <si>
    <t>MONITEURS COULEURS</t>
  </si>
  <si>
    <t>CÂBLAGE TBT DU SYSTÈME VIDÉOSURVEILLANCE</t>
  </si>
  <si>
    <t xml:space="preserve">PRECABLAGE INFORMATIQUE ET TELEPHONIQUE </t>
  </si>
  <si>
    <t>CÂBLE CRANTÉ FTP CAT6 4 PAIRES</t>
  </si>
  <si>
    <t>BAIE DE BRASSAGE</t>
  </si>
  <si>
    <t>PANNEAU DE BRASSAGE 24 PORTS CATÉGORIE 6</t>
  </si>
  <si>
    <t>CORDONS DE LIAISON RJ45</t>
  </si>
  <si>
    <t>CORDONS DE BRASSAGE RJ45</t>
  </si>
  <si>
    <t>GOULOTTE DE DISTRIBUTION ELECTRIQUE</t>
  </si>
  <si>
    <t xml:space="preserve">LE MÈTRE LINÉAIRE </t>
  </si>
  <si>
    <t>PRISE INFORMATIQUE CAT.6 UTP RJ45</t>
  </si>
  <si>
    <t>FOURNITURE ET POSE DE PARABOLE ET D'UN MULTISWITCH</t>
  </si>
  <si>
    <t xml:space="preserve">TOTAL COURANT FAIBLE  </t>
  </si>
  <si>
    <t>08- PLOMBERIE - APPAREILS SANITAIRE-PROTECTION INCENDIE -CLIMATISATION</t>
  </si>
  <si>
    <t>I - PLOMBERIE</t>
  </si>
  <si>
    <t>RESEAUX EXTERIEURS ET INTERIEURS</t>
  </si>
  <si>
    <t xml:space="preserve">BRANCHEMENT AU RESEAUX D'EAU POTABLE </t>
  </si>
  <si>
    <t>CANALISATION EN TUBE POLYTHELENE PEHD</t>
  </si>
  <si>
    <t>VANNES EN LAITON</t>
  </si>
  <si>
    <t>ROBINET D'ARROSAGE DIAMETRE 20</t>
  </si>
  <si>
    <t>TUBES EN POLYPROPYLENE RANDON (PPR) MODEL ARIETE 25</t>
  </si>
  <si>
    <t>A)CANALISATION EN TUBE PPR DIAM 32 À 40</t>
  </si>
  <si>
    <t>B)CANALISATION EN TUBE PPR DIAM 25</t>
  </si>
  <si>
    <t>C)CANALISATION EN TUBE PPR DIAM 20</t>
  </si>
  <si>
    <t>VANNE D'ARRETS EN (PPR)</t>
  </si>
  <si>
    <t>A) VANNES D’ARRÊT DIAMÈTRE 32</t>
  </si>
  <si>
    <t>B)  VANNES D’ARRÊT DIAMÈTRE 25</t>
  </si>
  <si>
    <t>C)  VANNES D’ARRÊT DIAMÈTRE 20</t>
  </si>
  <si>
    <t xml:space="preserve">TOTAL RESEAUX EXTERIEURS ET INTERIEURS </t>
  </si>
  <si>
    <t xml:space="preserve"> EVACUATION ET DECENTES E.P</t>
  </si>
  <si>
    <t>EVACUATION ET DESCENT E.P EN PVC</t>
  </si>
  <si>
    <t>A) TUYAUTERIE PVC Ø 200</t>
  </si>
  <si>
    <t>B) TUYAUTERIE PVC Ø 125</t>
  </si>
  <si>
    <t>C) TUYAUTERIE PVC Ø 110</t>
  </si>
  <si>
    <t>D) TUYAUTERIE PVC Ø 100</t>
  </si>
  <si>
    <t>E) TUYAUTERIE PVC Ø 75</t>
  </si>
  <si>
    <t>F) TUYAUTERIE PVC Ø 50</t>
  </si>
  <si>
    <t>G) TUYAUTERIE PVC Ø 40</t>
  </si>
  <si>
    <t>FOURNITURE ET POSE DE GARGOUILLES</t>
  </si>
  <si>
    <t>DE TOUTE DIAMETRE Y/C CRAPAUDINE</t>
  </si>
  <si>
    <t>SIPHON DE SOL EN BRONZE TOUT DIAMETRE</t>
  </si>
  <si>
    <t>GUEULARD EAUX PLUVIALES</t>
  </si>
  <si>
    <t>GARGOUILLE D'EAU PLUVIALE EN PLOMB</t>
  </si>
  <si>
    <t xml:space="preserve">TOTAL EVACUATION ET DECENTES E.P </t>
  </si>
  <si>
    <t>II- APPAREILS  SANITAIRES</t>
  </si>
  <si>
    <t>W.C A L’ANGLAISE BLANC COMPLET</t>
  </si>
  <si>
    <t>WC A L'ANGLAISE PMR COMPLET</t>
  </si>
  <si>
    <t>LAVABO SEMI COLONNE</t>
  </si>
  <si>
    <t>LAVABO VASQUE</t>
  </si>
  <si>
    <t>TIMBRE DE LABORATOIRE</t>
  </si>
  <si>
    <t>FOURNITURE ET POSE EVIER DOUBLE BAC EN INOX</t>
  </si>
  <si>
    <t>FOURNITURE ET POSE DE CANIVEAU DE DOUCHE EN ACIER INOXYDABLE</t>
  </si>
  <si>
    <t xml:space="preserve">GLACE MIROIR SANITAIRE BISEAUTE 6MM </t>
  </si>
  <si>
    <t>DISPENSATEUR DE PAPIER</t>
  </si>
  <si>
    <t>DISTRIBUTEUR SAVON LIQUIDE</t>
  </si>
  <si>
    <t xml:space="preserve">DOUCHETTES POUR DOUCHE </t>
  </si>
  <si>
    <t>CHAUFFE EAU SOLAIRE 300 L</t>
  </si>
  <si>
    <t xml:space="preserve">TOTAL APPARIEL SANITAIRE </t>
  </si>
  <si>
    <t>III - PROTECTION INCENDIE</t>
  </si>
  <si>
    <t>EXTINCTEUR A POUDRE POLYVALENTE 9 KG</t>
  </si>
  <si>
    <t>EXTINCTEUR A CO2 9KG</t>
  </si>
  <si>
    <t>ROBINET D'INCENDIE ARME (RIA)</t>
  </si>
  <si>
    <t xml:space="preserve">ALIMENTATION EN TFG </t>
  </si>
  <si>
    <t xml:space="preserve">MÈTRE LINAIRES  </t>
  </si>
  <si>
    <t xml:space="preserve">TOTAL PROTECTION INCENDIE </t>
  </si>
  <si>
    <t>IV - CLIMATISATION</t>
  </si>
  <si>
    <t>CLIMATISEUR SPLIT SYSTÈME 9000 BTU</t>
  </si>
  <si>
    <t>CLIMATISEUR SPLIT SYSTÈME 18000 BTU</t>
  </si>
  <si>
    <t>EXTRACTEUR 60 M3/H POUR SANITAIRES ET DOUCHES</t>
  </si>
  <si>
    <t xml:space="preserve">TOTAL CLIMATISATION  </t>
  </si>
  <si>
    <t xml:space="preserve">TOTAL PLOMBERIE - SANITAIRE-PROTECTION INCENDIE </t>
  </si>
  <si>
    <t>09- PEINTURE</t>
  </si>
  <si>
    <t>PEINTURE VINYLIQUE SUR MURS INTERIEUR ET PLAFOND</t>
  </si>
  <si>
    <t>PEINTURE ÉCOLOGIQUE SUR FAÇADE EXTÉRIEUR</t>
  </si>
  <si>
    <t xml:space="preserve">TOTAL PEINTURE </t>
  </si>
  <si>
    <t xml:space="preserve">RECAPITULATION </t>
  </si>
  <si>
    <t>01</t>
  </si>
  <si>
    <t>TOTAL GROS ŒUVRE</t>
  </si>
  <si>
    <t>02</t>
  </si>
  <si>
    <t xml:space="preserve">TOTAL ETANCHEITE </t>
  </si>
  <si>
    <t>03</t>
  </si>
  <si>
    <t xml:space="preserve">TOTAL REVETEMENTS </t>
  </si>
  <si>
    <t>04</t>
  </si>
  <si>
    <t>05</t>
  </si>
  <si>
    <t>TOTAL MENUISERIE</t>
  </si>
  <si>
    <t>06</t>
  </si>
  <si>
    <t>TOTAL  ELECTRICITE-LUSTRERIE</t>
  </si>
  <si>
    <t>07</t>
  </si>
  <si>
    <t>TOTAL ELECTRICITE COURANTS FAIBLE</t>
  </si>
  <si>
    <t>08</t>
  </si>
  <si>
    <t>TOTAL PLOMBERIE - SANITAIRE-PROTECTION INCENDIE -CLIMTISATION</t>
  </si>
  <si>
    <t>09</t>
  </si>
  <si>
    <t>TOTAL PEINTURE</t>
  </si>
  <si>
    <t>TOTAL GENERAL HT</t>
  </si>
  <si>
    <t>TVA 20 %</t>
  </si>
  <si>
    <t>TOTAL GENERAL TTC</t>
  </si>
  <si>
    <t>BORDURES POUR JARDIN</t>
  </si>
  <si>
    <t xml:space="preserve"> Φ40</t>
  </si>
  <si>
    <t>DIAMÈTRE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</si>
</sst>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\-??\ _€_-;_-@_-"/>
    <numFmt numFmtId="165" formatCode="_-* #,##0.00\ _F_-;\-* #,##0.00\ _F_-;_-* \-??\ _F_-;_-@_-"/>
    <numFmt numFmtId="166" formatCode="_-* #,##0\ _€_-;\-* #,##0\ _€_-;_-* \-??\ _€_-;_-@_-"/>
    <numFmt numFmtId="167" formatCode="0\ %"/>
    <numFmt numFmtId="168" formatCode="_-* #,##0.00\ _€_-;\-* #,##0.00\ _€_-;_-* &quot;-&quot;??\ _€_-;_-@_-"/>
  </numFmts>
  <fonts count="20" x14ac:knownFonts="1">
    <font>
      <sz val="11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b/>
      <i/>
      <u/>
      <sz val="12"/>
      <name val="Times New Roman"/>
      <family val="1"/>
      <charset val="1"/>
    </font>
    <font>
      <sz val="11"/>
      <name val="Calibri"/>
      <family val="2"/>
      <charset val="1"/>
    </font>
    <font>
      <b/>
      <i/>
      <u/>
      <sz val="18"/>
      <name val="Times New Roman"/>
      <family val="1"/>
      <charset val="1"/>
    </font>
    <font>
      <b/>
      <u/>
      <sz val="12"/>
      <name val="Times New Roman"/>
      <family val="1"/>
      <charset val="1"/>
    </font>
    <font>
      <sz val="10"/>
      <name val="Arial"/>
      <family val="2"/>
      <charset val="1"/>
    </font>
    <font>
      <b/>
      <sz val="18"/>
      <name val="Times New Roman"/>
      <family val="1"/>
      <charset val="1"/>
    </font>
    <font>
      <b/>
      <sz val="12"/>
      <name val="Times New Roman"/>
      <family val="1"/>
      <charset val="1"/>
    </font>
    <font>
      <sz val="12"/>
      <name val="Calibri"/>
      <family val="2"/>
      <charset val="1"/>
    </font>
    <font>
      <sz val="14"/>
      <name val="Calibri"/>
      <family val="2"/>
      <charset val="1"/>
    </font>
    <font>
      <b/>
      <sz val="14"/>
      <name val="Calibri"/>
      <family val="2"/>
      <charset val="1"/>
    </font>
    <font>
      <b/>
      <sz val="14"/>
      <name val="Calibri"/>
      <family val="2"/>
    </font>
    <font>
      <b/>
      <u/>
      <sz val="14"/>
      <name val="Times New Roman"/>
      <family val="1"/>
      <charset val="1"/>
    </font>
    <font>
      <sz val="14"/>
      <color theme="1"/>
      <name val="Calibri"/>
      <family val="2"/>
      <charset val="1"/>
    </font>
    <font>
      <u/>
      <sz val="14"/>
      <name val="Calibri"/>
      <family val="2"/>
      <charset val="1"/>
    </font>
    <font>
      <b/>
      <u/>
      <sz val="14"/>
      <name val="Calibri"/>
      <family val="2"/>
    </font>
    <font>
      <b/>
      <u/>
      <sz val="14"/>
      <name val="Calibri"/>
      <family val="2"/>
      <charset val="1"/>
    </font>
    <font>
      <sz val="14"/>
      <name val="Times New Roman"/>
      <family val="1"/>
      <charset val="1"/>
    </font>
    <font>
      <sz val="12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0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/>
      <right style="thin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/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double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8"/>
      </left>
      <right/>
      <top style="double">
        <color indexed="8"/>
      </top>
      <bottom style="hair">
        <color indexed="8"/>
      </bottom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double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 style="hair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/>
      <right style="double">
        <color indexed="8"/>
      </right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double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 style="medium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hair">
        <color indexed="8"/>
      </bottom>
      <diagonal/>
    </border>
    <border>
      <left style="thin">
        <color indexed="8"/>
      </left>
      <right/>
      <top style="double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double">
        <color indexed="8"/>
      </left>
      <right style="double">
        <color indexed="8"/>
      </right>
      <top/>
      <bottom style="hair">
        <color indexed="8"/>
      </bottom>
      <diagonal/>
    </border>
    <border>
      <left style="double">
        <color indexed="8"/>
      </left>
      <right/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</borders>
  <cellStyleXfs count="8">
    <xf numFmtId="0" fontId="0" fillId="0" borderId="0"/>
    <xf numFmtId="164" fontId="1" fillId="0" borderId="0" applyFill="0" applyBorder="0" applyProtection="0"/>
    <xf numFmtId="167" fontId="1" fillId="0" borderId="0" applyFill="0" applyBorder="0" applyProtection="0"/>
    <xf numFmtId="0" fontId="6" fillId="0" borderId="0"/>
    <xf numFmtId="0" fontId="6" fillId="0" borderId="0"/>
    <xf numFmtId="0" fontId="6" fillId="0" borderId="0"/>
    <xf numFmtId="164" fontId="1" fillId="0" borderId="0" applyFill="0" applyBorder="0" applyProtection="0"/>
    <xf numFmtId="0" fontId="6" fillId="0" borderId="0"/>
  </cellStyleXfs>
  <cellXfs count="234">
    <xf numFmtId="0" fontId="0" fillId="0" borderId="0" xfId="0"/>
    <xf numFmtId="49" fontId="2" fillId="2" borderId="0" xfId="1" applyNumberFormat="1" applyFont="1" applyFill="1" applyBorder="1" applyProtection="1"/>
    <xf numFmtId="165" fontId="2" fillId="2" borderId="0" xfId="1" applyNumberFormat="1" applyFont="1" applyFill="1" applyBorder="1" applyAlignment="1" applyProtection="1">
      <alignment wrapText="1"/>
    </xf>
    <xf numFmtId="165" fontId="2" fillId="2" borderId="0" xfId="1" applyNumberFormat="1" applyFont="1" applyFill="1" applyBorder="1" applyProtection="1"/>
    <xf numFmtId="164" fontId="3" fillId="2" borderId="0" xfId="1" applyFont="1" applyFill="1" applyBorder="1" applyAlignment="1" applyProtection="1">
      <alignment horizontal="center" vertical="center"/>
    </xf>
    <xf numFmtId="164" fontId="3" fillId="2" borderId="0" xfId="1" applyFont="1" applyFill="1" applyBorder="1" applyProtection="1"/>
    <xf numFmtId="0" fontId="3" fillId="2" borderId="0" xfId="0" applyFont="1" applyFill="1"/>
    <xf numFmtId="49" fontId="5" fillId="2" borderId="0" xfId="0" applyNumberFormat="1" applyFont="1" applyFill="1" applyAlignment="1">
      <alignment horizontal="left"/>
    </xf>
    <xf numFmtId="164" fontId="8" fillId="2" borderId="4" xfId="1" applyFont="1" applyFill="1" applyBorder="1" applyAlignment="1" applyProtection="1">
      <alignment horizontal="center" vertical="center" wrapText="1"/>
    </xf>
    <xf numFmtId="0" fontId="9" fillId="2" borderId="0" xfId="0" applyFont="1" applyFill="1"/>
    <xf numFmtId="164" fontId="8" fillId="2" borderId="6" xfId="1" applyFont="1" applyFill="1" applyBorder="1" applyAlignment="1" applyProtection="1">
      <alignment horizontal="center" vertical="center"/>
    </xf>
    <xf numFmtId="1" fontId="10" fillId="2" borderId="7" xfId="4" applyNumberFormat="1" applyFont="1" applyFill="1" applyBorder="1" applyAlignment="1">
      <alignment horizontal="center" vertical="top" wrapText="1"/>
    </xf>
    <xf numFmtId="0" fontId="10" fillId="2" borderId="8" xfId="4" applyFont="1" applyFill="1" applyBorder="1" applyAlignment="1">
      <alignment wrapText="1"/>
    </xf>
    <xf numFmtId="0" fontId="10" fillId="2" borderId="9" xfId="0" applyFont="1" applyFill="1" applyBorder="1" applyAlignment="1">
      <alignment horizontal="center" wrapText="1"/>
    </xf>
    <xf numFmtId="164" fontId="10" fillId="2" borderId="9" xfId="1" applyFont="1" applyFill="1" applyBorder="1" applyAlignment="1" applyProtection="1">
      <alignment horizontal="center" vertical="center"/>
    </xf>
    <xf numFmtId="164" fontId="10" fillId="2" borderId="9" xfId="1" applyFont="1" applyFill="1" applyBorder="1" applyProtection="1"/>
    <xf numFmtId="164" fontId="10" fillId="2" borderId="10" xfId="1" applyFont="1" applyFill="1" applyBorder="1" applyProtection="1"/>
    <xf numFmtId="0" fontId="10" fillId="2" borderId="0" xfId="0" applyFont="1" applyFill="1"/>
    <xf numFmtId="1" fontId="10" fillId="2" borderId="11" xfId="4" applyNumberFormat="1" applyFont="1" applyFill="1" applyBorder="1" applyAlignment="1">
      <alignment horizontal="center" vertical="top"/>
    </xf>
    <xf numFmtId="0" fontId="11" fillId="2" borderId="12" xfId="4" applyFont="1" applyFill="1" applyBorder="1" applyAlignment="1">
      <alignment horizontal="center" wrapText="1"/>
    </xf>
    <xf numFmtId="0" fontId="10" fillId="2" borderId="13" xfId="0" applyFont="1" applyFill="1" applyBorder="1" applyAlignment="1">
      <alignment horizontal="center"/>
    </xf>
    <xf numFmtId="164" fontId="10" fillId="2" borderId="13" xfId="1" applyFont="1" applyFill="1" applyBorder="1" applyAlignment="1" applyProtection="1">
      <alignment horizontal="center" vertical="center"/>
    </xf>
    <xf numFmtId="164" fontId="10" fillId="2" borderId="13" xfId="1" applyFont="1" applyFill="1" applyBorder="1" applyProtection="1"/>
    <xf numFmtId="164" fontId="10" fillId="2" borderId="14" xfId="1" applyFont="1" applyFill="1" applyBorder="1" applyProtection="1"/>
    <xf numFmtId="0" fontId="11" fillId="2" borderId="12" xfId="4" applyFont="1" applyFill="1" applyBorder="1" applyAlignment="1">
      <alignment wrapText="1"/>
    </xf>
    <xf numFmtId="1" fontId="10" fillId="2" borderId="11" xfId="4" applyNumberFormat="1" applyFont="1" applyFill="1" applyBorder="1" applyAlignment="1">
      <alignment horizontal="center" vertical="center"/>
    </xf>
    <xf numFmtId="0" fontId="10" fillId="2" borderId="12" xfId="4" applyFont="1" applyFill="1" applyBorder="1" applyAlignment="1">
      <alignment horizontal="left" wrapText="1"/>
    </xf>
    <xf numFmtId="164" fontId="10" fillId="2" borderId="13" xfId="1" applyFont="1" applyFill="1" applyBorder="1" applyAlignment="1" applyProtection="1">
      <alignment horizontal="center"/>
    </xf>
    <xf numFmtId="164" fontId="10" fillId="2" borderId="14" xfId="1" applyFont="1" applyFill="1" applyBorder="1" applyAlignment="1" applyProtection="1">
      <alignment horizontal="center"/>
    </xf>
    <xf numFmtId="1" fontId="10" fillId="2" borderId="15" xfId="4" applyNumberFormat="1" applyFont="1" applyFill="1" applyBorder="1" applyAlignment="1">
      <alignment horizontal="center" vertical="top"/>
    </xf>
    <xf numFmtId="164" fontId="10" fillId="2" borderId="16" xfId="1" applyFont="1" applyFill="1" applyBorder="1" applyAlignment="1" applyProtection="1">
      <alignment horizontal="center"/>
    </xf>
    <xf numFmtId="164" fontId="10" fillId="2" borderId="18" xfId="1" applyFont="1" applyFill="1" applyBorder="1" applyAlignment="1" applyProtection="1">
      <alignment horizontal="center" vertical="center"/>
    </xf>
    <xf numFmtId="3" fontId="10" fillId="2" borderId="7" xfId="0" applyNumberFormat="1" applyFont="1" applyFill="1" applyBorder="1" applyAlignment="1">
      <alignment horizontal="center"/>
    </xf>
    <xf numFmtId="164" fontId="10" fillId="2" borderId="19" xfId="1" applyFont="1" applyFill="1" applyBorder="1" applyProtection="1"/>
    <xf numFmtId="0" fontId="10" fillId="2" borderId="12" xfId="4" applyFont="1" applyFill="1" applyBorder="1" applyAlignment="1">
      <alignment wrapText="1"/>
    </xf>
    <xf numFmtId="0" fontId="10" fillId="2" borderId="13" xfId="0" applyFont="1" applyFill="1" applyBorder="1"/>
    <xf numFmtId="164" fontId="10" fillId="2" borderId="17" xfId="1" applyFont="1" applyFill="1" applyBorder="1" applyAlignment="1" applyProtection="1">
      <alignment horizontal="center" vertical="center"/>
    </xf>
    <xf numFmtId="1" fontId="10" fillId="2" borderId="7" xfId="4" applyNumberFormat="1" applyFont="1" applyFill="1" applyBorder="1" applyAlignment="1">
      <alignment horizontal="center" vertical="top"/>
    </xf>
    <xf numFmtId="164" fontId="10" fillId="0" borderId="17" xfId="1" applyFont="1" applyFill="1" applyBorder="1" applyAlignment="1" applyProtection="1">
      <alignment horizontal="center" vertical="center"/>
    </xf>
    <xf numFmtId="1" fontId="10" fillId="0" borderId="20" xfId="4" applyNumberFormat="1" applyFont="1" applyBorder="1" applyAlignment="1">
      <alignment vertical="top"/>
    </xf>
    <xf numFmtId="1" fontId="10" fillId="0" borderId="9" xfId="4" applyNumberFormat="1" applyFont="1" applyBorder="1" applyAlignment="1">
      <alignment vertical="top" wrapText="1"/>
    </xf>
    <xf numFmtId="1" fontId="10" fillId="0" borderId="13" xfId="4" applyNumberFormat="1" applyFont="1" applyBorder="1" applyAlignment="1">
      <alignment vertical="top"/>
    </xf>
    <xf numFmtId="164" fontId="10" fillId="0" borderId="13" xfId="1" applyFont="1" applyFill="1" applyBorder="1" applyAlignment="1" applyProtection="1">
      <alignment horizontal="center" vertical="center"/>
    </xf>
    <xf numFmtId="164" fontId="10" fillId="0" borderId="13" xfId="1" applyFont="1" applyFill="1" applyBorder="1" applyProtection="1"/>
    <xf numFmtId="164" fontId="10" fillId="0" borderId="19" xfId="1" applyFont="1" applyFill="1" applyBorder="1" applyProtection="1"/>
    <xf numFmtId="1" fontId="10" fillId="0" borderId="11" xfId="4" applyNumberFormat="1" applyFont="1" applyBorder="1" applyAlignment="1">
      <alignment horizontal="center" vertical="top"/>
    </xf>
    <xf numFmtId="0" fontId="11" fillId="0" borderId="13" xfId="0" applyFont="1" applyBorder="1" applyAlignment="1">
      <alignment horizontal="left" wrapText="1"/>
    </xf>
    <xf numFmtId="0" fontId="10" fillId="0" borderId="13" xfId="0" applyFont="1" applyBorder="1" applyAlignment="1">
      <alignment horizontal="center"/>
    </xf>
    <xf numFmtId="0" fontId="10" fillId="0" borderId="13" xfId="4" applyFont="1" applyBorder="1" applyAlignment="1">
      <alignment wrapText="1"/>
    </xf>
    <xf numFmtId="164" fontId="10" fillId="0" borderId="13" xfId="1" applyFont="1" applyFill="1" applyBorder="1" applyAlignment="1" applyProtection="1">
      <alignment vertical="center"/>
    </xf>
    <xf numFmtId="0" fontId="10" fillId="0" borderId="13" xfId="0" applyFont="1" applyBorder="1" applyAlignment="1">
      <alignment wrapText="1"/>
    </xf>
    <xf numFmtId="166" fontId="10" fillId="0" borderId="13" xfId="1" applyNumberFormat="1" applyFont="1" applyFill="1" applyBorder="1" applyAlignment="1" applyProtection="1">
      <alignment vertical="center"/>
    </xf>
    <xf numFmtId="0" fontId="10" fillId="0" borderId="0" xfId="0" applyFont="1"/>
    <xf numFmtId="1" fontId="10" fillId="0" borderId="21" xfId="4" applyNumberFormat="1" applyFont="1" applyBorder="1" applyAlignment="1">
      <alignment horizontal="center" vertical="top"/>
    </xf>
    <xf numFmtId="0" fontId="10" fillId="0" borderId="0" xfId="4" applyFont="1" applyAlignment="1">
      <alignment wrapText="1"/>
    </xf>
    <xf numFmtId="1" fontId="10" fillId="0" borderId="7" xfId="4" applyNumberFormat="1" applyFont="1" applyBorder="1" applyAlignment="1">
      <alignment horizontal="center" vertical="top"/>
    </xf>
    <xf numFmtId="0" fontId="10" fillId="0" borderId="12" xfId="4" applyFont="1" applyBorder="1" applyAlignment="1">
      <alignment wrapText="1"/>
    </xf>
    <xf numFmtId="0" fontId="11" fillId="0" borderId="12" xfId="4" applyFont="1" applyBorder="1" applyAlignment="1">
      <alignment wrapText="1"/>
    </xf>
    <xf numFmtId="0" fontId="10" fillId="0" borderId="13" xfId="0" applyFont="1" applyBorder="1"/>
    <xf numFmtId="0" fontId="10" fillId="0" borderId="12" xfId="0" applyFont="1" applyBorder="1" applyAlignment="1">
      <alignment wrapText="1"/>
    </xf>
    <xf numFmtId="0" fontId="10" fillId="0" borderId="12" xfId="0" applyFont="1" applyBorder="1" applyAlignment="1">
      <alignment horizontal="justify" wrapText="1"/>
    </xf>
    <xf numFmtId="1" fontId="10" fillId="0" borderId="15" xfId="4" applyNumberFormat="1" applyFont="1" applyBorder="1" applyAlignment="1">
      <alignment horizontal="center" vertical="top"/>
    </xf>
    <xf numFmtId="1" fontId="10" fillId="0" borderId="22" xfId="4" applyNumberFormat="1" applyFont="1" applyBorder="1" applyAlignment="1">
      <alignment horizontal="center" vertical="top"/>
    </xf>
    <xf numFmtId="0" fontId="10" fillId="0" borderId="23" xfId="4" applyFont="1" applyBorder="1" applyAlignment="1">
      <alignment vertical="center" wrapText="1"/>
    </xf>
    <xf numFmtId="0" fontId="10" fillId="0" borderId="24" xfId="0" applyFont="1" applyBorder="1"/>
    <xf numFmtId="164" fontId="10" fillId="0" borderId="24" xfId="1" applyFont="1" applyFill="1" applyBorder="1" applyAlignment="1" applyProtection="1">
      <alignment horizontal="center" vertical="center"/>
    </xf>
    <xf numFmtId="164" fontId="10" fillId="0" borderId="24" xfId="1" applyFont="1" applyFill="1" applyBorder="1" applyProtection="1"/>
    <xf numFmtId="164" fontId="10" fillId="2" borderId="25" xfId="1" applyFont="1" applyFill="1" applyBorder="1" applyProtection="1"/>
    <xf numFmtId="1" fontId="10" fillId="0" borderId="26" xfId="4" applyNumberFormat="1" applyFont="1" applyBorder="1" applyAlignment="1">
      <alignment horizontal="center" vertical="top"/>
    </xf>
    <xf numFmtId="0" fontId="10" fillId="0" borderId="26" xfId="4" applyFont="1" applyBorder="1" applyAlignment="1">
      <alignment wrapText="1"/>
    </xf>
    <xf numFmtId="0" fontId="10" fillId="0" borderId="26" xfId="0" applyFont="1" applyBorder="1" applyAlignment="1">
      <alignment horizontal="center"/>
    </xf>
    <xf numFmtId="164" fontId="10" fillId="0" borderId="26" xfId="1" applyFont="1" applyFill="1" applyBorder="1" applyAlignment="1" applyProtection="1">
      <alignment horizontal="center" vertical="center"/>
    </xf>
    <xf numFmtId="164" fontId="10" fillId="0" borderId="26" xfId="1" applyFont="1" applyFill="1" applyBorder="1" applyProtection="1"/>
    <xf numFmtId="164" fontId="10" fillId="2" borderId="27" xfId="2" applyNumberFormat="1" applyFont="1" applyFill="1" applyBorder="1" applyAlignment="1" applyProtection="1">
      <alignment horizontal="center" vertical="center"/>
    </xf>
    <xf numFmtId="167" fontId="10" fillId="2" borderId="0" xfId="2" applyFont="1" applyFill="1" applyBorder="1" applyProtection="1"/>
    <xf numFmtId="0" fontId="10" fillId="2" borderId="12" xfId="0" applyFont="1" applyFill="1" applyBorder="1" applyAlignment="1">
      <alignment wrapText="1"/>
    </xf>
    <xf numFmtId="166" fontId="10" fillId="2" borderId="13" xfId="1" applyNumberFormat="1" applyFont="1" applyFill="1" applyBorder="1" applyAlignment="1" applyProtection="1">
      <alignment horizontal="center" vertical="center"/>
    </xf>
    <xf numFmtId="164" fontId="11" fillId="2" borderId="17" xfId="1" applyFont="1" applyFill="1" applyBorder="1" applyAlignment="1" applyProtection="1">
      <alignment horizontal="center" vertical="center"/>
    </xf>
    <xf numFmtId="0" fontId="10" fillId="2" borderId="0" xfId="0" applyFont="1" applyFill="1" applyAlignment="1">
      <alignment horizontal="left"/>
    </xf>
    <xf numFmtId="1" fontId="10" fillId="2" borderId="22" xfId="4" applyNumberFormat="1" applyFont="1" applyFill="1" applyBorder="1" applyAlignment="1">
      <alignment horizontal="center" vertical="top"/>
    </xf>
    <xf numFmtId="0" fontId="12" fillId="2" borderId="12" xfId="4" applyFont="1" applyFill="1" applyBorder="1" applyAlignment="1">
      <alignment wrapText="1"/>
    </xf>
    <xf numFmtId="1" fontId="10" fillId="2" borderId="11" xfId="3" applyNumberFormat="1" applyFont="1" applyFill="1" applyBorder="1" applyAlignment="1">
      <alignment horizontal="center" vertical="top" wrapText="1"/>
    </xf>
    <xf numFmtId="0" fontId="10" fillId="2" borderId="11" xfId="3" applyFont="1" applyFill="1" applyBorder="1" applyAlignment="1">
      <alignment horizontal="center" vertical="top" wrapText="1"/>
    </xf>
    <xf numFmtId="0" fontId="10" fillId="2" borderId="28" xfId="5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wrapText="1"/>
    </xf>
    <xf numFmtId="164" fontId="10" fillId="2" borderId="8" xfId="6" applyFont="1" applyFill="1" applyBorder="1" applyAlignment="1" applyProtection="1">
      <alignment horizontal="center" vertical="center"/>
    </xf>
    <xf numFmtId="164" fontId="10" fillId="2" borderId="8" xfId="6" applyFont="1" applyFill="1" applyBorder="1" applyAlignment="1" applyProtection="1">
      <alignment horizontal="center"/>
    </xf>
    <xf numFmtId="164" fontId="10" fillId="2" borderId="9" xfId="6" applyFont="1" applyFill="1" applyBorder="1" applyAlignment="1" applyProtection="1">
      <alignment horizontal="center"/>
    </xf>
    <xf numFmtId="164" fontId="10" fillId="2" borderId="29" xfId="6" applyFont="1" applyFill="1" applyBorder="1" applyProtection="1"/>
    <xf numFmtId="0" fontId="10" fillId="2" borderId="30" xfId="5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wrapText="1"/>
    </xf>
    <xf numFmtId="164" fontId="10" fillId="2" borderId="31" xfId="6" applyFont="1" applyFill="1" applyBorder="1" applyAlignment="1" applyProtection="1">
      <alignment horizontal="center" vertical="center"/>
    </xf>
    <xf numFmtId="164" fontId="10" fillId="2" borderId="31" xfId="6" applyFont="1" applyFill="1" applyBorder="1" applyAlignment="1" applyProtection="1">
      <alignment horizontal="center"/>
    </xf>
    <xf numFmtId="164" fontId="10" fillId="2" borderId="32" xfId="6" applyFont="1" applyFill="1" applyBorder="1" applyAlignment="1" applyProtection="1">
      <alignment horizontal="center"/>
    </xf>
    <xf numFmtId="164" fontId="10" fillId="2" borderId="33" xfId="6" applyFont="1" applyFill="1" applyBorder="1" applyProtection="1"/>
    <xf numFmtId="1" fontId="10" fillId="2" borderId="34" xfId="5" applyNumberFormat="1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wrapText="1"/>
    </xf>
    <xf numFmtId="164" fontId="10" fillId="2" borderId="23" xfId="6" applyFont="1" applyFill="1" applyBorder="1" applyAlignment="1" applyProtection="1">
      <alignment horizontal="center" vertical="center"/>
    </xf>
    <xf numFmtId="164" fontId="10" fillId="2" borderId="24" xfId="6" applyFont="1" applyFill="1" applyBorder="1" applyAlignment="1" applyProtection="1">
      <alignment horizontal="center"/>
    </xf>
    <xf numFmtId="1" fontId="10" fillId="2" borderId="35" xfId="5" applyNumberFormat="1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wrapText="1"/>
    </xf>
    <xf numFmtId="164" fontId="10" fillId="2" borderId="36" xfId="6" applyFont="1" applyFill="1" applyBorder="1" applyAlignment="1" applyProtection="1">
      <alignment horizontal="center" vertical="center"/>
    </xf>
    <xf numFmtId="164" fontId="10" fillId="2" borderId="37" xfId="6" applyFont="1" applyFill="1" applyBorder="1" applyAlignment="1" applyProtection="1">
      <alignment horizontal="center"/>
    </xf>
    <xf numFmtId="1" fontId="10" fillId="2" borderId="38" xfId="5" applyNumberFormat="1" applyFont="1" applyFill="1" applyBorder="1" applyAlignment="1">
      <alignment horizontal="center" vertical="center"/>
    </xf>
    <xf numFmtId="0" fontId="10" fillId="2" borderId="39" xfId="3" applyFont="1" applyFill="1" applyBorder="1" applyAlignment="1">
      <alignment wrapText="1"/>
    </xf>
    <xf numFmtId="164" fontId="10" fillId="2" borderId="39" xfId="6" applyFont="1" applyFill="1" applyBorder="1" applyAlignment="1" applyProtection="1">
      <alignment horizontal="center" vertical="center"/>
    </xf>
    <xf numFmtId="164" fontId="10" fillId="2" borderId="39" xfId="6" applyFont="1" applyFill="1" applyBorder="1" applyAlignment="1" applyProtection="1">
      <alignment horizontal="center"/>
    </xf>
    <xf numFmtId="164" fontId="10" fillId="2" borderId="40" xfId="6" applyFont="1" applyFill="1" applyBorder="1" applyAlignment="1" applyProtection="1">
      <alignment horizontal="center"/>
    </xf>
    <xf numFmtId="164" fontId="11" fillId="2" borderId="41" xfId="6" applyFont="1" applyFill="1" applyBorder="1" applyAlignment="1" applyProtection="1">
      <alignment horizontal="center" vertical="center"/>
    </xf>
    <xf numFmtId="1" fontId="10" fillId="2" borderId="42" xfId="4" applyNumberFormat="1" applyFont="1" applyFill="1" applyBorder="1" applyAlignment="1">
      <alignment horizontal="center" vertical="top"/>
    </xf>
    <xf numFmtId="0" fontId="10" fillId="2" borderId="12" xfId="3" applyFont="1" applyFill="1" applyBorder="1" applyAlignment="1">
      <alignment horizontal="left" wrapText="1"/>
    </xf>
    <xf numFmtId="0" fontId="10" fillId="2" borderId="0" xfId="0" applyFont="1" applyFill="1" applyAlignment="1">
      <alignment wrapText="1"/>
    </xf>
    <xf numFmtId="0" fontId="13" fillId="2" borderId="0" xfId="0" applyFont="1" applyFill="1" applyAlignment="1">
      <alignment horizontal="justify"/>
    </xf>
    <xf numFmtId="0" fontId="10" fillId="0" borderId="0" xfId="0" applyFont="1" applyAlignment="1">
      <alignment wrapText="1"/>
    </xf>
    <xf numFmtId="1" fontId="14" fillId="0" borderId="11" xfId="4" applyNumberFormat="1" applyFont="1" applyBorder="1" applyAlignment="1">
      <alignment horizontal="center" vertical="top"/>
    </xf>
    <xf numFmtId="0" fontId="14" fillId="0" borderId="12" xfId="4" applyFont="1" applyBorder="1" applyAlignment="1">
      <alignment wrapText="1"/>
    </xf>
    <xf numFmtId="0" fontId="14" fillId="2" borderId="13" xfId="0" applyFont="1" applyFill="1" applyBorder="1" applyAlignment="1">
      <alignment horizontal="center"/>
    </xf>
    <xf numFmtId="164" fontId="14" fillId="2" borderId="13" xfId="1" applyFont="1" applyFill="1" applyBorder="1" applyAlignment="1" applyProtection="1">
      <alignment horizontal="center" vertical="center"/>
    </xf>
    <xf numFmtId="164" fontId="14" fillId="2" borderId="13" xfId="1" applyFont="1" applyFill="1" applyBorder="1" applyProtection="1"/>
    <xf numFmtId="164" fontId="14" fillId="2" borderId="19" xfId="1" applyFont="1" applyFill="1" applyBorder="1" applyProtection="1"/>
    <xf numFmtId="0" fontId="14" fillId="2" borderId="0" xfId="0" applyFont="1" applyFill="1"/>
    <xf numFmtId="1" fontId="14" fillId="2" borderId="11" xfId="4" applyNumberFormat="1" applyFont="1" applyFill="1" applyBorder="1" applyAlignment="1">
      <alignment horizontal="center" vertical="top"/>
    </xf>
    <xf numFmtId="0" fontId="14" fillId="2" borderId="12" xfId="4" applyFont="1" applyFill="1" applyBorder="1" applyAlignment="1">
      <alignment wrapText="1"/>
    </xf>
    <xf numFmtId="0" fontId="10" fillId="2" borderId="13" xfId="4" applyFont="1" applyFill="1" applyBorder="1" applyAlignment="1">
      <alignment wrapText="1"/>
    </xf>
    <xf numFmtId="0" fontId="11" fillId="2" borderId="13" xfId="4" applyFont="1" applyFill="1" applyBorder="1" applyAlignment="1">
      <alignment wrapText="1"/>
    </xf>
    <xf numFmtId="0" fontId="10" fillId="2" borderId="13" xfId="4" applyFont="1" applyFill="1" applyBorder="1" applyAlignment="1">
      <alignment horizontal="center" vertical="center"/>
    </xf>
    <xf numFmtId="0" fontId="10" fillId="2" borderId="7" xfId="3" applyFont="1" applyFill="1" applyBorder="1" applyAlignment="1">
      <alignment horizontal="center" vertical="center" wrapText="1"/>
    </xf>
    <xf numFmtId="0" fontId="11" fillId="2" borderId="29" xfId="3" applyFont="1" applyFill="1" applyBorder="1" applyAlignment="1">
      <alignment horizontal="center" vertical="center" wrapText="1"/>
    </xf>
    <xf numFmtId="0" fontId="10" fillId="2" borderId="28" xfId="5" applyFont="1" applyFill="1" applyBorder="1" applyAlignment="1">
      <alignment horizontal="left" vertical="center"/>
    </xf>
    <xf numFmtId="4" fontId="10" fillId="2" borderId="8" xfId="5" applyNumberFormat="1" applyFont="1" applyFill="1" applyBorder="1" applyAlignment="1">
      <alignment horizontal="center" vertical="center"/>
    </xf>
    <xf numFmtId="164" fontId="10" fillId="2" borderId="14" xfId="6" applyFont="1" applyFill="1" applyBorder="1" applyAlignment="1" applyProtection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11" xfId="3" applyFont="1" applyFill="1" applyBorder="1" applyAlignment="1">
      <alignment horizontal="center" vertical="center"/>
    </xf>
    <xf numFmtId="1" fontId="10" fillId="2" borderId="11" xfId="3" applyNumberFormat="1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wrapText="1"/>
    </xf>
    <xf numFmtId="0" fontId="10" fillId="2" borderId="12" xfId="0" applyFont="1" applyFill="1" applyBorder="1" applyAlignment="1">
      <alignment horizontal="center"/>
    </xf>
    <xf numFmtId="0" fontId="10" fillId="2" borderId="43" xfId="3" applyFont="1" applyFill="1" applyBorder="1" applyAlignment="1">
      <alignment horizontal="center" vertical="center"/>
    </xf>
    <xf numFmtId="0" fontId="10" fillId="2" borderId="43" xfId="5" applyFont="1" applyFill="1" applyBorder="1" applyAlignment="1">
      <alignment horizontal="center" vertical="center"/>
    </xf>
    <xf numFmtId="0" fontId="15" fillId="2" borderId="29" xfId="3" applyFont="1" applyFill="1" applyBorder="1" applyAlignment="1">
      <alignment horizontal="left" vertical="center" wrapText="1"/>
    </xf>
    <xf numFmtId="164" fontId="12" fillId="2" borderId="26" xfId="6" applyFont="1" applyFill="1" applyBorder="1" applyAlignment="1" applyProtection="1">
      <alignment horizontal="center" vertical="center"/>
    </xf>
    <xf numFmtId="0" fontId="10" fillId="2" borderId="44" xfId="3" applyFont="1" applyFill="1" applyBorder="1" applyAlignment="1">
      <alignment horizontal="center" vertical="center"/>
    </xf>
    <xf numFmtId="0" fontId="11" fillId="2" borderId="45" xfId="5" applyFont="1" applyFill="1" applyBorder="1" applyAlignment="1">
      <alignment horizontal="center" vertical="center" wrapText="1"/>
    </xf>
    <xf numFmtId="164" fontId="10" fillId="2" borderId="37" xfId="6" applyFont="1" applyFill="1" applyBorder="1" applyAlignment="1" applyProtection="1">
      <alignment horizontal="left" vertical="center"/>
    </xf>
    <xf numFmtId="164" fontId="10" fillId="2" borderId="37" xfId="6" applyFont="1" applyFill="1" applyBorder="1" applyAlignment="1" applyProtection="1">
      <alignment horizontal="center" vertical="center"/>
    </xf>
    <xf numFmtId="164" fontId="10" fillId="2" borderId="46" xfId="6" applyFont="1" applyFill="1" applyBorder="1" applyAlignment="1" applyProtection="1">
      <alignment horizontal="center" vertical="center"/>
    </xf>
    <xf numFmtId="0" fontId="16" fillId="2" borderId="45" xfId="5" applyFont="1" applyFill="1" applyBorder="1" applyAlignment="1">
      <alignment horizontal="left" wrapText="1"/>
    </xf>
    <xf numFmtId="0" fontId="10" fillId="2" borderId="47" xfId="0" applyFont="1" applyFill="1" applyBorder="1" applyAlignment="1">
      <alignment horizontal="left" vertical="center" wrapText="1"/>
    </xf>
    <xf numFmtId="164" fontId="10" fillId="2" borderId="13" xfId="6" applyFont="1" applyFill="1" applyBorder="1" applyAlignment="1" applyProtection="1">
      <alignment horizontal="center" vertical="center"/>
    </xf>
    <xf numFmtId="0" fontId="15" fillId="2" borderId="47" xfId="3" applyFont="1" applyFill="1" applyBorder="1" applyAlignment="1">
      <alignment horizontal="left" vertical="center" wrapText="1"/>
    </xf>
    <xf numFmtId="166" fontId="10" fillId="2" borderId="13" xfId="6" applyNumberFormat="1" applyFont="1" applyFill="1" applyBorder="1" applyAlignment="1" applyProtection="1">
      <alignment horizontal="center" vertical="center"/>
    </xf>
    <xf numFmtId="0" fontId="16" fillId="2" borderId="47" xfId="5" applyFont="1" applyFill="1" applyBorder="1" applyAlignment="1">
      <alignment horizontal="left" vertical="center" wrapText="1"/>
    </xf>
    <xf numFmtId="0" fontId="15" fillId="2" borderId="13" xfId="3" applyFont="1" applyFill="1" applyBorder="1" applyAlignment="1">
      <alignment horizontal="left" vertical="center" wrapText="1"/>
    </xf>
    <xf numFmtId="164" fontId="10" fillId="2" borderId="12" xfId="6" applyFont="1" applyFill="1" applyBorder="1" applyAlignment="1" applyProtection="1">
      <alignment horizontal="center" vertical="center"/>
    </xf>
    <xf numFmtId="0" fontId="10" fillId="2" borderId="13" xfId="0" applyFont="1" applyFill="1" applyBorder="1" applyAlignment="1">
      <alignment horizontal="left" vertical="center" wrapText="1"/>
    </xf>
    <xf numFmtId="164" fontId="10" fillId="2" borderId="48" xfId="6" applyFont="1" applyFill="1" applyBorder="1" applyAlignment="1" applyProtection="1">
      <alignment horizontal="center" vertical="center"/>
    </xf>
    <xf numFmtId="0" fontId="15" fillId="2" borderId="12" xfId="3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16" fillId="2" borderId="12" xfId="5" applyFont="1" applyFill="1" applyBorder="1" applyAlignment="1">
      <alignment horizontal="left" vertical="center" wrapText="1"/>
    </xf>
    <xf numFmtId="0" fontId="10" fillId="2" borderId="39" xfId="3" applyFont="1" applyFill="1" applyBorder="1" applyAlignment="1">
      <alignment horizontal="left" vertical="center" wrapText="1"/>
    </xf>
    <xf numFmtId="0" fontId="10" fillId="2" borderId="39" xfId="3" applyFont="1" applyFill="1" applyBorder="1" applyAlignment="1">
      <alignment horizontal="center" vertical="center"/>
    </xf>
    <xf numFmtId="0" fontId="10" fillId="2" borderId="40" xfId="3" applyFont="1" applyFill="1" applyBorder="1" applyAlignment="1">
      <alignment horizontal="center" vertical="center"/>
    </xf>
    <xf numFmtId="164" fontId="11" fillId="2" borderId="50" xfId="6" applyFont="1" applyFill="1" applyBorder="1" applyAlignment="1" applyProtection="1">
      <alignment horizontal="center" vertical="center"/>
    </xf>
    <xf numFmtId="1" fontId="15" fillId="0" borderId="42" xfId="4" applyNumberFormat="1" applyFont="1" applyBorder="1" applyAlignment="1">
      <alignment horizontal="center" vertical="top"/>
    </xf>
    <xf numFmtId="0" fontId="11" fillId="0" borderId="46" xfId="4" applyFont="1" applyBorder="1" applyAlignment="1">
      <alignment horizontal="center" wrapText="1"/>
    </xf>
    <xf numFmtId="0" fontId="10" fillId="0" borderId="51" xfId="7" applyFont="1" applyBorder="1" applyAlignment="1">
      <alignment horizontal="center"/>
    </xf>
    <xf numFmtId="2" fontId="10" fillId="0" borderId="52" xfId="4" applyNumberFormat="1" applyFont="1" applyBorder="1" applyAlignment="1">
      <alignment horizontal="center" vertical="center"/>
    </xf>
    <xf numFmtId="4" fontId="10" fillId="0" borderId="52" xfId="4" applyNumberFormat="1" applyFont="1" applyBorder="1" applyAlignment="1">
      <alignment horizontal="center"/>
    </xf>
    <xf numFmtId="4" fontId="10" fillId="0" borderId="53" xfId="4" applyNumberFormat="1" applyFont="1" applyBorder="1" applyAlignment="1">
      <alignment horizontal="center"/>
    </xf>
    <xf numFmtId="0" fontId="10" fillId="0" borderId="11" xfId="7" applyFont="1" applyBorder="1" applyAlignment="1">
      <alignment horizontal="center"/>
    </xf>
    <xf numFmtId="0" fontId="17" fillId="0" borderId="12" xfId="4" applyFont="1" applyBorder="1" applyAlignment="1">
      <alignment wrapText="1"/>
    </xf>
    <xf numFmtId="1" fontId="10" fillId="0" borderId="11" xfId="4" applyNumberFormat="1" applyFont="1" applyBorder="1" applyAlignment="1">
      <alignment horizontal="center" vertical="center"/>
    </xf>
    <xf numFmtId="166" fontId="10" fillId="0" borderId="13" xfId="1" applyNumberFormat="1" applyFont="1" applyFill="1" applyBorder="1" applyAlignment="1" applyProtection="1">
      <alignment horizontal="center" vertical="center"/>
    </xf>
    <xf numFmtId="1" fontId="15" fillId="0" borderId="7" xfId="4" applyNumberFormat="1" applyFont="1" applyBorder="1" applyAlignment="1">
      <alignment horizontal="center" vertical="top"/>
    </xf>
    <xf numFmtId="0" fontId="17" fillId="0" borderId="46" xfId="4" applyFont="1" applyBorder="1" applyAlignment="1">
      <alignment horizontal="left" wrapText="1"/>
    </xf>
    <xf numFmtId="2" fontId="10" fillId="0" borderId="9" xfId="4" applyNumberFormat="1" applyFont="1" applyBorder="1" applyAlignment="1">
      <alignment horizontal="center" vertical="center"/>
    </xf>
    <xf numFmtId="4" fontId="10" fillId="0" borderId="9" xfId="4" applyNumberFormat="1" applyFont="1" applyBorder="1" applyAlignment="1">
      <alignment horizontal="center"/>
    </xf>
    <xf numFmtId="4" fontId="10" fillId="0" borderId="54" xfId="4" applyNumberFormat="1" applyFont="1" applyBorder="1" applyAlignment="1">
      <alignment horizontal="center"/>
    </xf>
    <xf numFmtId="0" fontId="17" fillId="0" borderId="8" xfId="4" applyFont="1" applyBorder="1" applyAlignment="1">
      <alignment horizontal="left" wrapText="1"/>
    </xf>
    <xf numFmtId="0" fontId="10" fillId="0" borderId="9" xfId="7" applyFont="1" applyBorder="1" applyAlignment="1">
      <alignment horizontal="center"/>
    </xf>
    <xf numFmtId="4" fontId="10" fillId="0" borderId="55" xfId="4" applyNumberFormat="1" applyFont="1" applyBorder="1" applyAlignment="1">
      <alignment horizontal="center"/>
    </xf>
    <xf numFmtId="0" fontId="10" fillId="2" borderId="11" xfId="7" applyFont="1" applyFill="1" applyBorder="1" applyAlignment="1">
      <alignment horizontal="center"/>
    </xf>
    <xf numFmtId="0" fontId="10" fillId="2" borderId="0" xfId="4" applyFont="1" applyFill="1" applyAlignment="1">
      <alignment wrapText="1"/>
    </xf>
    <xf numFmtId="1" fontId="15" fillId="2" borderId="7" xfId="4" applyNumberFormat="1" applyFont="1" applyFill="1" applyBorder="1" applyAlignment="1">
      <alignment horizontal="center" vertical="top"/>
    </xf>
    <xf numFmtId="0" fontId="17" fillId="2" borderId="56" xfId="4" applyFont="1" applyFill="1" applyBorder="1" applyAlignment="1">
      <alignment horizontal="left" wrapText="1"/>
    </xf>
    <xf numFmtId="0" fontId="10" fillId="2" borderId="9" xfId="7" applyFont="1" applyFill="1" applyBorder="1" applyAlignment="1">
      <alignment horizontal="center"/>
    </xf>
    <xf numFmtId="2" fontId="10" fillId="2" borderId="9" xfId="4" applyNumberFormat="1" applyFont="1" applyFill="1" applyBorder="1" applyAlignment="1">
      <alignment horizontal="center" vertical="center"/>
    </xf>
    <xf numFmtId="4" fontId="10" fillId="2" borderId="9" xfId="4" applyNumberFormat="1" applyFont="1" applyFill="1" applyBorder="1" applyAlignment="1">
      <alignment horizontal="center"/>
    </xf>
    <xf numFmtId="4" fontId="10" fillId="2" borderId="54" xfId="4" applyNumberFormat="1" applyFont="1" applyFill="1" applyBorder="1" applyAlignment="1">
      <alignment horizontal="center"/>
    </xf>
    <xf numFmtId="0" fontId="17" fillId="2" borderId="46" xfId="4" applyFont="1" applyFill="1" applyBorder="1" applyAlignment="1">
      <alignment horizontal="left" wrapText="1"/>
    </xf>
    <xf numFmtId="0" fontId="10" fillId="2" borderId="57" xfId="7" applyFont="1" applyFill="1" applyBorder="1" applyAlignment="1">
      <alignment horizontal="center"/>
    </xf>
    <xf numFmtId="2" fontId="10" fillId="2" borderId="57" xfId="4" applyNumberFormat="1" applyFont="1" applyFill="1" applyBorder="1" applyAlignment="1">
      <alignment horizontal="center" vertical="center"/>
    </xf>
    <xf numFmtId="4" fontId="10" fillId="2" borderId="51" xfId="4" applyNumberFormat="1" applyFont="1" applyFill="1" applyBorder="1" applyAlignment="1">
      <alignment horizontal="center"/>
    </xf>
    <xf numFmtId="0" fontId="11" fillId="2" borderId="13" xfId="4" applyFont="1" applyFill="1" applyBorder="1" applyAlignment="1">
      <alignment horizontal="center" wrapText="1"/>
    </xf>
    <xf numFmtId="164" fontId="10" fillId="2" borderId="0" xfId="0" applyNumberFormat="1" applyFont="1" applyFill="1"/>
    <xf numFmtId="168" fontId="10" fillId="2" borderId="0" xfId="0" applyNumberFormat="1" applyFont="1" applyFill="1"/>
    <xf numFmtId="49" fontId="10" fillId="2" borderId="0" xfId="0" applyNumberFormat="1" applyFont="1" applyFill="1"/>
    <xf numFmtId="164" fontId="10" fillId="2" borderId="0" xfId="1" applyFont="1" applyFill="1" applyBorder="1" applyAlignment="1" applyProtection="1">
      <alignment horizontal="center" vertical="center"/>
    </xf>
    <xf numFmtId="164" fontId="10" fillId="2" borderId="0" xfId="1" applyFont="1" applyFill="1" applyBorder="1" applyProtection="1"/>
    <xf numFmtId="0" fontId="18" fillId="2" borderId="0" xfId="0" applyFont="1" applyFill="1"/>
    <xf numFmtId="49" fontId="10" fillId="2" borderId="17" xfId="0" applyNumberFormat="1" applyFont="1" applyFill="1" applyBorder="1" applyAlignment="1">
      <alignment horizontal="center"/>
    </xf>
    <xf numFmtId="164" fontId="10" fillId="2" borderId="17" xfId="1" applyFont="1" applyFill="1" applyBorder="1" applyProtection="1"/>
    <xf numFmtId="0" fontId="10" fillId="2" borderId="58" xfId="0" applyFont="1" applyFill="1" applyBorder="1" applyAlignment="1">
      <alignment horizontal="center"/>
    </xf>
    <xf numFmtId="0" fontId="10" fillId="2" borderId="59" xfId="0" applyFont="1" applyFill="1" applyBorder="1" applyAlignment="1">
      <alignment horizontal="left" wrapText="1"/>
    </xf>
    <xf numFmtId="0" fontId="10" fillId="2" borderId="59" xfId="0" applyFont="1" applyFill="1" applyBorder="1" applyAlignment="1">
      <alignment horizontal="left"/>
    </xf>
    <xf numFmtId="164" fontId="10" fillId="2" borderId="59" xfId="1" applyFont="1" applyFill="1" applyBorder="1" applyAlignment="1" applyProtection="1">
      <alignment horizontal="left"/>
    </xf>
    <xf numFmtId="164" fontId="10" fillId="2" borderId="59" xfId="1" applyFont="1" applyFill="1" applyBorder="1" applyProtection="1"/>
    <xf numFmtId="0" fontId="10" fillId="2" borderId="59" xfId="0" applyFont="1" applyFill="1" applyBorder="1"/>
    <xf numFmtId="49" fontId="19" fillId="2" borderId="0" xfId="0" applyNumberFormat="1" applyFont="1" applyFill="1"/>
    <xf numFmtId="0" fontId="19" fillId="2" borderId="0" xfId="0" applyFont="1" applyFill="1" applyAlignment="1">
      <alignment wrapText="1"/>
    </xf>
    <xf numFmtId="0" fontId="19" fillId="2" borderId="0" xfId="0" applyFont="1" applyFill="1"/>
    <xf numFmtId="0" fontId="10" fillId="2" borderId="58" xfId="0" applyFont="1" applyFill="1" applyBorder="1" applyAlignment="1">
      <alignment horizontal="center"/>
    </xf>
    <xf numFmtId="164" fontId="10" fillId="2" borderId="17" xfId="1" applyFont="1" applyFill="1" applyBorder="1" applyAlignment="1" applyProtection="1">
      <alignment horizontal="center"/>
    </xf>
    <xf numFmtId="0" fontId="10" fillId="2" borderId="17" xfId="0" applyFont="1" applyFill="1" applyBorder="1" applyAlignment="1">
      <alignment horizontal="left"/>
    </xf>
    <xf numFmtId="0" fontId="11" fillId="2" borderId="17" xfId="4" applyFont="1" applyFill="1" applyBorder="1" applyAlignment="1">
      <alignment horizontal="right"/>
    </xf>
    <xf numFmtId="0" fontId="11" fillId="2" borderId="17" xfId="4" applyFont="1" applyFill="1" applyBorder="1" applyAlignment="1">
      <alignment horizontal="center" vertical="center" wrapText="1"/>
    </xf>
    <xf numFmtId="0" fontId="11" fillId="2" borderId="17" xfId="4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/>
    </xf>
    <xf numFmtId="0" fontId="11" fillId="2" borderId="26" xfId="3" applyFont="1" applyFill="1" applyBorder="1" applyAlignment="1">
      <alignment horizontal="center" vertical="center"/>
    </xf>
    <xf numFmtId="0" fontId="11" fillId="2" borderId="49" xfId="3" applyFont="1" applyFill="1" applyBorder="1" applyAlignment="1">
      <alignment horizontal="center" vertical="center"/>
    </xf>
    <xf numFmtId="0" fontId="11" fillId="0" borderId="17" xfId="4" applyFont="1" applyBorder="1" applyAlignment="1">
      <alignment horizontal="right"/>
    </xf>
    <xf numFmtId="0" fontId="11" fillId="2" borderId="17" xfId="4" applyFont="1" applyFill="1" applyBorder="1" applyAlignment="1">
      <alignment horizontal="center"/>
    </xf>
    <xf numFmtId="0" fontId="11" fillId="2" borderId="17" xfId="4" applyFont="1" applyFill="1" applyBorder="1" applyAlignment="1">
      <alignment horizontal="right" vertical="center"/>
    </xf>
    <xf numFmtId="167" fontId="11" fillId="0" borderId="27" xfId="2" applyFont="1" applyFill="1" applyBorder="1" applyAlignment="1" applyProtection="1">
      <alignment horizontal="right"/>
    </xf>
    <xf numFmtId="49" fontId="4" fillId="2" borderId="0" xfId="1" applyNumberFormat="1" applyFont="1" applyFill="1" applyBorder="1" applyAlignment="1" applyProtection="1">
      <alignment horizontal="center" vertical="center" wrapText="1"/>
    </xf>
    <xf numFmtId="0" fontId="7" fillId="2" borderId="1" xfId="3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4" fontId="8" fillId="2" borderId="3" xfId="0" applyNumberFormat="1" applyFont="1" applyFill="1" applyBorder="1" applyAlignment="1">
      <alignment horizontal="center" vertical="center" wrapText="1"/>
    </xf>
    <xf numFmtId="4" fontId="8" fillId="2" borderId="3" xfId="0" applyNumberFormat="1" applyFont="1" applyFill="1" applyBorder="1" applyAlignment="1">
      <alignment horizontal="center" vertical="center"/>
    </xf>
    <xf numFmtId="164" fontId="8" fillId="2" borderId="3" xfId="1" applyFont="1" applyFill="1" applyBorder="1" applyAlignment="1" applyProtection="1">
      <alignment horizontal="center" vertical="center"/>
    </xf>
    <xf numFmtId="164" fontId="8" fillId="2" borderId="5" xfId="1" applyFont="1" applyFill="1" applyBorder="1" applyAlignment="1" applyProtection="1">
      <alignment horizontal="center" vertical="center" wrapText="1"/>
    </xf>
    <xf numFmtId="164" fontId="10" fillId="2" borderId="13" xfId="1" applyFont="1" applyFill="1" applyBorder="1" applyAlignment="1" applyProtection="1">
      <alignment vertical="center"/>
    </xf>
    <xf numFmtId="164" fontId="10" fillId="2" borderId="14" xfId="1" applyFont="1" applyFill="1" applyBorder="1" applyAlignment="1" applyProtection="1">
      <alignment horizontal="center" vertical="center"/>
    </xf>
    <xf numFmtId="164" fontId="10" fillId="2" borderId="19" xfId="1" applyFont="1" applyFill="1" applyBorder="1" applyAlignment="1" applyProtection="1">
      <alignment vertical="center"/>
    </xf>
    <xf numFmtId="1" fontId="10" fillId="0" borderId="11" xfId="7" applyNumberFormat="1" applyFont="1" applyBorder="1" applyAlignment="1">
      <alignment horizontal="center"/>
    </xf>
  </cellXfs>
  <cellStyles count="8">
    <cellStyle name="Milliers" xfId="1" builtinId="3"/>
    <cellStyle name="Milliers 13" xfId="6" xr:uid="{E5BB9C62-97DF-4A33-A9DB-A86833EFE0D9}"/>
    <cellStyle name="Normal" xfId="0" builtinId="0"/>
    <cellStyle name="Normal 2" xfId="3" xr:uid="{2A72D344-29E2-4522-9537-33AA5AB59B9C}"/>
    <cellStyle name="Normal 2 2 3" xfId="5" xr:uid="{D81E4853-8DCE-4E24-BD26-7AF5445109F2}"/>
    <cellStyle name="Normal 3" xfId="4" xr:uid="{DA2C6FE4-12ED-4CA9-BD64-792CA26741DF}"/>
    <cellStyle name="Normal_CHIV EXTENSACADEMI05 2" xfId="7" xr:uid="{20CD4423-B79E-4DCC-BD45-87818962F435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bedb\Desktop\AO%20DAR%20OUMOUMA%20LAKHSSAS\BRD%20ESTIMATION%20PREVISIONNEL%20VF%20.xls" TargetMode="External"/><Relationship Id="rId1" Type="http://schemas.openxmlformats.org/officeDocument/2006/relationships/externalLinkPath" Target="BRD%20ESTIMATION%20PREVISIONNEL%20VF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stimation modifier"/>
      <sheetName val="DETAIL METRE"/>
      <sheetName val="ACIER"/>
    </sheetNames>
    <sheetDataSet>
      <sheetData sheetId="0"/>
      <sheetData sheetId="1"/>
      <sheetData sheetId="2">
        <row r="109">
          <cell r="J109">
            <v>10196.67</v>
          </cell>
        </row>
        <row r="430">
          <cell r="J430">
            <v>18636.330000000002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03E92-6BE5-464C-9D7B-C03CFC321A46}">
  <dimension ref="A1:AU465"/>
  <sheetViews>
    <sheetView tabSelected="1" view="pageBreakPreview" zoomScale="75" zoomScaleNormal="75" zoomScaleSheetLayoutView="75" workbookViewId="0">
      <selection activeCell="H23" sqref="H23"/>
    </sheetView>
  </sheetViews>
  <sheetFormatPr baseColWidth="10" defaultRowHeight="15.75" x14ac:dyDescent="0.25"/>
  <cols>
    <col min="1" max="1" width="6.140625" style="207" customWidth="1"/>
    <col min="2" max="2" width="75.7109375" style="208" customWidth="1"/>
    <col min="3" max="3" width="11.28515625" style="209" customWidth="1"/>
    <col min="4" max="4" width="16" style="4" customWidth="1"/>
    <col min="5" max="5" width="18" style="5" customWidth="1"/>
    <col min="6" max="6" width="23.28515625" style="5" customWidth="1"/>
    <col min="7" max="7" width="29" style="6" customWidth="1"/>
    <col min="8" max="9" width="19.85546875" style="6" bestFit="1" customWidth="1"/>
    <col min="10" max="256" width="11.42578125" style="6"/>
    <col min="257" max="257" width="6.140625" style="6" customWidth="1"/>
    <col min="258" max="258" width="75.7109375" style="6" customWidth="1"/>
    <col min="259" max="259" width="11.28515625" style="6" customWidth="1"/>
    <col min="260" max="260" width="16" style="6" customWidth="1"/>
    <col min="261" max="261" width="18" style="6" customWidth="1"/>
    <col min="262" max="262" width="23.28515625" style="6" customWidth="1"/>
    <col min="263" max="263" width="29" style="6" customWidth="1"/>
    <col min="264" max="265" width="19.85546875" style="6" bestFit="1" customWidth="1"/>
    <col min="266" max="512" width="11.42578125" style="6"/>
    <col min="513" max="513" width="6.140625" style="6" customWidth="1"/>
    <col min="514" max="514" width="75.7109375" style="6" customWidth="1"/>
    <col min="515" max="515" width="11.28515625" style="6" customWidth="1"/>
    <col min="516" max="516" width="16" style="6" customWidth="1"/>
    <col min="517" max="517" width="18" style="6" customWidth="1"/>
    <col min="518" max="518" width="23.28515625" style="6" customWidth="1"/>
    <col min="519" max="519" width="29" style="6" customWidth="1"/>
    <col min="520" max="521" width="19.85546875" style="6" bestFit="1" customWidth="1"/>
    <col min="522" max="768" width="11.42578125" style="6"/>
    <col min="769" max="769" width="6.140625" style="6" customWidth="1"/>
    <col min="770" max="770" width="75.7109375" style="6" customWidth="1"/>
    <col min="771" max="771" width="11.28515625" style="6" customWidth="1"/>
    <col min="772" max="772" width="16" style="6" customWidth="1"/>
    <col min="773" max="773" width="18" style="6" customWidth="1"/>
    <col min="774" max="774" width="23.28515625" style="6" customWidth="1"/>
    <col min="775" max="775" width="29" style="6" customWidth="1"/>
    <col min="776" max="777" width="19.85546875" style="6" bestFit="1" customWidth="1"/>
    <col min="778" max="1024" width="11.42578125" style="6"/>
    <col min="1025" max="1025" width="6.140625" style="6" customWidth="1"/>
    <col min="1026" max="1026" width="75.7109375" style="6" customWidth="1"/>
    <col min="1027" max="1027" width="11.28515625" style="6" customWidth="1"/>
    <col min="1028" max="1028" width="16" style="6" customWidth="1"/>
    <col min="1029" max="1029" width="18" style="6" customWidth="1"/>
    <col min="1030" max="1030" width="23.28515625" style="6" customWidth="1"/>
    <col min="1031" max="1031" width="29" style="6" customWidth="1"/>
    <col min="1032" max="1033" width="19.85546875" style="6" bestFit="1" customWidth="1"/>
    <col min="1034" max="1280" width="11.42578125" style="6"/>
    <col min="1281" max="1281" width="6.140625" style="6" customWidth="1"/>
    <col min="1282" max="1282" width="75.7109375" style="6" customWidth="1"/>
    <col min="1283" max="1283" width="11.28515625" style="6" customWidth="1"/>
    <col min="1284" max="1284" width="16" style="6" customWidth="1"/>
    <col min="1285" max="1285" width="18" style="6" customWidth="1"/>
    <col min="1286" max="1286" width="23.28515625" style="6" customWidth="1"/>
    <col min="1287" max="1287" width="29" style="6" customWidth="1"/>
    <col min="1288" max="1289" width="19.85546875" style="6" bestFit="1" customWidth="1"/>
    <col min="1290" max="1536" width="11.42578125" style="6"/>
    <col min="1537" max="1537" width="6.140625" style="6" customWidth="1"/>
    <col min="1538" max="1538" width="75.7109375" style="6" customWidth="1"/>
    <col min="1539" max="1539" width="11.28515625" style="6" customWidth="1"/>
    <col min="1540" max="1540" width="16" style="6" customWidth="1"/>
    <col min="1541" max="1541" width="18" style="6" customWidth="1"/>
    <col min="1542" max="1542" width="23.28515625" style="6" customWidth="1"/>
    <col min="1543" max="1543" width="29" style="6" customWidth="1"/>
    <col min="1544" max="1545" width="19.85546875" style="6" bestFit="1" customWidth="1"/>
    <col min="1546" max="1792" width="11.42578125" style="6"/>
    <col min="1793" max="1793" width="6.140625" style="6" customWidth="1"/>
    <col min="1794" max="1794" width="75.7109375" style="6" customWidth="1"/>
    <col min="1795" max="1795" width="11.28515625" style="6" customWidth="1"/>
    <col min="1796" max="1796" width="16" style="6" customWidth="1"/>
    <col min="1797" max="1797" width="18" style="6" customWidth="1"/>
    <col min="1798" max="1798" width="23.28515625" style="6" customWidth="1"/>
    <col min="1799" max="1799" width="29" style="6" customWidth="1"/>
    <col min="1800" max="1801" width="19.85546875" style="6" bestFit="1" customWidth="1"/>
    <col min="1802" max="2048" width="11.42578125" style="6"/>
    <col min="2049" max="2049" width="6.140625" style="6" customWidth="1"/>
    <col min="2050" max="2050" width="75.7109375" style="6" customWidth="1"/>
    <col min="2051" max="2051" width="11.28515625" style="6" customWidth="1"/>
    <col min="2052" max="2052" width="16" style="6" customWidth="1"/>
    <col min="2053" max="2053" width="18" style="6" customWidth="1"/>
    <col min="2054" max="2054" width="23.28515625" style="6" customWidth="1"/>
    <col min="2055" max="2055" width="29" style="6" customWidth="1"/>
    <col min="2056" max="2057" width="19.85546875" style="6" bestFit="1" customWidth="1"/>
    <col min="2058" max="2304" width="11.42578125" style="6"/>
    <col min="2305" max="2305" width="6.140625" style="6" customWidth="1"/>
    <col min="2306" max="2306" width="75.7109375" style="6" customWidth="1"/>
    <col min="2307" max="2307" width="11.28515625" style="6" customWidth="1"/>
    <col min="2308" max="2308" width="16" style="6" customWidth="1"/>
    <col min="2309" max="2309" width="18" style="6" customWidth="1"/>
    <col min="2310" max="2310" width="23.28515625" style="6" customWidth="1"/>
    <col min="2311" max="2311" width="29" style="6" customWidth="1"/>
    <col min="2312" max="2313" width="19.85546875" style="6" bestFit="1" customWidth="1"/>
    <col min="2314" max="2560" width="11.42578125" style="6"/>
    <col min="2561" max="2561" width="6.140625" style="6" customWidth="1"/>
    <col min="2562" max="2562" width="75.7109375" style="6" customWidth="1"/>
    <col min="2563" max="2563" width="11.28515625" style="6" customWidth="1"/>
    <col min="2564" max="2564" width="16" style="6" customWidth="1"/>
    <col min="2565" max="2565" width="18" style="6" customWidth="1"/>
    <col min="2566" max="2566" width="23.28515625" style="6" customWidth="1"/>
    <col min="2567" max="2567" width="29" style="6" customWidth="1"/>
    <col min="2568" max="2569" width="19.85546875" style="6" bestFit="1" customWidth="1"/>
    <col min="2570" max="2816" width="11.42578125" style="6"/>
    <col min="2817" max="2817" width="6.140625" style="6" customWidth="1"/>
    <col min="2818" max="2818" width="75.7109375" style="6" customWidth="1"/>
    <col min="2819" max="2819" width="11.28515625" style="6" customWidth="1"/>
    <col min="2820" max="2820" width="16" style="6" customWidth="1"/>
    <col min="2821" max="2821" width="18" style="6" customWidth="1"/>
    <col min="2822" max="2822" width="23.28515625" style="6" customWidth="1"/>
    <col min="2823" max="2823" width="29" style="6" customWidth="1"/>
    <col min="2824" max="2825" width="19.85546875" style="6" bestFit="1" customWidth="1"/>
    <col min="2826" max="3072" width="11.42578125" style="6"/>
    <col min="3073" max="3073" width="6.140625" style="6" customWidth="1"/>
    <col min="3074" max="3074" width="75.7109375" style="6" customWidth="1"/>
    <col min="3075" max="3075" width="11.28515625" style="6" customWidth="1"/>
    <col min="3076" max="3076" width="16" style="6" customWidth="1"/>
    <col min="3077" max="3077" width="18" style="6" customWidth="1"/>
    <col min="3078" max="3078" width="23.28515625" style="6" customWidth="1"/>
    <col min="3079" max="3079" width="29" style="6" customWidth="1"/>
    <col min="3080" max="3081" width="19.85546875" style="6" bestFit="1" customWidth="1"/>
    <col min="3082" max="3328" width="11.42578125" style="6"/>
    <col min="3329" max="3329" width="6.140625" style="6" customWidth="1"/>
    <col min="3330" max="3330" width="75.7109375" style="6" customWidth="1"/>
    <col min="3331" max="3331" width="11.28515625" style="6" customWidth="1"/>
    <col min="3332" max="3332" width="16" style="6" customWidth="1"/>
    <col min="3333" max="3333" width="18" style="6" customWidth="1"/>
    <col min="3334" max="3334" width="23.28515625" style="6" customWidth="1"/>
    <col min="3335" max="3335" width="29" style="6" customWidth="1"/>
    <col min="3336" max="3337" width="19.85546875" style="6" bestFit="1" customWidth="1"/>
    <col min="3338" max="3584" width="11.42578125" style="6"/>
    <col min="3585" max="3585" width="6.140625" style="6" customWidth="1"/>
    <col min="3586" max="3586" width="75.7109375" style="6" customWidth="1"/>
    <col min="3587" max="3587" width="11.28515625" style="6" customWidth="1"/>
    <col min="3588" max="3588" width="16" style="6" customWidth="1"/>
    <col min="3589" max="3589" width="18" style="6" customWidth="1"/>
    <col min="3590" max="3590" width="23.28515625" style="6" customWidth="1"/>
    <col min="3591" max="3591" width="29" style="6" customWidth="1"/>
    <col min="3592" max="3593" width="19.85546875" style="6" bestFit="1" customWidth="1"/>
    <col min="3594" max="3840" width="11.42578125" style="6"/>
    <col min="3841" max="3841" width="6.140625" style="6" customWidth="1"/>
    <col min="3842" max="3842" width="75.7109375" style="6" customWidth="1"/>
    <col min="3843" max="3843" width="11.28515625" style="6" customWidth="1"/>
    <col min="3844" max="3844" width="16" style="6" customWidth="1"/>
    <col min="3845" max="3845" width="18" style="6" customWidth="1"/>
    <col min="3846" max="3846" width="23.28515625" style="6" customWidth="1"/>
    <col min="3847" max="3847" width="29" style="6" customWidth="1"/>
    <col min="3848" max="3849" width="19.85546875" style="6" bestFit="1" customWidth="1"/>
    <col min="3850" max="4096" width="11.42578125" style="6"/>
    <col min="4097" max="4097" width="6.140625" style="6" customWidth="1"/>
    <col min="4098" max="4098" width="75.7109375" style="6" customWidth="1"/>
    <col min="4099" max="4099" width="11.28515625" style="6" customWidth="1"/>
    <col min="4100" max="4100" width="16" style="6" customWidth="1"/>
    <col min="4101" max="4101" width="18" style="6" customWidth="1"/>
    <col min="4102" max="4102" width="23.28515625" style="6" customWidth="1"/>
    <col min="4103" max="4103" width="29" style="6" customWidth="1"/>
    <col min="4104" max="4105" width="19.85546875" style="6" bestFit="1" customWidth="1"/>
    <col min="4106" max="4352" width="11.42578125" style="6"/>
    <col min="4353" max="4353" width="6.140625" style="6" customWidth="1"/>
    <col min="4354" max="4354" width="75.7109375" style="6" customWidth="1"/>
    <col min="4355" max="4355" width="11.28515625" style="6" customWidth="1"/>
    <col min="4356" max="4356" width="16" style="6" customWidth="1"/>
    <col min="4357" max="4357" width="18" style="6" customWidth="1"/>
    <col min="4358" max="4358" width="23.28515625" style="6" customWidth="1"/>
    <col min="4359" max="4359" width="29" style="6" customWidth="1"/>
    <col min="4360" max="4361" width="19.85546875" style="6" bestFit="1" customWidth="1"/>
    <col min="4362" max="4608" width="11.42578125" style="6"/>
    <col min="4609" max="4609" width="6.140625" style="6" customWidth="1"/>
    <col min="4610" max="4610" width="75.7109375" style="6" customWidth="1"/>
    <col min="4611" max="4611" width="11.28515625" style="6" customWidth="1"/>
    <col min="4612" max="4612" width="16" style="6" customWidth="1"/>
    <col min="4613" max="4613" width="18" style="6" customWidth="1"/>
    <col min="4614" max="4614" width="23.28515625" style="6" customWidth="1"/>
    <col min="4615" max="4615" width="29" style="6" customWidth="1"/>
    <col min="4616" max="4617" width="19.85546875" style="6" bestFit="1" customWidth="1"/>
    <col min="4618" max="4864" width="11.42578125" style="6"/>
    <col min="4865" max="4865" width="6.140625" style="6" customWidth="1"/>
    <col min="4866" max="4866" width="75.7109375" style="6" customWidth="1"/>
    <col min="4867" max="4867" width="11.28515625" style="6" customWidth="1"/>
    <col min="4868" max="4868" width="16" style="6" customWidth="1"/>
    <col min="4869" max="4869" width="18" style="6" customWidth="1"/>
    <col min="4870" max="4870" width="23.28515625" style="6" customWidth="1"/>
    <col min="4871" max="4871" width="29" style="6" customWidth="1"/>
    <col min="4872" max="4873" width="19.85546875" style="6" bestFit="1" customWidth="1"/>
    <col min="4874" max="5120" width="11.42578125" style="6"/>
    <col min="5121" max="5121" width="6.140625" style="6" customWidth="1"/>
    <col min="5122" max="5122" width="75.7109375" style="6" customWidth="1"/>
    <col min="5123" max="5123" width="11.28515625" style="6" customWidth="1"/>
    <col min="5124" max="5124" width="16" style="6" customWidth="1"/>
    <col min="5125" max="5125" width="18" style="6" customWidth="1"/>
    <col min="5126" max="5126" width="23.28515625" style="6" customWidth="1"/>
    <col min="5127" max="5127" width="29" style="6" customWidth="1"/>
    <col min="5128" max="5129" width="19.85546875" style="6" bestFit="1" customWidth="1"/>
    <col min="5130" max="5376" width="11.42578125" style="6"/>
    <col min="5377" max="5377" width="6.140625" style="6" customWidth="1"/>
    <col min="5378" max="5378" width="75.7109375" style="6" customWidth="1"/>
    <col min="5379" max="5379" width="11.28515625" style="6" customWidth="1"/>
    <col min="5380" max="5380" width="16" style="6" customWidth="1"/>
    <col min="5381" max="5381" width="18" style="6" customWidth="1"/>
    <col min="5382" max="5382" width="23.28515625" style="6" customWidth="1"/>
    <col min="5383" max="5383" width="29" style="6" customWidth="1"/>
    <col min="5384" max="5385" width="19.85546875" style="6" bestFit="1" customWidth="1"/>
    <col min="5386" max="5632" width="11.42578125" style="6"/>
    <col min="5633" max="5633" width="6.140625" style="6" customWidth="1"/>
    <col min="5634" max="5634" width="75.7109375" style="6" customWidth="1"/>
    <col min="5635" max="5635" width="11.28515625" style="6" customWidth="1"/>
    <col min="5636" max="5636" width="16" style="6" customWidth="1"/>
    <col min="5637" max="5637" width="18" style="6" customWidth="1"/>
    <col min="5638" max="5638" width="23.28515625" style="6" customWidth="1"/>
    <col min="5639" max="5639" width="29" style="6" customWidth="1"/>
    <col min="5640" max="5641" width="19.85546875" style="6" bestFit="1" customWidth="1"/>
    <col min="5642" max="5888" width="11.42578125" style="6"/>
    <col min="5889" max="5889" width="6.140625" style="6" customWidth="1"/>
    <col min="5890" max="5890" width="75.7109375" style="6" customWidth="1"/>
    <col min="5891" max="5891" width="11.28515625" style="6" customWidth="1"/>
    <col min="5892" max="5892" width="16" style="6" customWidth="1"/>
    <col min="5893" max="5893" width="18" style="6" customWidth="1"/>
    <col min="5894" max="5894" width="23.28515625" style="6" customWidth="1"/>
    <col min="5895" max="5895" width="29" style="6" customWidth="1"/>
    <col min="5896" max="5897" width="19.85546875" style="6" bestFit="1" customWidth="1"/>
    <col min="5898" max="6144" width="11.42578125" style="6"/>
    <col min="6145" max="6145" width="6.140625" style="6" customWidth="1"/>
    <col min="6146" max="6146" width="75.7109375" style="6" customWidth="1"/>
    <col min="6147" max="6147" width="11.28515625" style="6" customWidth="1"/>
    <col min="6148" max="6148" width="16" style="6" customWidth="1"/>
    <col min="6149" max="6149" width="18" style="6" customWidth="1"/>
    <col min="6150" max="6150" width="23.28515625" style="6" customWidth="1"/>
    <col min="6151" max="6151" width="29" style="6" customWidth="1"/>
    <col min="6152" max="6153" width="19.85546875" style="6" bestFit="1" customWidth="1"/>
    <col min="6154" max="6400" width="11.42578125" style="6"/>
    <col min="6401" max="6401" width="6.140625" style="6" customWidth="1"/>
    <col min="6402" max="6402" width="75.7109375" style="6" customWidth="1"/>
    <col min="6403" max="6403" width="11.28515625" style="6" customWidth="1"/>
    <col min="6404" max="6404" width="16" style="6" customWidth="1"/>
    <col min="6405" max="6405" width="18" style="6" customWidth="1"/>
    <col min="6406" max="6406" width="23.28515625" style="6" customWidth="1"/>
    <col min="6407" max="6407" width="29" style="6" customWidth="1"/>
    <col min="6408" max="6409" width="19.85546875" style="6" bestFit="1" customWidth="1"/>
    <col min="6410" max="6656" width="11.42578125" style="6"/>
    <col min="6657" max="6657" width="6.140625" style="6" customWidth="1"/>
    <col min="6658" max="6658" width="75.7109375" style="6" customWidth="1"/>
    <col min="6659" max="6659" width="11.28515625" style="6" customWidth="1"/>
    <col min="6660" max="6660" width="16" style="6" customWidth="1"/>
    <col min="6661" max="6661" width="18" style="6" customWidth="1"/>
    <col min="6662" max="6662" width="23.28515625" style="6" customWidth="1"/>
    <col min="6663" max="6663" width="29" style="6" customWidth="1"/>
    <col min="6664" max="6665" width="19.85546875" style="6" bestFit="1" customWidth="1"/>
    <col min="6666" max="6912" width="11.42578125" style="6"/>
    <col min="6913" max="6913" width="6.140625" style="6" customWidth="1"/>
    <col min="6914" max="6914" width="75.7109375" style="6" customWidth="1"/>
    <col min="6915" max="6915" width="11.28515625" style="6" customWidth="1"/>
    <col min="6916" max="6916" width="16" style="6" customWidth="1"/>
    <col min="6917" max="6917" width="18" style="6" customWidth="1"/>
    <col min="6918" max="6918" width="23.28515625" style="6" customWidth="1"/>
    <col min="6919" max="6919" width="29" style="6" customWidth="1"/>
    <col min="6920" max="6921" width="19.85546875" style="6" bestFit="1" customWidth="1"/>
    <col min="6922" max="7168" width="11.42578125" style="6"/>
    <col min="7169" max="7169" width="6.140625" style="6" customWidth="1"/>
    <col min="7170" max="7170" width="75.7109375" style="6" customWidth="1"/>
    <col min="7171" max="7171" width="11.28515625" style="6" customWidth="1"/>
    <col min="7172" max="7172" width="16" style="6" customWidth="1"/>
    <col min="7173" max="7173" width="18" style="6" customWidth="1"/>
    <col min="7174" max="7174" width="23.28515625" style="6" customWidth="1"/>
    <col min="7175" max="7175" width="29" style="6" customWidth="1"/>
    <col min="7176" max="7177" width="19.85546875" style="6" bestFit="1" customWidth="1"/>
    <col min="7178" max="7424" width="11.42578125" style="6"/>
    <col min="7425" max="7425" width="6.140625" style="6" customWidth="1"/>
    <col min="7426" max="7426" width="75.7109375" style="6" customWidth="1"/>
    <col min="7427" max="7427" width="11.28515625" style="6" customWidth="1"/>
    <col min="7428" max="7428" width="16" style="6" customWidth="1"/>
    <col min="7429" max="7429" width="18" style="6" customWidth="1"/>
    <col min="7430" max="7430" width="23.28515625" style="6" customWidth="1"/>
    <col min="7431" max="7431" width="29" style="6" customWidth="1"/>
    <col min="7432" max="7433" width="19.85546875" style="6" bestFit="1" customWidth="1"/>
    <col min="7434" max="7680" width="11.42578125" style="6"/>
    <col min="7681" max="7681" width="6.140625" style="6" customWidth="1"/>
    <col min="7682" max="7682" width="75.7109375" style="6" customWidth="1"/>
    <col min="7683" max="7683" width="11.28515625" style="6" customWidth="1"/>
    <col min="7684" max="7684" width="16" style="6" customWidth="1"/>
    <col min="7685" max="7685" width="18" style="6" customWidth="1"/>
    <col min="7686" max="7686" width="23.28515625" style="6" customWidth="1"/>
    <col min="7687" max="7687" width="29" style="6" customWidth="1"/>
    <col min="7688" max="7689" width="19.85546875" style="6" bestFit="1" customWidth="1"/>
    <col min="7690" max="7936" width="11.42578125" style="6"/>
    <col min="7937" max="7937" width="6.140625" style="6" customWidth="1"/>
    <col min="7938" max="7938" width="75.7109375" style="6" customWidth="1"/>
    <col min="7939" max="7939" width="11.28515625" style="6" customWidth="1"/>
    <col min="7940" max="7940" width="16" style="6" customWidth="1"/>
    <col min="7941" max="7941" width="18" style="6" customWidth="1"/>
    <col min="7942" max="7942" width="23.28515625" style="6" customWidth="1"/>
    <col min="7943" max="7943" width="29" style="6" customWidth="1"/>
    <col min="7944" max="7945" width="19.85546875" style="6" bestFit="1" customWidth="1"/>
    <col min="7946" max="8192" width="11.42578125" style="6"/>
    <col min="8193" max="8193" width="6.140625" style="6" customWidth="1"/>
    <col min="8194" max="8194" width="75.7109375" style="6" customWidth="1"/>
    <col min="8195" max="8195" width="11.28515625" style="6" customWidth="1"/>
    <col min="8196" max="8196" width="16" style="6" customWidth="1"/>
    <col min="8197" max="8197" width="18" style="6" customWidth="1"/>
    <col min="8198" max="8198" width="23.28515625" style="6" customWidth="1"/>
    <col min="8199" max="8199" width="29" style="6" customWidth="1"/>
    <col min="8200" max="8201" width="19.85546875" style="6" bestFit="1" customWidth="1"/>
    <col min="8202" max="8448" width="11.42578125" style="6"/>
    <col min="8449" max="8449" width="6.140625" style="6" customWidth="1"/>
    <col min="8450" max="8450" width="75.7109375" style="6" customWidth="1"/>
    <col min="8451" max="8451" width="11.28515625" style="6" customWidth="1"/>
    <col min="8452" max="8452" width="16" style="6" customWidth="1"/>
    <col min="8453" max="8453" width="18" style="6" customWidth="1"/>
    <col min="8454" max="8454" width="23.28515625" style="6" customWidth="1"/>
    <col min="8455" max="8455" width="29" style="6" customWidth="1"/>
    <col min="8456" max="8457" width="19.85546875" style="6" bestFit="1" customWidth="1"/>
    <col min="8458" max="8704" width="11.42578125" style="6"/>
    <col min="8705" max="8705" width="6.140625" style="6" customWidth="1"/>
    <col min="8706" max="8706" width="75.7109375" style="6" customWidth="1"/>
    <col min="8707" max="8707" width="11.28515625" style="6" customWidth="1"/>
    <col min="8708" max="8708" width="16" style="6" customWidth="1"/>
    <col min="8709" max="8709" width="18" style="6" customWidth="1"/>
    <col min="8710" max="8710" width="23.28515625" style="6" customWidth="1"/>
    <col min="8711" max="8711" width="29" style="6" customWidth="1"/>
    <col min="8712" max="8713" width="19.85546875" style="6" bestFit="1" customWidth="1"/>
    <col min="8714" max="8960" width="11.42578125" style="6"/>
    <col min="8961" max="8961" width="6.140625" style="6" customWidth="1"/>
    <col min="8962" max="8962" width="75.7109375" style="6" customWidth="1"/>
    <col min="8963" max="8963" width="11.28515625" style="6" customWidth="1"/>
    <col min="8964" max="8964" width="16" style="6" customWidth="1"/>
    <col min="8965" max="8965" width="18" style="6" customWidth="1"/>
    <col min="8966" max="8966" width="23.28515625" style="6" customWidth="1"/>
    <col min="8967" max="8967" width="29" style="6" customWidth="1"/>
    <col min="8968" max="8969" width="19.85546875" style="6" bestFit="1" customWidth="1"/>
    <col min="8970" max="9216" width="11.42578125" style="6"/>
    <col min="9217" max="9217" width="6.140625" style="6" customWidth="1"/>
    <col min="9218" max="9218" width="75.7109375" style="6" customWidth="1"/>
    <col min="9219" max="9219" width="11.28515625" style="6" customWidth="1"/>
    <col min="9220" max="9220" width="16" style="6" customWidth="1"/>
    <col min="9221" max="9221" width="18" style="6" customWidth="1"/>
    <col min="9222" max="9222" width="23.28515625" style="6" customWidth="1"/>
    <col min="9223" max="9223" width="29" style="6" customWidth="1"/>
    <col min="9224" max="9225" width="19.85546875" style="6" bestFit="1" customWidth="1"/>
    <col min="9226" max="9472" width="11.42578125" style="6"/>
    <col min="9473" max="9473" width="6.140625" style="6" customWidth="1"/>
    <col min="9474" max="9474" width="75.7109375" style="6" customWidth="1"/>
    <col min="9475" max="9475" width="11.28515625" style="6" customWidth="1"/>
    <col min="9476" max="9476" width="16" style="6" customWidth="1"/>
    <col min="9477" max="9477" width="18" style="6" customWidth="1"/>
    <col min="9478" max="9478" width="23.28515625" style="6" customWidth="1"/>
    <col min="9479" max="9479" width="29" style="6" customWidth="1"/>
    <col min="9480" max="9481" width="19.85546875" style="6" bestFit="1" customWidth="1"/>
    <col min="9482" max="9728" width="11.42578125" style="6"/>
    <col min="9729" max="9729" width="6.140625" style="6" customWidth="1"/>
    <col min="9730" max="9730" width="75.7109375" style="6" customWidth="1"/>
    <col min="9731" max="9731" width="11.28515625" style="6" customWidth="1"/>
    <col min="9732" max="9732" width="16" style="6" customWidth="1"/>
    <col min="9733" max="9733" width="18" style="6" customWidth="1"/>
    <col min="9734" max="9734" width="23.28515625" style="6" customWidth="1"/>
    <col min="9735" max="9735" width="29" style="6" customWidth="1"/>
    <col min="9736" max="9737" width="19.85546875" style="6" bestFit="1" customWidth="1"/>
    <col min="9738" max="9984" width="11.42578125" style="6"/>
    <col min="9985" max="9985" width="6.140625" style="6" customWidth="1"/>
    <col min="9986" max="9986" width="75.7109375" style="6" customWidth="1"/>
    <col min="9987" max="9987" width="11.28515625" style="6" customWidth="1"/>
    <col min="9988" max="9988" width="16" style="6" customWidth="1"/>
    <col min="9989" max="9989" width="18" style="6" customWidth="1"/>
    <col min="9990" max="9990" width="23.28515625" style="6" customWidth="1"/>
    <col min="9991" max="9991" width="29" style="6" customWidth="1"/>
    <col min="9992" max="9993" width="19.85546875" style="6" bestFit="1" customWidth="1"/>
    <col min="9994" max="10240" width="11.42578125" style="6"/>
    <col min="10241" max="10241" width="6.140625" style="6" customWidth="1"/>
    <col min="10242" max="10242" width="75.7109375" style="6" customWidth="1"/>
    <col min="10243" max="10243" width="11.28515625" style="6" customWidth="1"/>
    <col min="10244" max="10244" width="16" style="6" customWidth="1"/>
    <col min="10245" max="10245" width="18" style="6" customWidth="1"/>
    <col min="10246" max="10246" width="23.28515625" style="6" customWidth="1"/>
    <col min="10247" max="10247" width="29" style="6" customWidth="1"/>
    <col min="10248" max="10249" width="19.85546875" style="6" bestFit="1" customWidth="1"/>
    <col min="10250" max="10496" width="11.42578125" style="6"/>
    <col min="10497" max="10497" width="6.140625" style="6" customWidth="1"/>
    <col min="10498" max="10498" width="75.7109375" style="6" customWidth="1"/>
    <col min="10499" max="10499" width="11.28515625" style="6" customWidth="1"/>
    <col min="10500" max="10500" width="16" style="6" customWidth="1"/>
    <col min="10501" max="10501" width="18" style="6" customWidth="1"/>
    <col min="10502" max="10502" width="23.28515625" style="6" customWidth="1"/>
    <col min="10503" max="10503" width="29" style="6" customWidth="1"/>
    <col min="10504" max="10505" width="19.85546875" style="6" bestFit="1" customWidth="1"/>
    <col min="10506" max="10752" width="11.42578125" style="6"/>
    <col min="10753" max="10753" width="6.140625" style="6" customWidth="1"/>
    <col min="10754" max="10754" width="75.7109375" style="6" customWidth="1"/>
    <col min="10755" max="10755" width="11.28515625" style="6" customWidth="1"/>
    <col min="10756" max="10756" width="16" style="6" customWidth="1"/>
    <col min="10757" max="10757" width="18" style="6" customWidth="1"/>
    <col min="10758" max="10758" width="23.28515625" style="6" customWidth="1"/>
    <col min="10759" max="10759" width="29" style="6" customWidth="1"/>
    <col min="10760" max="10761" width="19.85546875" style="6" bestFit="1" customWidth="1"/>
    <col min="10762" max="11008" width="11.42578125" style="6"/>
    <col min="11009" max="11009" width="6.140625" style="6" customWidth="1"/>
    <col min="11010" max="11010" width="75.7109375" style="6" customWidth="1"/>
    <col min="11011" max="11011" width="11.28515625" style="6" customWidth="1"/>
    <col min="11012" max="11012" width="16" style="6" customWidth="1"/>
    <col min="11013" max="11013" width="18" style="6" customWidth="1"/>
    <col min="11014" max="11014" width="23.28515625" style="6" customWidth="1"/>
    <col min="11015" max="11015" width="29" style="6" customWidth="1"/>
    <col min="11016" max="11017" width="19.85546875" style="6" bestFit="1" customWidth="1"/>
    <col min="11018" max="11264" width="11.42578125" style="6"/>
    <col min="11265" max="11265" width="6.140625" style="6" customWidth="1"/>
    <col min="11266" max="11266" width="75.7109375" style="6" customWidth="1"/>
    <col min="11267" max="11267" width="11.28515625" style="6" customWidth="1"/>
    <col min="11268" max="11268" width="16" style="6" customWidth="1"/>
    <col min="11269" max="11269" width="18" style="6" customWidth="1"/>
    <col min="11270" max="11270" width="23.28515625" style="6" customWidth="1"/>
    <col min="11271" max="11271" width="29" style="6" customWidth="1"/>
    <col min="11272" max="11273" width="19.85546875" style="6" bestFit="1" customWidth="1"/>
    <col min="11274" max="11520" width="11.42578125" style="6"/>
    <col min="11521" max="11521" width="6.140625" style="6" customWidth="1"/>
    <col min="11522" max="11522" width="75.7109375" style="6" customWidth="1"/>
    <col min="11523" max="11523" width="11.28515625" style="6" customWidth="1"/>
    <col min="11524" max="11524" width="16" style="6" customWidth="1"/>
    <col min="11525" max="11525" width="18" style="6" customWidth="1"/>
    <col min="11526" max="11526" width="23.28515625" style="6" customWidth="1"/>
    <col min="11527" max="11527" width="29" style="6" customWidth="1"/>
    <col min="11528" max="11529" width="19.85546875" style="6" bestFit="1" customWidth="1"/>
    <col min="11530" max="11776" width="11.42578125" style="6"/>
    <col min="11777" max="11777" width="6.140625" style="6" customWidth="1"/>
    <col min="11778" max="11778" width="75.7109375" style="6" customWidth="1"/>
    <col min="11779" max="11779" width="11.28515625" style="6" customWidth="1"/>
    <col min="11780" max="11780" width="16" style="6" customWidth="1"/>
    <col min="11781" max="11781" width="18" style="6" customWidth="1"/>
    <col min="11782" max="11782" width="23.28515625" style="6" customWidth="1"/>
    <col min="11783" max="11783" width="29" style="6" customWidth="1"/>
    <col min="11784" max="11785" width="19.85546875" style="6" bestFit="1" customWidth="1"/>
    <col min="11786" max="12032" width="11.42578125" style="6"/>
    <col min="12033" max="12033" width="6.140625" style="6" customWidth="1"/>
    <col min="12034" max="12034" width="75.7109375" style="6" customWidth="1"/>
    <col min="12035" max="12035" width="11.28515625" style="6" customWidth="1"/>
    <col min="12036" max="12036" width="16" style="6" customWidth="1"/>
    <col min="12037" max="12037" width="18" style="6" customWidth="1"/>
    <col min="12038" max="12038" width="23.28515625" style="6" customWidth="1"/>
    <col min="12039" max="12039" width="29" style="6" customWidth="1"/>
    <col min="12040" max="12041" width="19.85546875" style="6" bestFit="1" customWidth="1"/>
    <col min="12042" max="12288" width="11.42578125" style="6"/>
    <col min="12289" max="12289" width="6.140625" style="6" customWidth="1"/>
    <col min="12290" max="12290" width="75.7109375" style="6" customWidth="1"/>
    <col min="12291" max="12291" width="11.28515625" style="6" customWidth="1"/>
    <col min="12292" max="12292" width="16" style="6" customWidth="1"/>
    <col min="12293" max="12293" width="18" style="6" customWidth="1"/>
    <col min="12294" max="12294" width="23.28515625" style="6" customWidth="1"/>
    <col min="12295" max="12295" width="29" style="6" customWidth="1"/>
    <col min="12296" max="12297" width="19.85546875" style="6" bestFit="1" customWidth="1"/>
    <col min="12298" max="12544" width="11.42578125" style="6"/>
    <col min="12545" max="12545" width="6.140625" style="6" customWidth="1"/>
    <col min="12546" max="12546" width="75.7109375" style="6" customWidth="1"/>
    <col min="12547" max="12547" width="11.28515625" style="6" customWidth="1"/>
    <col min="12548" max="12548" width="16" style="6" customWidth="1"/>
    <col min="12549" max="12549" width="18" style="6" customWidth="1"/>
    <col min="12550" max="12550" width="23.28515625" style="6" customWidth="1"/>
    <col min="12551" max="12551" width="29" style="6" customWidth="1"/>
    <col min="12552" max="12553" width="19.85546875" style="6" bestFit="1" customWidth="1"/>
    <col min="12554" max="12800" width="11.42578125" style="6"/>
    <col min="12801" max="12801" width="6.140625" style="6" customWidth="1"/>
    <col min="12802" max="12802" width="75.7109375" style="6" customWidth="1"/>
    <col min="12803" max="12803" width="11.28515625" style="6" customWidth="1"/>
    <col min="12804" max="12804" width="16" style="6" customWidth="1"/>
    <col min="12805" max="12805" width="18" style="6" customWidth="1"/>
    <col min="12806" max="12806" width="23.28515625" style="6" customWidth="1"/>
    <col min="12807" max="12807" width="29" style="6" customWidth="1"/>
    <col min="12808" max="12809" width="19.85546875" style="6" bestFit="1" customWidth="1"/>
    <col min="12810" max="13056" width="11.42578125" style="6"/>
    <col min="13057" max="13057" width="6.140625" style="6" customWidth="1"/>
    <col min="13058" max="13058" width="75.7109375" style="6" customWidth="1"/>
    <col min="13059" max="13059" width="11.28515625" style="6" customWidth="1"/>
    <col min="13060" max="13060" width="16" style="6" customWidth="1"/>
    <col min="13061" max="13061" width="18" style="6" customWidth="1"/>
    <col min="13062" max="13062" width="23.28515625" style="6" customWidth="1"/>
    <col min="13063" max="13063" width="29" style="6" customWidth="1"/>
    <col min="13064" max="13065" width="19.85546875" style="6" bestFit="1" customWidth="1"/>
    <col min="13066" max="13312" width="11.42578125" style="6"/>
    <col min="13313" max="13313" width="6.140625" style="6" customWidth="1"/>
    <col min="13314" max="13314" width="75.7109375" style="6" customWidth="1"/>
    <col min="13315" max="13315" width="11.28515625" style="6" customWidth="1"/>
    <col min="13316" max="13316" width="16" style="6" customWidth="1"/>
    <col min="13317" max="13317" width="18" style="6" customWidth="1"/>
    <col min="13318" max="13318" width="23.28515625" style="6" customWidth="1"/>
    <col min="13319" max="13319" width="29" style="6" customWidth="1"/>
    <col min="13320" max="13321" width="19.85546875" style="6" bestFit="1" customWidth="1"/>
    <col min="13322" max="13568" width="11.42578125" style="6"/>
    <col min="13569" max="13569" width="6.140625" style="6" customWidth="1"/>
    <col min="13570" max="13570" width="75.7109375" style="6" customWidth="1"/>
    <col min="13571" max="13571" width="11.28515625" style="6" customWidth="1"/>
    <col min="13572" max="13572" width="16" style="6" customWidth="1"/>
    <col min="13573" max="13573" width="18" style="6" customWidth="1"/>
    <col min="13574" max="13574" width="23.28515625" style="6" customWidth="1"/>
    <col min="13575" max="13575" width="29" style="6" customWidth="1"/>
    <col min="13576" max="13577" width="19.85546875" style="6" bestFit="1" customWidth="1"/>
    <col min="13578" max="13824" width="11.42578125" style="6"/>
    <col min="13825" max="13825" width="6.140625" style="6" customWidth="1"/>
    <col min="13826" max="13826" width="75.7109375" style="6" customWidth="1"/>
    <col min="13827" max="13827" width="11.28515625" style="6" customWidth="1"/>
    <col min="13828" max="13828" width="16" style="6" customWidth="1"/>
    <col min="13829" max="13829" width="18" style="6" customWidth="1"/>
    <col min="13830" max="13830" width="23.28515625" style="6" customWidth="1"/>
    <col min="13831" max="13831" width="29" style="6" customWidth="1"/>
    <col min="13832" max="13833" width="19.85546875" style="6" bestFit="1" customWidth="1"/>
    <col min="13834" max="14080" width="11.42578125" style="6"/>
    <col min="14081" max="14081" width="6.140625" style="6" customWidth="1"/>
    <col min="14082" max="14082" width="75.7109375" style="6" customWidth="1"/>
    <col min="14083" max="14083" width="11.28515625" style="6" customWidth="1"/>
    <col min="14084" max="14084" width="16" style="6" customWidth="1"/>
    <col min="14085" max="14085" width="18" style="6" customWidth="1"/>
    <col min="14086" max="14086" width="23.28515625" style="6" customWidth="1"/>
    <col min="14087" max="14087" width="29" style="6" customWidth="1"/>
    <col min="14088" max="14089" width="19.85546875" style="6" bestFit="1" customWidth="1"/>
    <col min="14090" max="14336" width="11.42578125" style="6"/>
    <col min="14337" max="14337" width="6.140625" style="6" customWidth="1"/>
    <col min="14338" max="14338" width="75.7109375" style="6" customWidth="1"/>
    <col min="14339" max="14339" width="11.28515625" style="6" customWidth="1"/>
    <col min="14340" max="14340" width="16" style="6" customWidth="1"/>
    <col min="14341" max="14341" width="18" style="6" customWidth="1"/>
    <col min="14342" max="14342" width="23.28515625" style="6" customWidth="1"/>
    <col min="14343" max="14343" width="29" style="6" customWidth="1"/>
    <col min="14344" max="14345" width="19.85546875" style="6" bestFit="1" customWidth="1"/>
    <col min="14346" max="14592" width="11.42578125" style="6"/>
    <col min="14593" max="14593" width="6.140625" style="6" customWidth="1"/>
    <col min="14594" max="14594" width="75.7109375" style="6" customWidth="1"/>
    <col min="14595" max="14595" width="11.28515625" style="6" customWidth="1"/>
    <col min="14596" max="14596" width="16" style="6" customWidth="1"/>
    <col min="14597" max="14597" width="18" style="6" customWidth="1"/>
    <col min="14598" max="14598" width="23.28515625" style="6" customWidth="1"/>
    <col min="14599" max="14599" width="29" style="6" customWidth="1"/>
    <col min="14600" max="14601" width="19.85546875" style="6" bestFit="1" customWidth="1"/>
    <col min="14602" max="14848" width="11.42578125" style="6"/>
    <col min="14849" max="14849" width="6.140625" style="6" customWidth="1"/>
    <col min="14850" max="14850" width="75.7109375" style="6" customWidth="1"/>
    <col min="14851" max="14851" width="11.28515625" style="6" customWidth="1"/>
    <col min="14852" max="14852" width="16" style="6" customWidth="1"/>
    <col min="14853" max="14853" width="18" style="6" customWidth="1"/>
    <col min="14854" max="14854" width="23.28515625" style="6" customWidth="1"/>
    <col min="14855" max="14855" width="29" style="6" customWidth="1"/>
    <col min="14856" max="14857" width="19.85546875" style="6" bestFit="1" customWidth="1"/>
    <col min="14858" max="15104" width="11.42578125" style="6"/>
    <col min="15105" max="15105" width="6.140625" style="6" customWidth="1"/>
    <col min="15106" max="15106" width="75.7109375" style="6" customWidth="1"/>
    <col min="15107" max="15107" width="11.28515625" style="6" customWidth="1"/>
    <col min="15108" max="15108" width="16" style="6" customWidth="1"/>
    <col min="15109" max="15109" width="18" style="6" customWidth="1"/>
    <col min="15110" max="15110" width="23.28515625" style="6" customWidth="1"/>
    <col min="15111" max="15111" width="29" style="6" customWidth="1"/>
    <col min="15112" max="15113" width="19.85546875" style="6" bestFit="1" customWidth="1"/>
    <col min="15114" max="15360" width="11.42578125" style="6"/>
    <col min="15361" max="15361" width="6.140625" style="6" customWidth="1"/>
    <col min="15362" max="15362" width="75.7109375" style="6" customWidth="1"/>
    <col min="15363" max="15363" width="11.28515625" style="6" customWidth="1"/>
    <col min="15364" max="15364" width="16" style="6" customWidth="1"/>
    <col min="15365" max="15365" width="18" style="6" customWidth="1"/>
    <col min="15366" max="15366" width="23.28515625" style="6" customWidth="1"/>
    <col min="15367" max="15367" width="29" style="6" customWidth="1"/>
    <col min="15368" max="15369" width="19.85546875" style="6" bestFit="1" customWidth="1"/>
    <col min="15370" max="15616" width="11.42578125" style="6"/>
    <col min="15617" max="15617" width="6.140625" style="6" customWidth="1"/>
    <col min="15618" max="15618" width="75.7109375" style="6" customWidth="1"/>
    <col min="15619" max="15619" width="11.28515625" style="6" customWidth="1"/>
    <col min="15620" max="15620" width="16" style="6" customWidth="1"/>
    <col min="15621" max="15621" width="18" style="6" customWidth="1"/>
    <col min="15622" max="15622" width="23.28515625" style="6" customWidth="1"/>
    <col min="15623" max="15623" width="29" style="6" customWidth="1"/>
    <col min="15624" max="15625" width="19.85546875" style="6" bestFit="1" customWidth="1"/>
    <col min="15626" max="15872" width="11.42578125" style="6"/>
    <col min="15873" max="15873" width="6.140625" style="6" customWidth="1"/>
    <col min="15874" max="15874" width="75.7109375" style="6" customWidth="1"/>
    <col min="15875" max="15875" width="11.28515625" style="6" customWidth="1"/>
    <col min="15876" max="15876" width="16" style="6" customWidth="1"/>
    <col min="15877" max="15877" width="18" style="6" customWidth="1"/>
    <col min="15878" max="15878" width="23.28515625" style="6" customWidth="1"/>
    <col min="15879" max="15879" width="29" style="6" customWidth="1"/>
    <col min="15880" max="15881" width="19.85546875" style="6" bestFit="1" customWidth="1"/>
    <col min="15882" max="16128" width="11.42578125" style="6"/>
    <col min="16129" max="16129" width="6.140625" style="6" customWidth="1"/>
    <col min="16130" max="16130" width="75.7109375" style="6" customWidth="1"/>
    <col min="16131" max="16131" width="11.28515625" style="6" customWidth="1"/>
    <col min="16132" max="16132" width="16" style="6" customWidth="1"/>
    <col min="16133" max="16133" width="18" style="6" customWidth="1"/>
    <col min="16134" max="16134" width="23.28515625" style="6" customWidth="1"/>
    <col min="16135" max="16135" width="29" style="6" customWidth="1"/>
    <col min="16136" max="16137" width="19.85546875" style="6" bestFit="1" customWidth="1"/>
    <col min="16138" max="16384" width="11.42578125" style="6"/>
  </cols>
  <sheetData>
    <row r="1" spans="1:6" x14ac:dyDescent="0.25">
      <c r="A1" s="1"/>
      <c r="B1" s="2"/>
      <c r="C1" s="3"/>
    </row>
    <row r="2" spans="1:6" ht="15" customHeight="1" x14ac:dyDescent="0.25">
      <c r="A2" s="223" t="s">
        <v>0</v>
      </c>
      <c r="B2" s="223"/>
      <c r="C2" s="223"/>
      <c r="D2" s="223"/>
      <c r="E2" s="223"/>
      <c r="F2" s="223"/>
    </row>
    <row r="3" spans="1:6" ht="15" x14ac:dyDescent="0.25">
      <c r="A3" s="223"/>
      <c r="B3" s="223"/>
      <c r="C3" s="223"/>
      <c r="D3" s="223"/>
      <c r="E3" s="223"/>
      <c r="F3" s="223"/>
    </row>
    <row r="4" spans="1:6" ht="15" x14ac:dyDescent="0.25">
      <c r="A4" s="223"/>
      <c r="B4" s="223"/>
      <c r="C4" s="223"/>
      <c r="D4" s="223"/>
      <c r="E4" s="223"/>
      <c r="F4" s="223"/>
    </row>
    <row r="5" spans="1:6" ht="23.25" thickBot="1" x14ac:dyDescent="0.3">
      <c r="A5" s="7"/>
      <c r="B5" s="224"/>
      <c r="C5" s="224"/>
      <c r="D5" s="224"/>
      <c r="E5" s="224"/>
      <c r="F5" s="224"/>
    </row>
    <row r="6" spans="1:6" s="9" customFormat="1" ht="16.5" customHeight="1" thickTop="1" thickBot="1" x14ac:dyDescent="0.3">
      <c r="A6" s="225" t="s">
        <v>1</v>
      </c>
      <c r="B6" s="226" t="s">
        <v>2</v>
      </c>
      <c r="C6" s="227" t="s">
        <v>3</v>
      </c>
      <c r="D6" s="228" t="s">
        <v>4</v>
      </c>
      <c r="E6" s="8" t="s">
        <v>5</v>
      </c>
      <c r="F6" s="229" t="s">
        <v>6</v>
      </c>
    </row>
    <row r="7" spans="1:6" s="9" customFormat="1" ht="17.25" thickTop="1" thickBot="1" x14ac:dyDescent="0.3">
      <c r="A7" s="225"/>
      <c r="B7" s="226"/>
      <c r="C7" s="227"/>
      <c r="D7" s="228"/>
      <c r="E7" s="10" t="s">
        <v>7</v>
      </c>
      <c r="F7" s="229"/>
    </row>
    <row r="8" spans="1:6" s="17" customFormat="1" ht="19.5" thickTop="1" x14ac:dyDescent="0.3">
      <c r="A8" s="11" t="s">
        <v>8</v>
      </c>
      <c r="B8" s="12"/>
      <c r="C8" s="13"/>
      <c r="D8" s="14"/>
      <c r="E8" s="15"/>
      <c r="F8" s="16"/>
    </row>
    <row r="9" spans="1:6" s="17" customFormat="1" ht="18.75" x14ac:dyDescent="0.3">
      <c r="A9" s="18"/>
      <c r="B9" s="19" t="s">
        <v>9</v>
      </c>
      <c r="C9" s="20"/>
      <c r="D9" s="21"/>
      <c r="E9" s="22"/>
      <c r="F9" s="23"/>
    </row>
    <row r="10" spans="1:6" s="17" customFormat="1" ht="18.75" x14ac:dyDescent="0.3">
      <c r="A10" s="18"/>
      <c r="B10" s="24" t="s">
        <v>10</v>
      </c>
      <c r="C10" s="20"/>
      <c r="D10" s="21"/>
      <c r="E10" s="22"/>
      <c r="F10" s="23"/>
    </row>
    <row r="11" spans="1:6" s="17" customFormat="1" ht="37.5" customHeight="1" x14ac:dyDescent="0.3">
      <c r="A11" s="25">
        <v>1</v>
      </c>
      <c r="B11" s="26" t="s">
        <v>11</v>
      </c>
      <c r="C11" s="20"/>
      <c r="D11" s="21"/>
      <c r="E11" s="27"/>
      <c r="F11" s="28"/>
    </row>
    <row r="12" spans="1:6" s="17" customFormat="1" ht="18.75" x14ac:dyDescent="0.3">
      <c r="A12" s="18"/>
      <c r="B12" s="26" t="s">
        <v>12</v>
      </c>
      <c r="C12" s="20" t="s">
        <v>13</v>
      </c>
      <c r="D12" s="21">
        <v>697</v>
      </c>
      <c r="E12" s="27"/>
      <c r="F12" s="28">
        <f>ROUNDDOWN(E12*D12,2)</f>
        <v>0</v>
      </c>
    </row>
    <row r="13" spans="1:6" s="17" customFormat="1" ht="37.5" x14ac:dyDescent="0.3">
      <c r="A13" s="25">
        <f>+A11+1</f>
        <v>2</v>
      </c>
      <c r="B13" s="26" t="s">
        <v>14</v>
      </c>
      <c r="C13" s="20"/>
      <c r="D13" s="21"/>
      <c r="E13" s="27"/>
      <c r="F13" s="28"/>
    </row>
    <row r="14" spans="1:6" s="17" customFormat="1" ht="18.75" x14ac:dyDescent="0.3">
      <c r="A14" s="18"/>
      <c r="B14" s="26" t="s">
        <v>12</v>
      </c>
      <c r="C14" s="20" t="s">
        <v>13</v>
      </c>
      <c r="D14" s="21">
        <v>252</v>
      </c>
      <c r="E14" s="27"/>
      <c r="F14" s="28">
        <f>ROUNDDOWN(E14*D14,2)</f>
        <v>0</v>
      </c>
    </row>
    <row r="15" spans="1:6" s="17" customFormat="1" ht="18.75" x14ac:dyDescent="0.3">
      <c r="A15" s="18">
        <f>+A13+1</f>
        <v>3</v>
      </c>
      <c r="B15" s="26" t="s">
        <v>15</v>
      </c>
      <c r="C15" s="20"/>
      <c r="D15" s="21"/>
      <c r="E15" s="27"/>
      <c r="F15" s="28"/>
    </row>
    <row r="16" spans="1:6" s="17" customFormat="1" ht="18.75" x14ac:dyDescent="0.3">
      <c r="A16" s="18"/>
      <c r="B16" s="26" t="s">
        <v>12</v>
      </c>
      <c r="C16" s="20" t="s">
        <v>13</v>
      </c>
      <c r="D16" s="21">
        <f>+D12+D14</f>
        <v>949</v>
      </c>
      <c r="E16" s="27"/>
      <c r="F16" s="28">
        <f>ROUNDDOWN(E16*D16,2)</f>
        <v>0</v>
      </c>
    </row>
    <row r="17" spans="1:6" s="17" customFormat="1" ht="18.75" x14ac:dyDescent="0.3">
      <c r="A17" s="18">
        <f>+A15+1</f>
        <v>4</v>
      </c>
      <c r="B17" s="26" t="s">
        <v>16</v>
      </c>
      <c r="C17" s="20"/>
      <c r="D17" s="21"/>
      <c r="E17" s="27"/>
      <c r="F17" s="28"/>
    </row>
    <row r="18" spans="1:6" s="17" customFormat="1" ht="19.5" thickBot="1" x14ac:dyDescent="0.35">
      <c r="A18" s="29"/>
      <c r="B18" s="26" t="s">
        <v>12</v>
      </c>
      <c r="C18" s="20" t="s">
        <v>13</v>
      </c>
      <c r="D18" s="21">
        <v>188</v>
      </c>
      <c r="E18" s="30"/>
      <c r="F18" s="28">
        <f>ROUNDDOWN(E18*D18,2)</f>
        <v>0</v>
      </c>
    </row>
    <row r="19" spans="1:6" s="17" customFormat="1" ht="20.25" thickTop="1" thickBot="1" x14ac:dyDescent="0.35">
      <c r="A19" s="213" t="s">
        <v>17</v>
      </c>
      <c r="B19" s="213"/>
      <c r="C19" s="213"/>
      <c r="D19" s="213"/>
      <c r="E19" s="213"/>
      <c r="F19" s="31">
        <f>SUM(F11:F18)</f>
        <v>0</v>
      </c>
    </row>
    <row r="20" spans="1:6" s="17" customFormat="1" ht="19.5" thickTop="1" x14ac:dyDescent="0.3">
      <c r="A20" s="32"/>
      <c r="B20" s="26"/>
      <c r="C20" s="20"/>
      <c r="D20" s="21"/>
      <c r="E20" s="22"/>
      <c r="F20" s="33"/>
    </row>
    <row r="21" spans="1:6" s="17" customFormat="1" ht="18.75" x14ac:dyDescent="0.3">
      <c r="A21" s="18"/>
      <c r="B21" s="24" t="s">
        <v>18</v>
      </c>
      <c r="C21" s="20"/>
      <c r="D21" s="21"/>
      <c r="E21" s="22"/>
      <c r="F21" s="33"/>
    </row>
    <row r="22" spans="1:6" s="17" customFormat="1" ht="18.75" x14ac:dyDescent="0.3">
      <c r="A22" s="18">
        <f>A17+1</f>
        <v>5</v>
      </c>
      <c r="B22" s="34" t="s">
        <v>19</v>
      </c>
      <c r="C22" s="35"/>
      <c r="D22" s="21"/>
      <c r="E22" s="22"/>
      <c r="F22" s="33"/>
    </row>
    <row r="23" spans="1:6" s="17" customFormat="1" ht="18.75" x14ac:dyDescent="0.3">
      <c r="A23" s="18"/>
      <c r="B23" s="26" t="s">
        <v>12</v>
      </c>
      <c r="C23" s="20" t="s">
        <v>13</v>
      </c>
      <c r="D23" s="21">
        <v>58</v>
      </c>
      <c r="E23" s="22"/>
      <c r="F23" s="28">
        <f>ROUNDDOWN(E23*D23,2)</f>
        <v>0</v>
      </c>
    </row>
    <row r="24" spans="1:6" s="17" customFormat="1" ht="18.75" x14ac:dyDescent="0.3">
      <c r="A24" s="18">
        <f>+A22+1</f>
        <v>6</v>
      </c>
      <c r="B24" s="34" t="s">
        <v>20</v>
      </c>
      <c r="C24" s="35"/>
      <c r="D24" s="21"/>
      <c r="E24" s="22"/>
      <c r="F24" s="33">
        <f>+E24*D24</f>
        <v>0</v>
      </c>
    </row>
    <row r="25" spans="1:6" s="17" customFormat="1" ht="18.75" x14ac:dyDescent="0.3">
      <c r="A25" s="18"/>
      <c r="B25" s="26" t="s">
        <v>12</v>
      </c>
      <c r="C25" s="20" t="s">
        <v>13</v>
      </c>
      <c r="D25" s="21">
        <v>12</v>
      </c>
      <c r="E25" s="22"/>
      <c r="F25" s="28">
        <f>ROUNDDOWN(E25*D25,2)</f>
        <v>0</v>
      </c>
    </row>
    <row r="26" spans="1:6" s="17" customFormat="1" ht="18.75" x14ac:dyDescent="0.3">
      <c r="A26" s="18">
        <f>+A24+1</f>
        <v>7</v>
      </c>
      <c r="B26" s="34" t="s">
        <v>21</v>
      </c>
      <c r="C26" s="35"/>
      <c r="D26" s="21"/>
      <c r="E26" s="22"/>
      <c r="F26" s="33">
        <f>+E26*D26</f>
        <v>0</v>
      </c>
    </row>
    <row r="27" spans="1:6" s="17" customFormat="1" ht="19.5" thickBot="1" x14ac:dyDescent="0.35">
      <c r="A27" s="29"/>
      <c r="B27" s="26" t="s">
        <v>22</v>
      </c>
      <c r="C27" s="20" t="s">
        <v>23</v>
      </c>
      <c r="D27" s="21">
        <v>137</v>
      </c>
      <c r="E27" s="22"/>
      <c r="F27" s="28">
        <f>ROUNDDOWN(E27*D27,2)</f>
        <v>0</v>
      </c>
    </row>
    <row r="28" spans="1:6" s="17" customFormat="1" ht="20.25" thickTop="1" thickBot="1" x14ac:dyDescent="0.35">
      <c r="A28" s="213" t="s">
        <v>24</v>
      </c>
      <c r="B28" s="213"/>
      <c r="C28" s="213"/>
      <c r="D28" s="213"/>
      <c r="E28" s="213"/>
      <c r="F28" s="36">
        <f>SUM(F23:F27)</f>
        <v>0</v>
      </c>
    </row>
    <row r="29" spans="1:6" s="17" customFormat="1" ht="19.5" thickTop="1" x14ac:dyDescent="0.3">
      <c r="A29" s="37"/>
      <c r="B29" s="34"/>
      <c r="C29" s="20"/>
      <c r="D29" s="21"/>
      <c r="E29" s="22"/>
      <c r="F29" s="33"/>
    </row>
    <row r="30" spans="1:6" s="17" customFormat="1" ht="18.75" x14ac:dyDescent="0.3">
      <c r="A30" s="18"/>
      <c r="B30" s="24" t="s">
        <v>25</v>
      </c>
      <c r="C30" s="20"/>
      <c r="D30" s="21"/>
      <c r="E30" s="22"/>
      <c r="F30" s="33"/>
    </row>
    <row r="31" spans="1:6" s="17" customFormat="1" ht="19.5" customHeight="1" x14ac:dyDescent="0.3">
      <c r="A31" s="18">
        <f>+A26+1</f>
        <v>8</v>
      </c>
      <c r="B31" s="34" t="s">
        <v>26</v>
      </c>
      <c r="C31" s="35"/>
      <c r="D31" s="21"/>
      <c r="E31" s="22"/>
      <c r="F31" s="33"/>
    </row>
    <row r="32" spans="1:6" s="17" customFormat="1" ht="18.75" x14ac:dyDescent="0.3">
      <c r="A32" s="18"/>
      <c r="B32" s="26" t="s">
        <v>12</v>
      </c>
      <c r="C32" s="20" t="s">
        <v>13</v>
      </c>
      <c r="D32" s="21">
        <v>119</v>
      </c>
      <c r="E32" s="22"/>
      <c r="F32" s="28">
        <f>ROUNDDOWN(E32*D32,2)</f>
        <v>0</v>
      </c>
    </row>
    <row r="33" spans="1:6" s="17" customFormat="1" ht="18.75" x14ac:dyDescent="0.3">
      <c r="A33" s="18">
        <f>+A31+1</f>
        <v>9</v>
      </c>
      <c r="B33" s="34" t="s">
        <v>27</v>
      </c>
      <c r="C33" s="35"/>
      <c r="D33" s="21"/>
      <c r="E33" s="22"/>
      <c r="F33" s="33">
        <f>+E33*D33</f>
        <v>0</v>
      </c>
    </row>
    <row r="34" spans="1:6" s="17" customFormat="1" ht="19.5" thickBot="1" x14ac:dyDescent="0.35">
      <c r="A34" s="29"/>
      <c r="B34" s="34" t="s">
        <v>28</v>
      </c>
      <c r="C34" s="20" t="s">
        <v>29</v>
      </c>
      <c r="D34" s="21">
        <f>+[1]ACIER!J109</f>
        <v>10196.67</v>
      </c>
      <c r="E34" s="22"/>
      <c r="F34" s="28">
        <f>ROUNDDOWN(E34*D34,2)</f>
        <v>0</v>
      </c>
    </row>
    <row r="35" spans="1:6" s="17" customFormat="1" ht="20.25" thickTop="1" thickBot="1" x14ac:dyDescent="0.35">
      <c r="A35" s="219" t="s">
        <v>30</v>
      </c>
      <c r="B35" s="219"/>
      <c r="C35" s="219"/>
      <c r="D35" s="219"/>
      <c r="E35" s="219"/>
      <c r="F35" s="38">
        <f>SUM(F32:F34)</f>
        <v>0</v>
      </c>
    </row>
    <row r="36" spans="1:6" s="17" customFormat="1" ht="19.5" thickTop="1" x14ac:dyDescent="0.3">
      <c r="A36" s="39"/>
      <c r="B36" s="40"/>
      <c r="C36" s="41"/>
      <c r="D36" s="42"/>
      <c r="E36" s="43"/>
      <c r="F36" s="44"/>
    </row>
    <row r="37" spans="1:6" s="17" customFormat="1" ht="18.75" x14ac:dyDescent="0.3">
      <c r="A37" s="45"/>
      <c r="B37" s="46" t="s">
        <v>31</v>
      </c>
      <c r="C37" s="47"/>
      <c r="D37" s="42"/>
      <c r="E37" s="43"/>
      <c r="F37" s="44"/>
    </row>
    <row r="38" spans="1:6" s="17" customFormat="1" ht="18.75" x14ac:dyDescent="0.3">
      <c r="A38" s="45">
        <f>+A33+1</f>
        <v>10</v>
      </c>
      <c r="B38" s="48" t="s">
        <v>32</v>
      </c>
      <c r="C38" s="47"/>
      <c r="D38" s="49"/>
      <c r="E38" s="43"/>
      <c r="F38" s="44"/>
    </row>
    <row r="39" spans="1:6" s="17" customFormat="1" ht="18.75" x14ac:dyDescent="0.3">
      <c r="A39" s="45"/>
      <c r="B39" s="48" t="s">
        <v>33</v>
      </c>
      <c r="C39" s="47"/>
      <c r="D39" s="49"/>
      <c r="E39" s="43"/>
      <c r="F39" s="44"/>
    </row>
    <row r="40" spans="1:6" s="17" customFormat="1" ht="18.75" x14ac:dyDescent="0.3">
      <c r="A40" s="45"/>
      <c r="B40" s="48" t="s">
        <v>34</v>
      </c>
      <c r="C40" s="47" t="s">
        <v>23</v>
      </c>
      <c r="D40" s="49">
        <v>5</v>
      </c>
      <c r="E40" s="43"/>
      <c r="F40" s="28">
        <f>ROUNDDOWN(E40*D40,2)</f>
        <v>0</v>
      </c>
    </row>
    <row r="41" spans="1:6" s="17" customFormat="1" ht="18.75" x14ac:dyDescent="0.3">
      <c r="A41" s="45"/>
      <c r="B41" s="48" t="s">
        <v>35</v>
      </c>
      <c r="C41" s="47"/>
      <c r="D41" s="49"/>
      <c r="E41" s="43"/>
      <c r="F41" s="44">
        <f t="shared" ref="F41:F58" si="0">+E41*D41</f>
        <v>0</v>
      </c>
    </row>
    <row r="42" spans="1:6" s="17" customFormat="1" ht="18.75" x14ac:dyDescent="0.3">
      <c r="A42" s="45"/>
      <c r="B42" s="48" t="s">
        <v>34</v>
      </c>
      <c r="C42" s="47" t="s">
        <v>23</v>
      </c>
      <c r="D42" s="49">
        <v>60</v>
      </c>
      <c r="E42" s="43"/>
      <c r="F42" s="28">
        <f>ROUNDDOWN(E42*D42,2)</f>
        <v>0</v>
      </c>
    </row>
    <row r="43" spans="1:6" s="17" customFormat="1" ht="18.75" x14ac:dyDescent="0.3">
      <c r="A43" s="45">
        <f>+A38+1</f>
        <v>11</v>
      </c>
      <c r="B43" s="50" t="s">
        <v>36</v>
      </c>
      <c r="C43" s="47"/>
      <c r="D43" s="49"/>
      <c r="E43" s="43"/>
      <c r="F43" s="44">
        <f t="shared" si="0"/>
        <v>0</v>
      </c>
    </row>
    <row r="44" spans="1:6" s="17" customFormat="1" ht="18.75" x14ac:dyDescent="0.3">
      <c r="A44" s="45"/>
      <c r="B44" s="48" t="s">
        <v>37</v>
      </c>
      <c r="C44" s="47" t="s">
        <v>38</v>
      </c>
      <c r="D44" s="51">
        <v>30</v>
      </c>
      <c r="E44" s="43"/>
      <c r="F44" s="28">
        <f>ROUNDDOWN(E44*D44,2)</f>
        <v>0</v>
      </c>
    </row>
    <row r="45" spans="1:6" s="17" customFormat="1" ht="18.75" x14ac:dyDescent="0.3">
      <c r="A45" s="45">
        <f>A43+1</f>
        <v>12</v>
      </c>
      <c r="B45" s="50" t="s">
        <v>39</v>
      </c>
      <c r="C45" s="47"/>
      <c r="D45" s="51"/>
      <c r="E45" s="43"/>
      <c r="F45" s="44">
        <f t="shared" si="0"/>
        <v>0</v>
      </c>
    </row>
    <row r="46" spans="1:6" s="17" customFormat="1" ht="18.75" x14ac:dyDescent="0.3">
      <c r="A46" s="45"/>
      <c r="B46" s="48" t="s">
        <v>40</v>
      </c>
      <c r="C46" s="47"/>
      <c r="D46" s="51"/>
      <c r="E46" s="43"/>
      <c r="F46" s="44">
        <f t="shared" si="0"/>
        <v>0</v>
      </c>
    </row>
    <row r="47" spans="1:6" s="17" customFormat="1" ht="18.75" x14ac:dyDescent="0.3">
      <c r="A47" s="45"/>
      <c r="B47" s="48" t="s">
        <v>37</v>
      </c>
      <c r="C47" s="47" t="s">
        <v>38</v>
      </c>
      <c r="D47" s="51">
        <v>2</v>
      </c>
      <c r="E47" s="43"/>
      <c r="F47" s="28">
        <f>ROUNDDOWN(E47*D47,2)</f>
        <v>0</v>
      </c>
    </row>
    <row r="48" spans="1:6" s="17" customFormat="1" ht="18.75" x14ac:dyDescent="0.3">
      <c r="A48" s="45"/>
      <c r="B48" s="48" t="s">
        <v>41</v>
      </c>
      <c r="C48" s="47"/>
      <c r="D48" s="51"/>
      <c r="E48" s="43"/>
      <c r="F48" s="44">
        <f t="shared" si="0"/>
        <v>0</v>
      </c>
    </row>
    <row r="49" spans="1:6" s="17" customFormat="1" ht="18.75" x14ac:dyDescent="0.3">
      <c r="A49" s="45"/>
      <c r="B49" s="48" t="s">
        <v>37</v>
      </c>
      <c r="C49" s="47" t="s">
        <v>38</v>
      </c>
      <c r="D49" s="51">
        <v>2</v>
      </c>
      <c r="E49" s="43"/>
      <c r="F49" s="28">
        <f>ROUNDDOWN(E49*D49,2)</f>
        <v>0</v>
      </c>
    </row>
    <row r="50" spans="1:6" s="17" customFormat="1" ht="18.75" x14ac:dyDescent="0.3">
      <c r="A50" s="45"/>
      <c r="B50" s="48" t="s">
        <v>42</v>
      </c>
      <c r="C50" s="47"/>
      <c r="D50" s="51"/>
      <c r="E50" s="43"/>
      <c r="F50" s="44">
        <f t="shared" si="0"/>
        <v>0</v>
      </c>
    </row>
    <row r="51" spans="1:6" s="17" customFormat="1" ht="18.75" x14ac:dyDescent="0.3">
      <c r="A51" s="45"/>
      <c r="B51" s="48" t="s">
        <v>37</v>
      </c>
      <c r="C51" s="47" t="s">
        <v>38</v>
      </c>
      <c r="D51" s="51">
        <v>3</v>
      </c>
      <c r="E51" s="43"/>
      <c r="F51" s="28">
        <f>ROUNDDOWN(E51*D51,2)</f>
        <v>0</v>
      </c>
    </row>
    <row r="52" spans="1:6" s="17" customFormat="1" ht="18.75" x14ac:dyDescent="0.3">
      <c r="A52" s="45"/>
      <c r="B52" s="48" t="s">
        <v>43</v>
      </c>
      <c r="C52" s="47"/>
      <c r="D52" s="51"/>
      <c r="E52" s="43"/>
      <c r="F52" s="44">
        <f t="shared" si="0"/>
        <v>0</v>
      </c>
    </row>
    <row r="53" spans="1:6" s="17" customFormat="1" ht="18.75" x14ac:dyDescent="0.3">
      <c r="A53" s="45"/>
      <c r="B53" s="48" t="s">
        <v>37</v>
      </c>
      <c r="C53" s="47" t="s">
        <v>38</v>
      </c>
      <c r="D53" s="51">
        <v>2</v>
      </c>
      <c r="E53" s="43"/>
      <c r="F53" s="28">
        <f>ROUNDDOWN(E53*D53,2)</f>
        <v>0</v>
      </c>
    </row>
    <row r="54" spans="1:6" s="17" customFormat="1" ht="18.75" x14ac:dyDescent="0.3">
      <c r="A54" s="45"/>
      <c r="B54" s="48" t="s">
        <v>44</v>
      </c>
      <c r="C54" s="47"/>
      <c r="D54" s="51"/>
      <c r="E54" s="43"/>
      <c r="F54" s="44">
        <f t="shared" si="0"/>
        <v>0</v>
      </c>
    </row>
    <row r="55" spans="1:6" s="17" customFormat="1" ht="18.75" x14ac:dyDescent="0.3">
      <c r="A55" s="45"/>
      <c r="B55" s="48" t="s">
        <v>37</v>
      </c>
      <c r="C55" s="47" t="s">
        <v>38</v>
      </c>
      <c r="D55" s="51">
        <v>1</v>
      </c>
      <c r="E55" s="43"/>
      <c r="F55" s="28">
        <f>ROUNDDOWN(E55*D55,2)</f>
        <v>0</v>
      </c>
    </row>
    <row r="56" spans="1:6" s="52" customFormat="1" ht="18.75" x14ac:dyDescent="0.3">
      <c r="A56" s="45">
        <f>+A45+1</f>
        <v>13</v>
      </c>
      <c r="B56" s="50" t="s">
        <v>45</v>
      </c>
      <c r="C56" s="47"/>
      <c r="D56" s="51"/>
      <c r="E56" s="43"/>
      <c r="F56" s="44">
        <f t="shared" si="0"/>
        <v>0</v>
      </c>
    </row>
    <row r="57" spans="1:6" s="17" customFormat="1" ht="18.75" x14ac:dyDescent="0.3">
      <c r="A57" s="45"/>
      <c r="B57" s="50" t="s">
        <v>37</v>
      </c>
      <c r="C57" s="47" t="s">
        <v>46</v>
      </c>
      <c r="D57" s="51">
        <v>1</v>
      </c>
      <c r="E57" s="43"/>
      <c r="F57" s="28">
        <f>ROUNDDOWN(E57*D57,2)</f>
        <v>0</v>
      </c>
    </row>
    <row r="58" spans="1:6" s="17" customFormat="1" ht="18.75" x14ac:dyDescent="0.3">
      <c r="A58" s="45">
        <f>+A56+1</f>
        <v>14</v>
      </c>
      <c r="B58" s="50" t="s">
        <v>47</v>
      </c>
      <c r="C58" s="47"/>
      <c r="D58" s="51"/>
      <c r="E58" s="43"/>
      <c r="F58" s="44">
        <f t="shared" si="0"/>
        <v>0</v>
      </c>
    </row>
    <row r="59" spans="1:6" s="17" customFormat="1" ht="19.5" thickBot="1" x14ac:dyDescent="0.35">
      <c r="A59" s="53"/>
      <c r="B59" s="54" t="s">
        <v>37</v>
      </c>
      <c r="C59" s="47" t="s">
        <v>46</v>
      </c>
      <c r="D59" s="51">
        <v>1</v>
      </c>
      <c r="E59" s="43"/>
      <c r="F59" s="28">
        <f>ROUNDDOWN(E59*D59,2)</f>
        <v>0</v>
      </c>
    </row>
    <row r="60" spans="1:6" s="17" customFormat="1" ht="20.25" thickTop="1" thickBot="1" x14ac:dyDescent="0.35">
      <c r="A60" s="219" t="s">
        <v>48</v>
      </c>
      <c r="B60" s="219"/>
      <c r="C60" s="219"/>
      <c r="D60" s="219"/>
      <c r="E60" s="219"/>
      <c r="F60" s="38">
        <f>SUM(F40:F59)</f>
        <v>0</v>
      </c>
    </row>
    <row r="61" spans="1:6" s="17" customFormat="1" ht="19.5" thickTop="1" x14ac:dyDescent="0.3">
      <c r="A61" s="55"/>
      <c r="B61" s="56"/>
      <c r="C61" s="47"/>
      <c r="D61" s="42"/>
      <c r="E61" s="43"/>
      <c r="F61" s="44" t="s">
        <v>8</v>
      </c>
    </row>
    <row r="62" spans="1:6" s="17" customFormat="1" ht="18.75" x14ac:dyDescent="0.3">
      <c r="A62" s="45"/>
      <c r="B62" s="57" t="s">
        <v>49</v>
      </c>
      <c r="C62" s="47"/>
      <c r="D62" s="42"/>
      <c r="E62" s="43"/>
      <c r="F62" s="44"/>
    </row>
    <row r="63" spans="1:6" s="17" customFormat="1" ht="18.75" x14ac:dyDescent="0.3">
      <c r="A63" s="45">
        <f>+A58+1</f>
        <v>15</v>
      </c>
      <c r="B63" s="56" t="s">
        <v>50</v>
      </c>
      <c r="C63" s="58"/>
      <c r="D63" s="42"/>
      <c r="E63" s="43"/>
      <c r="F63" s="44"/>
    </row>
    <row r="64" spans="1:6" s="17" customFormat="1" ht="18.75" x14ac:dyDescent="0.3">
      <c r="A64" s="45"/>
      <c r="B64" s="56" t="s">
        <v>51</v>
      </c>
      <c r="C64" s="47" t="s">
        <v>52</v>
      </c>
      <c r="D64" s="42">
        <v>668</v>
      </c>
      <c r="E64" s="43"/>
      <c r="F64" s="28">
        <f>ROUNDDOWN(E64*D64,2)</f>
        <v>0</v>
      </c>
    </row>
    <row r="65" spans="1:6" s="17" customFormat="1" ht="18.75" x14ac:dyDescent="0.3">
      <c r="A65" s="45">
        <f>+A63+1</f>
        <v>16</v>
      </c>
      <c r="B65" s="59" t="s">
        <v>53</v>
      </c>
      <c r="C65" s="58"/>
      <c r="D65" s="42"/>
      <c r="E65" s="43"/>
      <c r="F65" s="44">
        <f>+E65*D65</f>
        <v>0</v>
      </c>
    </row>
    <row r="66" spans="1:6" s="17" customFormat="1" ht="18.75" x14ac:dyDescent="0.3">
      <c r="A66" s="45"/>
      <c r="B66" s="56" t="s">
        <v>54</v>
      </c>
      <c r="C66" s="47" t="s">
        <v>52</v>
      </c>
      <c r="D66" s="42">
        <v>760</v>
      </c>
      <c r="E66" s="43"/>
      <c r="F66" s="28">
        <f>ROUNDDOWN(E66*D66,2)</f>
        <v>0</v>
      </c>
    </row>
    <row r="67" spans="1:6" s="17" customFormat="1" ht="18.75" x14ac:dyDescent="0.3">
      <c r="A67" s="45">
        <f>+A65+1</f>
        <v>17</v>
      </c>
      <c r="B67" s="60" t="s">
        <v>55</v>
      </c>
      <c r="C67" s="47"/>
      <c r="D67" s="42"/>
      <c r="E67" s="43"/>
      <c r="F67" s="44">
        <f>+E67*D67</f>
        <v>0</v>
      </c>
    </row>
    <row r="68" spans="1:6" s="17" customFormat="1" ht="19.5" thickBot="1" x14ac:dyDescent="0.35">
      <c r="A68" s="61"/>
      <c r="B68" s="56" t="s">
        <v>54</v>
      </c>
      <c r="C68" s="47" t="s">
        <v>52</v>
      </c>
      <c r="D68" s="42">
        <v>143</v>
      </c>
      <c r="E68" s="43"/>
      <c r="F68" s="28">
        <f>ROUNDDOWN(E68*D68,2)</f>
        <v>0</v>
      </c>
    </row>
    <row r="69" spans="1:6" s="17" customFormat="1" ht="20.25" thickTop="1" thickBot="1" x14ac:dyDescent="0.35">
      <c r="A69" s="219" t="s">
        <v>56</v>
      </c>
      <c r="B69" s="219"/>
      <c r="C69" s="219"/>
      <c r="D69" s="219"/>
      <c r="E69" s="219"/>
      <c r="F69" s="38">
        <f>SUM(F63:F68)</f>
        <v>0</v>
      </c>
    </row>
    <row r="70" spans="1:6" s="17" customFormat="1" ht="19.5" thickTop="1" x14ac:dyDescent="0.3">
      <c r="A70" s="37"/>
      <c r="B70" s="24" t="s">
        <v>57</v>
      </c>
      <c r="C70" s="20"/>
      <c r="D70" s="21"/>
      <c r="E70" s="22"/>
      <c r="F70" s="33"/>
    </row>
    <row r="71" spans="1:6" s="17" customFormat="1" ht="18.75" x14ac:dyDescent="0.3">
      <c r="A71" s="18">
        <f>A67+1</f>
        <v>18</v>
      </c>
      <c r="B71" s="34" t="s">
        <v>58</v>
      </c>
      <c r="C71" s="35"/>
      <c r="D71" s="21"/>
      <c r="E71" s="22"/>
      <c r="F71" s="33">
        <f t="shared" ref="F71:F84" si="1">+E71*D71</f>
        <v>0</v>
      </c>
    </row>
    <row r="72" spans="1:6" s="17" customFormat="1" ht="18.75" x14ac:dyDescent="0.3">
      <c r="A72" s="18"/>
      <c r="B72" s="26" t="s">
        <v>12</v>
      </c>
      <c r="C72" s="20" t="s">
        <v>13</v>
      </c>
      <c r="D72" s="21">
        <v>206</v>
      </c>
      <c r="E72" s="22"/>
      <c r="F72" s="28">
        <f>ROUNDDOWN(E72*D72,2)</f>
        <v>0</v>
      </c>
    </row>
    <row r="73" spans="1:6" s="17" customFormat="1" ht="18.75" x14ac:dyDescent="0.3">
      <c r="A73" s="18">
        <f>+A71+1</f>
        <v>19</v>
      </c>
      <c r="B73" s="26" t="s">
        <v>59</v>
      </c>
      <c r="C73" s="20"/>
      <c r="D73" s="21"/>
      <c r="E73" s="22"/>
      <c r="F73" s="33">
        <f t="shared" si="1"/>
        <v>0</v>
      </c>
    </row>
    <row r="74" spans="1:6" s="17" customFormat="1" ht="18.75" x14ac:dyDescent="0.3">
      <c r="A74" s="18"/>
      <c r="B74" s="34" t="s">
        <v>28</v>
      </c>
      <c r="C74" s="20" t="s">
        <v>29</v>
      </c>
      <c r="D74" s="21">
        <f>+[1]ACIER!J430</f>
        <v>18636.330000000002</v>
      </c>
      <c r="E74" s="22"/>
      <c r="F74" s="28">
        <f>ROUNDDOWN(E74*D74,2)</f>
        <v>0</v>
      </c>
    </row>
    <row r="75" spans="1:6" s="17" customFormat="1" ht="18.75" x14ac:dyDescent="0.3">
      <c r="A75" s="18">
        <f>A73+1</f>
        <v>20</v>
      </c>
      <c r="B75" s="34" t="s">
        <v>60</v>
      </c>
      <c r="C75" s="20"/>
      <c r="D75" s="21"/>
      <c r="E75" s="22"/>
      <c r="F75" s="33">
        <f t="shared" si="1"/>
        <v>0</v>
      </c>
    </row>
    <row r="76" spans="1:6" s="17" customFormat="1" ht="18.75" x14ac:dyDescent="0.3">
      <c r="A76" s="18"/>
      <c r="B76" s="34" t="s">
        <v>61</v>
      </c>
      <c r="C76" s="35"/>
      <c r="D76" s="21"/>
      <c r="E76" s="22"/>
      <c r="F76" s="33">
        <f t="shared" si="1"/>
        <v>0</v>
      </c>
    </row>
    <row r="77" spans="1:6" s="17" customFormat="1" ht="18.75" x14ac:dyDescent="0.3">
      <c r="A77" s="18"/>
      <c r="B77" s="34" t="s">
        <v>51</v>
      </c>
      <c r="C77" s="20" t="s">
        <v>52</v>
      </c>
      <c r="D77" s="21">
        <v>538</v>
      </c>
      <c r="E77" s="22"/>
      <c r="F77" s="28">
        <f>ROUNDDOWN(E77*D77,2)</f>
        <v>0</v>
      </c>
    </row>
    <row r="78" spans="1:6" s="17" customFormat="1" ht="18.75" x14ac:dyDescent="0.3">
      <c r="A78" s="18"/>
      <c r="B78" s="34" t="s">
        <v>62</v>
      </c>
      <c r="C78" s="20"/>
      <c r="D78" s="21"/>
      <c r="E78" s="22"/>
      <c r="F78" s="33">
        <f t="shared" si="1"/>
        <v>0</v>
      </c>
    </row>
    <row r="79" spans="1:6" s="17" customFormat="1" ht="18.75" x14ac:dyDescent="0.3">
      <c r="A79" s="18"/>
      <c r="B79" s="34" t="s">
        <v>54</v>
      </c>
      <c r="C79" s="20" t="s">
        <v>52</v>
      </c>
      <c r="D79" s="21">
        <v>67</v>
      </c>
      <c r="E79" s="22"/>
      <c r="F79" s="28">
        <f>ROUNDDOWN(E79*D79,2)</f>
        <v>0</v>
      </c>
    </row>
    <row r="80" spans="1:6" s="17" customFormat="1" ht="37.5" x14ac:dyDescent="0.3">
      <c r="A80" s="45">
        <f>A75+1</f>
        <v>21</v>
      </c>
      <c r="B80" s="56" t="s">
        <v>63</v>
      </c>
      <c r="C80" s="58"/>
      <c r="D80" s="42"/>
      <c r="E80" s="43"/>
      <c r="F80" s="33">
        <f t="shared" si="1"/>
        <v>0</v>
      </c>
    </row>
    <row r="81" spans="1:7" s="17" customFormat="1" ht="18.75" x14ac:dyDescent="0.3">
      <c r="A81" s="45"/>
      <c r="B81" s="56" t="s">
        <v>34</v>
      </c>
      <c r="C81" s="47" t="s">
        <v>23</v>
      </c>
      <c r="D81" s="42">
        <f>32*1.5+3*0.9</f>
        <v>50.7</v>
      </c>
      <c r="E81" s="43"/>
      <c r="F81" s="28">
        <f>ROUNDDOWN(E81*D81,2)</f>
        <v>0</v>
      </c>
    </row>
    <row r="82" spans="1:7" s="17" customFormat="1" ht="18.75" x14ac:dyDescent="0.3">
      <c r="A82" s="45">
        <f>+A80+1</f>
        <v>22</v>
      </c>
      <c r="B82" s="56" t="s">
        <v>64</v>
      </c>
      <c r="C82" s="47"/>
      <c r="D82" s="42"/>
      <c r="E82" s="43"/>
      <c r="F82" s="33">
        <f t="shared" si="1"/>
        <v>0</v>
      </c>
    </row>
    <row r="83" spans="1:7" s="17" customFormat="1" ht="18.75" x14ac:dyDescent="0.3">
      <c r="A83" s="45"/>
      <c r="B83" s="56" t="s">
        <v>65</v>
      </c>
      <c r="C83" s="20" t="s">
        <v>52</v>
      </c>
      <c r="D83" s="42">
        <v>17</v>
      </c>
      <c r="E83" s="43"/>
      <c r="F83" s="28">
        <f>ROUNDDOWN(E83*D83,2)</f>
        <v>0</v>
      </c>
    </row>
    <row r="84" spans="1:7" s="17" customFormat="1" ht="25.5" customHeight="1" x14ac:dyDescent="0.3">
      <c r="A84" s="62">
        <f>+A82+1</f>
        <v>23</v>
      </c>
      <c r="B84" s="63" t="s">
        <v>66</v>
      </c>
      <c r="C84" s="64"/>
      <c r="D84" s="65"/>
      <c r="E84" s="66"/>
      <c r="F84" s="67">
        <f t="shared" si="1"/>
        <v>0</v>
      </c>
    </row>
    <row r="85" spans="1:7" s="17" customFormat="1" ht="18.75" x14ac:dyDescent="0.3">
      <c r="A85" s="68"/>
      <c r="B85" s="69" t="s">
        <v>34</v>
      </c>
      <c r="C85" s="70" t="s">
        <v>23</v>
      </c>
      <c r="D85" s="71">
        <v>221</v>
      </c>
      <c r="E85" s="72"/>
      <c r="F85" s="28">
        <f>ROUNDDOWN(E85*D85,2)</f>
        <v>0</v>
      </c>
    </row>
    <row r="86" spans="1:7" s="74" customFormat="1" ht="19.5" thickBot="1" x14ac:dyDescent="0.35">
      <c r="A86" s="222" t="s">
        <v>67</v>
      </c>
      <c r="B86" s="222"/>
      <c r="C86" s="222"/>
      <c r="D86" s="222"/>
      <c r="E86" s="222"/>
      <c r="F86" s="73">
        <f>SUM(F72:F85)</f>
        <v>0</v>
      </c>
      <c r="G86" s="17"/>
    </row>
    <row r="87" spans="1:7" s="17" customFormat="1" ht="19.5" thickTop="1" x14ac:dyDescent="0.3">
      <c r="A87" s="45"/>
      <c r="B87" s="57" t="s">
        <v>68</v>
      </c>
      <c r="C87" s="47"/>
      <c r="D87" s="42"/>
      <c r="E87" s="43"/>
      <c r="F87" s="33"/>
    </row>
    <row r="88" spans="1:7" s="17" customFormat="1" ht="18.75" x14ac:dyDescent="0.3">
      <c r="A88" s="18">
        <f>A84+1</f>
        <v>24</v>
      </c>
      <c r="B88" s="34" t="s">
        <v>69</v>
      </c>
      <c r="C88" s="35"/>
      <c r="D88" s="21"/>
      <c r="E88" s="22"/>
      <c r="F88" s="33">
        <f t="shared" ref="F88:F94" si="2">+E88*D88</f>
        <v>0</v>
      </c>
    </row>
    <row r="89" spans="1:7" s="17" customFormat="1" ht="18.75" x14ac:dyDescent="0.3">
      <c r="A89" s="18"/>
      <c r="B89" s="34" t="s">
        <v>51</v>
      </c>
      <c r="C89" s="20" t="s">
        <v>52</v>
      </c>
      <c r="D89" s="21">
        <v>1094.3399999999999</v>
      </c>
      <c r="E89" s="22"/>
      <c r="F89" s="28">
        <f>ROUNDDOWN(E89*D89,2)</f>
        <v>0</v>
      </c>
    </row>
    <row r="90" spans="1:7" s="17" customFormat="1" ht="18.75" x14ac:dyDescent="0.3">
      <c r="A90" s="18">
        <f>A88+1</f>
        <v>25</v>
      </c>
      <c r="B90" s="34" t="s">
        <v>70</v>
      </c>
      <c r="C90" s="35"/>
      <c r="D90" s="21"/>
      <c r="E90" s="22"/>
      <c r="F90" s="33">
        <f t="shared" si="2"/>
        <v>0</v>
      </c>
    </row>
    <row r="91" spans="1:7" s="17" customFormat="1" ht="18.75" x14ac:dyDescent="0.3">
      <c r="A91" s="18"/>
      <c r="B91" s="34" t="s">
        <v>51</v>
      </c>
      <c r="C91" s="20" t="s">
        <v>52</v>
      </c>
      <c r="D91" s="21">
        <v>30</v>
      </c>
      <c r="E91" s="22"/>
      <c r="F91" s="28">
        <f>ROUNDDOWN(E91*D91,2)</f>
        <v>0</v>
      </c>
    </row>
    <row r="92" spans="1:7" s="17" customFormat="1" ht="18.75" x14ac:dyDescent="0.3">
      <c r="A92" s="18">
        <f>A90+1</f>
        <v>26</v>
      </c>
      <c r="B92" s="34" t="s">
        <v>71</v>
      </c>
      <c r="C92" s="20"/>
      <c r="D92" s="21"/>
      <c r="E92" s="22"/>
      <c r="F92" s="33">
        <f t="shared" si="2"/>
        <v>0</v>
      </c>
    </row>
    <row r="93" spans="1:7" s="17" customFormat="1" ht="18.75" x14ac:dyDescent="0.3">
      <c r="A93" s="18"/>
      <c r="B93" s="34" t="s">
        <v>51</v>
      </c>
      <c r="C93" s="20" t="s">
        <v>52</v>
      </c>
      <c r="D93" s="21">
        <v>150.30000000000001</v>
      </c>
      <c r="E93" s="22"/>
      <c r="F93" s="28">
        <f>ROUNDDOWN(E93*D93,2)</f>
        <v>0</v>
      </c>
    </row>
    <row r="94" spans="1:7" s="17" customFormat="1" ht="19.5" thickBot="1" x14ac:dyDescent="0.35">
      <c r="A94" s="29"/>
      <c r="B94" s="34"/>
      <c r="C94" s="20"/>
      <c r="D94" s="21"/>
      <c r="E94" s="22"/>
      <c r="F94" s="33">
        <f t="shared" si="2"/>
        <v>0</v>
      </c>
    </row>
    <row r="95" spans="1:7" s="17" customFormat="1" ht="20.25" thickTop="1" thickBot="1" x14ac:dyDescent="0.35">
      <c r="A95" s="213" t="s">
        <v>72</v>
      </c>
      <c r="B95" s="213"/>
      <c r="C95" s="213"/>
      <c r="D95" s="213"/>
      <c r="E95" s="213"/>
      <c r="F95" s="36">
        <f>SUM(F88:F94)</f>
        <v>0</v>
      </c>
    </row>
    <row r="96" spans="1:7" s="17" customFormat="1" ht="19.5" thickTop="1" x14ac:dyDescent="0.3">
      <c r="A96" s="37"/>
      <c r="B96" s="34"/>
      <c r="C96" s="20"/>
      <c r="D96" s="21"/>
      <c r="E96" s="22"/>
      <c r="F96" s="33"/>
    </row>
    <row r="97" spans="1:6" s="17" customFormat="1" ht="18.75" x14ac:dyDescent="0.3">
      <c r="A97" s="18"/>
      <c r="B97" s="24" t="s">
        <v>73</v>
      </c>
      <c r="C97" s="20"/>
      <c r="D97" s="21"/>
      <c r="E97" s="22"/>
      <c r="F97" s="33"/>
    </row>
    <row r="98" spans="1:6" s="17" customFormat="1" ht="18.75" x14ac:dyDescent="0.3">
      <c r="A98" s="18">
        <f>A92+1</f>
        <v>27</v>
      </c>
      <c r="B98" s="26" t="s">
        <v>74</v>
      </c>
      <c r="C98" s="35"/>
      <c r="D98" s="21"/>
      <c r="E98" s="22"/>
      <c r="F98" s="33"/>
    </row>
    <row r="99" spans="1:6" s="17" customFormat="1" ht="18.75" x14ac:dyDescent="0.3">
      <c r="A99" s="18"/>
      <c r="B99" s="34" t="s">
        <v>51</v>
      </c>
      <c r="C99" s="20" t="s">
        <v>52</v>
      </c>
      <c r="D99" s="21">
        <v>1690.5</v>
      </c>
      <c r="E99" s="22"/>
      <c r="F99" s="28">
        <f>ROUNDDOWN(E99*D99,2)</f>
        <v>0</v>
      </c>
    </row>
    <row r="100" spans="1:6" s="17" customFormat="1" ht="18.75" x14ac:dyDescent="0.3">
      <c r="A100" s="18">
        <f>+A98+1</f>
        <v>28</v>
      </c>
      <c r="B100" s="26" t="s">
        <v>75</v>
      </c>
      <c r="C100" s="35"/>
      <c r="D100" s="21"/>
      <c r="E100" s="22"/>
      <c r="F100" s="33">
        <f>+E100*D100</f>
        <v>0</v>
      </c>
    </row>
    <row r="101" spans="1:6" s="17" customFormat="1" ht="18.75" x14ac:dyDescent="0.3">
      <c r="A101" s="18"/>
      <c r="B101" s="34" t="s">
        <v>54</v>
      </c>
      <c r="C101" s="20" t="s">
        <v>52</v>
      </c>
      <c r="D101" s="21">
        <v>552.04</v>
      </c>
      <c r="E101" s="22"/>
      <c r="F101" s="28">
        <f>ROUNDDOWN(E101*D101,2)</f>
        <v>0</v>
      </c>
    </row>
    <row r="102" spans="1:6" s="17" customFormat="1" ht="19.5" thickBot="1" x14ac:dyDescent="0.35">
      <c r="A102" s="29"/>
      <c r="B102" s="34"/>
      <c r="C102" s="20"/>
      <c r="D102" s="21"/>
      <c r="E102" s="22"/>
      <c r="F102" s="33">
        <f>+E102*D102</f>
        <v>0</v>
      </c>
    </row>
    <row r="103" spans="1:6" s="17" customFormat="1" ht="20.25" thickTop="1" thickBot="1" x14ac:dyDescent="0.35">
      <c r="A103" s="213" t="s">
        <v>76</v>
      </c>
      <c r="B103" s="213"/>
      <c r="C103" s="213"/>
      <c r="D103" s="213">
        <v>0</v>
      </c>
      <c r="E103" s="213"/>
      <c r="F103" s="36">
        <f>SUM(F99:F102)</f>
        <v>0</v>
      </c>
    </row>
    <row r="104" spans="1:6" s="17" customFormat="1" ht="19.5" thickTop="1" x14ac:dyDescent="0.3">
      <c r="A104" s="37"/>
      <c r="B104" s="24" t="s">
        <v>77</v>
      </c>
      <c r="C104" s="20"/>
      <c r="D104" s="21"/>
      <c r="E104" s="22"/>
      <c r="F104" s="33"/>
    </row>
    <row r="105" spans="1:6" s="17" customFormat="1" ht="18.75" x14ac:dyDescent="0.3">
      <c r="A105" s="18">
        <f>A100+1</f>
        <v>29</v>
      </c>
      <c r="B105" s="75" t="s">
        <v>78</v>
      </c>
      <c r="C105" s="20"/>
      <c r="D105" s="21"/>
      <c r="E105" s="22"/>
      <c r="F105" s="33"/>
    </row>
    <row r="106" spans="1:6" s="17" customFormat="1" ht="18.75" x14ac:dyDescent="0.3">
      <c r="A106" s="18"/>
      <c r="B106" s="34" t="s">
        <v>12</v>
      </c>
      <c r="C106" s="20" t="s">
        <v>52</v>
      </c>
      <c r="D106" s="21">
        <v>120</v>
      </c>
      <c r="E106" s="22"/>
      <c r="F106" s="28">
        <f>ROUNDDOWN(E106*D106,2)</f>
        <v>0</v>
      </c>
    </row>
    <row r="107" spans="1:6" s="17" customFormat="1" ht="18.75" x14ac:dyDescent="0.3">
      <c r="A107" s="18">
        <f>A105+1</f>
        <v>30</v>
      </c>
      <c r="B107" s="75" t="s">
        <v>79</v>
      </c>
      <c r="C107" s="20"/>
      <c r="D107" s="21"/>
      <c r="E107" s="22"/>
      <c r="F107" s="33">
        <f t="shared" ref="F107:F111" si="3">D107*E107</f>
        <v>0</v>
      </c>
    </row>
    <row r="108" spans="1:6" s="17" customFormat="1" ht="18.75" x14ac:dyDescent="0.3">
      <c r="A108" s="18"/>
      <c r="B108" s="34" t="s">
        <v>54</v>
      </c>
      <c r="C108" s="20" t="s">
        <v>52</v>
      </c>
      <c r="D108" s="21">
        <v>62</v>
      </c>
      <c r="E108" s="22"/>
      <c r="F108" s="28">
        <f>ROUNDDOWN(E108*D108,2)</f>
        <v>0</v>
      </c>
    </row>
    <row r="109" spans="1:6" s="17" customFormat="1" ht="18.75" x14ac:dyDescent="0.3">
      <c r="A109" s="18">
        <f>A107+1</f>
        <v>31</v>
      </c>
      <c r="B109" s="34" t="s">
        <v>80</v>
      </c>
      <c r="C109" s="20"/>
      <c r="D109" s="21"/>
      <c r="E109" s="22"/>
      <c r="F109" s="33">
        <f t="shared" si="3"/>
        <v>0</v>
      </c>
    </row>
    <row r="110" spans="1:6" s="17" customFormat="1" ht="18.75" x14ac:dyDescent="0.3">
      <c r="A110" s="18"/>
      <c r="B110" s="34" t="s">
        <v>37</v>
      </c>
      <c r="C110" s="20" t="s">
        <v>38</v>
      </c>
      <c r="D110" s="21">
        <v>7</v>
      </c>
      <c r="E110" s="22"/>
      <c r="F110" s="28">
        <f>ROUNDDOWN(E110*D110,2)</f>
        <v>0</v>
      </c>
    </row>
    <row r="111" spans="1:6" s="17" customFormat="1" ht="20.100000000000001" customHeight="1" x14ac:dyDescent="0.3">
      <c r="A111" s="18">
        <f>A109+1</f>
        <v>32</v>
      </c>
      <c r="B111" s="34" t="s">
        <v>81</v>
      </c>
      <c r="C111" s="20"/>
      <c r="D111" s="21"/>
      <c r="E111" s="22"/>
      <c r="F111" s="33">
        <f t="shared" si="3"/>
        <v>0</v>
      </c>
    </row>
    <row r="112" spans="1:6" s="17" customFormat="1" ht="20.100000000000001" customHeight="1" x14ac:dyDescent="0.3">
      <c r="A112" s="18"/>
      <c r="B112" s="34" t="s">
        <v>37</v>
      </c>
      <c r="C112" s="20" t="s">
        <v>38</v>
      </c>
      <c r="D112" s="21">
        <v>6</v>
      </c>
      <c r="E112" s="22"/>
      <c r="F112" s="28">
        <f>ROUNDDOWN(E112*D112,2)</f>
        <v>0</v>
      </c>
    </row>
    <row r="113" spans="1:6" s="17" customFormat="1" ht="20.100000000000001" customHeight="1" x14ac:dyDescent="0.3">
      <c r="A113" s="18">
        <f>+A111+1</f>
        <v>33</v>
      </c>
      <c r="B113" s="34" t="s">
        <v>82</v>
      </c>
      <c r="C113" s="20"/>
      <c r="D113" s="76"/>
      <c r="E113" s="22"/>
      <c r="F113" s="33">
        <f t="shared" ref="F113:F123" si="4">D113*E113</f>
        <v>0</v>
      </c>
    </row>
    <row r="114" spans="1:6" s="17" customFormat="1" ht="20.100000000000001" customHeight="1" x14ac:dyDescent="0.3">
      <c r="A114" s="18"/>
      <c r="B114" s="34" t="s">
        <v>83</v>
      </c>
      <c r="C114" s="20" t="s">
        <v>84</v>
      </c>
      <c r="D114" s="21">
        <v>136</v>
      </c>
      <c r="E114" s="22"/>
      <c r="F114" s="28">
        <f>ROUNDDOWN(E114*D114,2)</f>
        <v>0</v>
      </c>
    </row>
    <row r="115" spans="1:6" s="17" customFormat="1" ht="20.100000000000001" customHeight="1" x14ac:dyDescent="0.3">
      <c r="A115" s="18">
        <f>+A113+1</f>
        <v>34</v>
      </c>
      <c r="B115" s="34" t="s">
        <v>85</v>
      </c>
      <c r="C115" s="20"/>
      <c r="D115" s="76"/>
      <c r="E115" s="22"/>
      <c r="F115" s="33">
        <f t="shared" si="4"/>
        <v>0</v>
      </c>
    </row>
    <row r="116" spans="1:6" s="17" customFormat="1" ht="20.100000000000001" customHeight="1" x14ac:dyDescent="0.3">
      <c r="A116" s="18"/>
      <c r="B116" s="34" t="s">
        <v>86</v>
      </c>
      <c r="C116" s="20" t="s">
        <v>87</v>
      </c>
      <c r="D116" s="21">
        <v>118</v>
      </c>
      <c r="E116" s="22"/>
      <c r="F116" s="28">
        <f>ROUNDDOWN(E116*D116,2)</f>
        <v>0</v>
      </c>
    </row>
    <row r="117" spans="1:6" s="17" customFormat="1" ht="20.100000000000001" customHeight="1" x14ac:dyDescent="0.3">
      <c r="A117" s="18">
        <f>A115+1</f>
        <v>35</v>
      </c>
      <c r="B117" s="34" t="s">
        <v>88</v>
      </c>
      <c r="C117" s="20"/>
      <c r="D117" s="21"/>
      <c r="E117" s="22"/>
      <c r="F117" s="33">
        <f t="shared" si="4"/>
        <v>0</v>
      </c>
    </row>
    <row r="118" spans="1:6" s="17" customFormat="1" ht="20.100000000000001" customHeight="1" x14ac:dyDescent="0.3">
      <c r="A118" s="18"/>
      <c r="B118" s="34" t="s">
        <v>89</v>
      </c>
      <c r="C118" s="20" t="s">
        <v>90</v>
      </c>
      <c r="D118" s="21">
        <v>1</v>
      </c>
      <c r="E118" s="22"/>
      <c r="F118" s="28">
        <f>ROUNDDOWN(E118*D118,2)</f>
        <v>0</v>
      </c>
    </row>
    <row r="119" spans="1:6" s="17" customFormat="1" ht="20.100000000000001" customHeight="1" x14ac:dyDescent="0.3">
      <c r="A119" s="18">
        <f>A117+1</f>
        <v>36</v>
      </c>
      <c r="B119" s="34" t="s">
        <v>91</v>
      </c>
      <c r="C119" s="20"/>
      <c r="D119" s="21"/>
      <c r="E119" s="22"/>
      <c r="F119" s="33">
        <f t="shared" si="4"/>
        <v>0</v>
      </c>
    </row>
    <row r="120" spans="1:6" s="17" customFormat="1" ht="20.100000000000001" customHeight="1" x14ac:dyDescent="0.3">
      <c r="A120" s="18"/>
      <c r="B120" s="34" t="s">
        <v>89</v>
      </c>
      <c r="C120" s="20" t="s">
        <v>90</v>
      </c>
      <c r="D120" s="21">
        <v>1</v>
      </c>
      <c r="E120" s="22"/>
      <c r="F120" s="28">
        <f>ROUNDDOWN(E120*D120,2)</f>
        <v>0</v>
      </c>
    </row>
    <row r="121" spans="1:6" s="17" customFormat="1" ht="20.100000000000001" customHeight="1" x14ac:dyDescent="0.3">
      <c r="A121" s="18">
        <f>A119+1</f>
        <v>37</v>
      </c>
      <c r="B121" s="34" t="s">
        <v>300</v>
      </c>
      <c r="C121" s="20"/>
      <c r="D121" s="21"/>
      <c r="E121" s="22"/>
      <c r="F121" s="33">
        <f t="shared" ref="F121:F122" si="5">D121*E121</f>
        <v>0</v>
      </c>
    </row>
    <row r="122" spans="1:6" s="17" customFormat="1" ht="20.100000000000001" customHeight="1" x14ac:dyDescent="0.3">
      <c r="A122" s="18"/>
      <c r="B122" s="34" t="s">
        <v>22</v>
      </c>
      <c r="C122" s="20" t="s">
        <v>23</v>
      </c>
      <c r="D122" s="21">
        <v>40</v>
      </c>
      <c r="E122" s="22"/>
      <c r="F122" s="28">
        <f>ROUNDDOWN(E122*D122,2)</f>
        <v>0</v>
      </c>
    </row>
    <row r="123" spans="1:6" s="17" customFormat="1" ht="20.100000000000001" customHeight="1" thickBot="1" x14ac:dyDescent="0.35">
      <c r="A123" s="18"/>
      <c r="B123" s="34"/>
      <c r="C123" s="20"/>
      <c r="D123" s="76"/>
      <c r="E123" s="22"/>
      <c r="F123" s="33">
        <f t="shared" si="4"/>
        <v>0</v>
      </c>
    </row>
    <row r="124" spans="1:6" s="17" customFormat="1" ht="15.75" customHeight="1" thickTop="1" thickBot="1" x14ac:dyDescent="0.35">
      <c r="A124" s="221" t="s">
        <v>92</v>
      </c>
      <c r="B124" s="221"/>
      <c r="C124" s="221"/>
      <c r="D124" s="221">
        <v>0</v>
      </c>
      <c r="E124" s="221"/>
      <c r="F124" s="36">
        <f>SUM(F105:F123)</f>
        <v>0</v>
      </c>
    </row>
    <row r="125" spans="1:6" s="17" customFormat="1" ht="34.5" customHeight="1" thickTop="1" thickBot="1" x14ac:dyDescent="0.35">
      <c r="A125" s="215" t="s">
        <v>93</v>
      </c>
      <c r="B125" s="215"/>
      <c r="C125" s="215"/>
      <c r="D125" s="215"/>
      <c r="E125" s="215"/>
      <c r="F125" s="77">
        <f>F124+F103+F95+F86+F69+F60+F35+F28+F19</f>
        <v>0</v>
      </c>
    </row>
    <row r="126" spans="1:6" s="17" customFormat="1" ht="15.75" customHeight="1" thickTop="1" x14ac:dyDescent="0.3">
      <c r="A126" s="37"/>
      <c r="B126" s="34"/>
      <c r="C126" s="20"/>
      <c r="D126" s="21"/>
      <c r="E126" s="22"/>
      <c r="F126" s="33"/>
    </row>
    <row r="127" spans="1:6" s="17" customFormat="1" ht="15.75" customHeight="1" x14ac:dyDescent="0.3">
      <c r="A127" s="18"/>
      <c r="B127" s="19" t="s">
        <v>94</v>
      </c>
      <c r="C127" s="20"/>
      <c r="D127" s="21"/>
      <c r="E127" s="22"/>
      <c r="F127" s="33"/>
    </row>
    <row r="128" spans="1:6" s="17" customFormat="1" ht="20.100000000000001" customHeight="1" x14ac:dyDescent="0.3">
      <c r="A128" s="18">
        <f>+A121+1</f>
        <v>38</v>
      </c>
      <c r="B128" s="34" t="s">
        <v>95</v>
      </c>
      <c r="C128" s="20"/>
      <c r="D128" s="21"/>
      <c r="E128" s="22"/>
      <c r="F128" s="33"/>
    </row>
    <row r="129" spans="1:8" s="17" customFormat="1" ht="20.100000000000001" customHeight="1" x14ac:dyDescent="0.3">
      <c r="A129" s="18"/>
      <c r="B129" s="34" t="s">
        <v>54</v>
      </c>
      <c r="C129" s="20" t="s">
        <v>52</v>
      </c>
      <c r="D129" s="21">
        <v>595</v>
      </c>
      <c r="E129" s="22"/>
      <c r="F129" s="28">
        <f>ROUNDDOWN(E129*D129,2)</f>
        <v>0</v>
      </c>
    </row>
    <row r="130" spans="1:8" s="17" customFormat="1" ht="20.100000000000001" customHeight="1" x14ac:dyDescent="0.3">
      <c r="A130" s="18">
        <f>A128+1</f>
        <v>39</v>
      </c>
      <c r="B130" s="75" t="s">
        <v>96</v>
      </c>
      <c r="C130" s="35"/>
      <c r="D130" s="21"/>
      <c r="E130" s="22"/>
      <c r="F130" s="33">
        <f t="shared" ref="F130:F144" si="6">+E130*D130</f>
        <v>0</v>
      </c>
      <c r="H130" s="78"/>
    </row>
    <row r="131" spans="1:8" s="17" customFormat="1" ht="20.100000000000001" customHeight="1" x14ac:dyDescent="0.3">
      <c r="A131" s="18"/>
      <c r="B131" s="34" t="s">
        <v>54</v>
      </c>
      <c r="C131" s="20" t="s">
        <v>52</v>
      </c>
      <c r="D131" s="21">
        <v>595</v>
      </c>
      <c r="E131" s="22"/>
      <c r="F131" s="28">
        <f>ROUNDDOWN(E131*D131,2)</f>
        <v>0</v>
      </c>
    </row>
    <row r="132" spans="1:8" s="17" customFormat="1" ht="20.100000000000001" customHeight="1" x14ac:dyDescent="0.3">
      <c r="A132" s="18">
        <f>+A130+1</f>
        <v>40</v>
      </c>
      <c r="B132" s="75" t="s">
        <v>97</v>
      </c>
      <c r="C132" s="35"/>
      <c r="D132" s="21"/>
      <c r="E132" s="22"/>
    </row>
    <row r="133" spans="1:8" s="17" customFormat="1" ht="20.100000000000001" customHeight="1" x14ac:dyDescent="0.3">
      <c r="A133" s="18"/>
      <c r="B133" s="34" t="s">
        <v>54</v>
      </c>
      <c r="C133" s="20" t="s">
        <v>52</v>
      </c>
      <c r="D133" s="21">
        <v>595</v>
      </c>
      <c r="E133" s="22"/>
      <c r="F133" s="28">
        <f>ROUNDDOWN(E133*D133,2)</f>
        <v>0</v>
      </c>
    </row>
    <row r="134" spans="1:8" s="17" customFormat="1" ht="20.100000000000001" customHeight="1" x14ac:dyDescent="0.3">
      <c r="A134" s="18">
        <f>A132+1</f>
        <v>41</v>
      </c>
      <c r="B134" s="75" t="s">
        <v>98</v>
      </c>
      <c r="C134" s="20"/>
      <c r="D134" s="21"/>
      <c r="E134" s="22"/>
      <c r="F134" s="33">
        <f t="shared" si="6"/>
        <v>0</v>
      </c>
    </row>
    <row r="135" spans="1:8" s="17" customFormat="1" ht="18.75" x14ac:dyDescent="0.3">
      <c r="A135" s="18"/>
      <c r="B135" s="34" t="s">
        <v>54</v>
      </c>
      <c r="C135" s="20" t="s">
        <v>52</v>
      </c>
      <c r="D135" s="21">
        <v>595</v>
      </c>
      <c r="E135" s="22"/>
      <c r="F135" s="28">
        <f>ROUNDDOWN(E135*D135,2)</f>
        <v>0</v>
      </c>
    </row>
    <row r="136" spans="1:8" s="17" customFormat="1" ht="18.75" x14ac:dyDescent="0.3">
      <c r="A136" s="18">
        <f>A134+1</f>
        <v>42</v>
      </c>
      <c r="B136" s="34" t="s">
        <v>99</v>
      </c>
      <c r="C136" s="35"/>
      <c r="D136" s="21"/>
      <c r="E136" s="22"/>
      <c r="F136" s="33">
        <f t="shared" si="6"/>
        <v>0</v>
      </c>
    </row>
    <row r="137" spans="1:8" s="17" customFormat="1" ht="18.75" x14ac:dyDescent="0.3">
      <c r="A137" s="18"/>
      <c r="B137" s="34" t="s">
        <v>54</v>
      </c>
      <c r="C137" s="20" t="s">
        <v>52</v>
      </c>
      <c r="D137" s="21">
        <v>595</v>
      </c>
      <c r="E137" s="22"/>
      <c r="F137" s="28">
        <f>ROUNDDOWN(E137*D137,2)</f>
        <v>0</v>
      </c>
    </row>
    <row r="138" spans="1:8" s="17" customFormat="1" ht="18.75" x14ac:dyDescent="0.3">
      <c r="A138" s="18">
        <f>+A136+1</f>
        <v>43</v>
      </c>
      <c r="B138" s="75" t="s">
        <v>100</v>
      </c>
      <c r="C138" s="35"/>
      <c r="D138" s="21"/>
      <c r="E138" s="22"/>
      <c r="F138" s="33">
        <f t="shared" si="6"/>
        <v>0</v>
      </c>
    </row>
    <row r="139" spans="1:8" s="17" customFormat="1" ht="18.75" x14ac:dyDescent="0.3">
      <c r="A139" s="18"/>
      <c r="B139" s="34" t="s">
        <v>22</v>
      </c>
      <c r="C139" s="20" t="s">
        <v>23</v>
      </c>
      <c r="D139" s="21">
        <v>291</v>
      </c>
      <c r="E139" s="22"/>
      <c r="F139" s="28">
        <f>ROUNDDOWN(E139*D139,2)</f>
        <v>0</v>
      </c>
    </row>
    <row r="140" spans="1:8" s="17" customFormat="1" ht="18.75" x14ac:dyDescent="0.3">
      <c r="A140" s="18">
        <f>+A138+1</f>
        <v>44</v>
      </c>
      <c r="B140" s="75" t="s">
        <v>101</v>
      </c>
      <c r="C140" s="35"/>
      <c r="D140" s="21"/>
      <c r="E140" s="22"/>
      <c r="F140" s="33">
        <f t="shared" si="6"/>
        <v>0</v>
      </c>
    </row>
    <row r="141" spans="1:8" s="17" customFormat="1" ht="18.75" x14ac:dyDescent="0.3">
      <c r="A141" s="18"/>
      <c r="B141" s="34" t="s">
        <v>22</v>
      </c>
      <c r="C141" s="20" t="s">
        <v>23</v>
      </c>
      <c r="D141" s="21">
        <v>291</v>
      </c>
      <c r="E141" s="22"/>
      <c r="F141" s="28">
        <f>ROUNDDOWN(E141*D141,2)</f>
        <v>0</v>
      </c>
    </row>
    <row r="142" spans="1:8" s="17" customFormat="1" ht="18.75" x14ac:dyDescent="0.3">
      <c r="A142" s="18">
        <f>A140+1</f>
        <v>45</v>
      </c>
      <c r="B142" s="75" t="s">
        <v>102</v>
      </c>
      <c r="C142" s="35"/>
      <c r="D142" s="21"/>
      <c r="E142" s="22"/>
      <c r="F142" s="33">
        <f t="shared" si="6"/>
        <v>0</v>
      </c>
    </row>
    <row r="143" spans="1:8" s="17" customFormat="1" ht="18.75" x14ac:dyDescent="0.3">
      <c r="A143" s="18"/>
      <c r="B143" s="34" t="s">
        <v>54</v>
      </c>
      <c r="C143" s="20" t="s">
        <v>52</v>
      </c>
      <c r="D143" s="21">
        <v>47</v>
      </c>
      <c r="E143" s="22"/>
      <c r="F143" s="28">
        <f>ROUNDDOWN(E143*D143,2)</f>
        <v>0</v>
      </c>
    </row>
    <row r="144" spans="1:8" s="17" customFormat="1" ht="18.75" x14ac:dyDescent="0.3">
      <c r="A144" s="18">
        <f>A142+1</f>
        <v>46</v>
      </c>
      <c r="B144" s="75" t="s">
        <v>103</v>
      </c>
      <c r="C144" s="35"/>
      <c r="D144" s="21"/>
      <c r="E144" s="22"/>
      <c r="F144" s="33">
        <f t="shared" si="6"/>
        <v>0</v>
      </c>
    </row>
    <row r="145" spans="1:6" s="17" customFormat="1" ht="18.75" x14ac:dyDescent="0.3">
      <c r="A145" s="18"/>
      <c r="B145" s="34" t="s">
        <v>54</v>
      </c>
      <c r="C145" s="20" t="s">
        <v>52</v>
      </c>
      <c r="D145" s="21">
        <v>547</v>
      </c>
      <c r="E145" s="22"/>
      <c r="F145" s="28">
        <f>ROUNDDOWN(E145*D145,2)</f>
        <v>0</v>
      </c>
    </row>
    <row r="146" spans="1:6" s="17" customFormat="1" ht="18.75" x14ac:dyDescent="0.3">
      <c r="A146" s="79">
        <f>+A144+1</f>
        <v>47</v>
      </c>
      <c r="B146" s="34" t="s">
        <v>104</v>
      </c>
      <c r="C146" s="20"/>
      <c r="D146" s="21"/>
      <c r="E146" s="22"/>
      <c r="F146" s="33"/>
    </row>
    <row r="147" spans="1:6" s="17" customFormat="1" ht="18.75" x14ac:dyDescent="0.3">
      <c r="A147" s="79"/>
      <c r="B147" s="34" t="s">
        <v>54</v>
      </c>
      <c r="C147" s="20" t="s">
        <v>52</v>
      </c>
      <c r="D147" s="21">
        <v>161</v>
      </c>
      <c r="E147" s="22"/>
      <c r="F147" s="28">
        <f>ROUNDDOWN(E147*D147,2)</f>
        <v>0</v>
      </c>
    </row>
    <row r="148" spans="1:6" s="17" customFormat="1" ht="19.5" thickBot="1" x14ac:dyDescent="0.35">
      <c r="A148" s="79"/>
      <c r="B148" s="34"/>
      <c r="F148" s="33"/>
    </row>
    <row r="149" spans="1:6" s="17" customFormat="1" ht="39" customHeight="1" thickTop="1" thickBot="1" x14ac:dyDescent="0.35">
      <c r="A149" s="215" t="s">
        <v>105</v>
      </c>
      <c r="B149" s="215"/>
      <c r="C149" s="215"/>
      <c r="D149" s="215"/>
      <c r="E149" s="215"/>
      <c r="F149" s="77">
        <f>SUM(F129:F148)</f>
        <v>0</v>
      </c>
    </row>
    <row r="150" spans="1:6" s="17" customFormat="1" ht="19.5" thickTop="1" x14ac:dyDescent="0.3">
      <c r="A150" s="37"/>
      <c r="B150" s="34"/>
      <c r="C150" s="20"/>
      <c r="D150" s="21"/>
      <c r="E150" s="22"/>
      <c r="F150" s="33"/>
    </row>
    <row r="151" spans="1:6" s="17" customFormat="1" ht="18.75" x14ac:dyDescent="0.3">
      <c r="A151" s="18"/>
      <c r="B151" s="19" t="s">
        <v>106</v>
      </c>
      <c r="C151" s="20"/>
      <c r="D151" s="21"/>
      <c r="E151" s="22"/>
      <c r="F151" s="33"/>
    </row>
    <row r="152" spans="1:6" s="17" customFormat="1" ht="18.75" x14ac:dyDescent="0.3">
      <c r="A152" s="18"/>
      <c r="B152" s="80" t="s">
        <v>107</v>
      </c>
      <c r="C152" s="20"/>
      <c r="D152" s="21"/>
      <c r="E152" s="22"/>
      <c r="F152" s="33"/>
    </row>
    <row r="153" spans="1:6" s="17" customFormat="1" ht="18.75" x14ac:dyDescent="0.3">
      <c r="A153" s="81"/>
      <c r="B153" s="75" t="s">
        <v>107</v>
      </c>
      <c r="C153" s="20"/>
      <c r="D153" s="21"/>
      <c r="E153" s="22"/>
      <c r="F153" s="33"/>
    </row>
    <row r="154" spans="1:6" s="17" customFormat="1" ht="18.75" x14ac:dyDescent="0.3">
      <c r="A154" s="81">
        <f>A146+1</f>
        <v>48</v>
      </c>
      <c r="B154" s="34" t="s">
        <v>108</v>
      </c>
      <c r="C154" s="20" t="s">
        <v>52</v>
      </c>
      <c r="D154" s="21">
        <v>607.70000000000005</v>
      </c>
      <c r="E154" s="230"/>
      <c r="F154" s="231">
        <f>ROUNDDOWN(E154*D154,2)</f>
        <v>0</v>
      </c>
    </row>
    <row r="155" spans="1:6" s="17" customFormat="1" ht="18.75" x14ac:dyDescent="0.3">
      <c r="A155" s="82"/>
      <c r="B155" s="75" t="s">
        <v>54</v>
      </c>
      <c r="C155" s="20"/>
      <c r="D155" s="21"/>
      <c r="E155" s="230"/>
      <c r="F155" s="232">
        <f t="shared" ref="F155:F168" si="7">D155*E155</f>
        <v>0</v>
      </c>
    </row>
    <row r="156" spans="1:6" s="17" customFormat="1" ht="37.5" x14ac:dyDescent="0.3">
      <c r="A156" s="18">
        <f>+A154+1</f>
        <v>49</v>
      </c>
      <c r="B156" s="34" t="s">
        <v>109</v>
      </c>
      <c r="C156" s="20" t="s">
        <v>52</v>
      </c>
      <c r="D156" s="21">
        <v>45.8</v>
      </c>
      <c r="E156" s="230"/>
      <c r="F156" s="231">
        <f>ROUNDDOWN(E156*D156,2)</f>
        <v>0</v>
      </c>
    </row>
    <row r="157" spans="1:6" s="17" customFormat="1" ht="18.75" x14ac:dyDescent="0.3">
      <c r="A157" s="82"/>
      <c r="B157" s="75" t="s">
        <v>54</v>
      </c>
      <c r="C157" s="35"/>
      <c r="D157" s="21"/>
      <c r="E157" s="22"/>
      <c r="F157" s="33">
        <f t="shared" si="7"/>
        <v>0</v>
      </c>
    </row>
    <row r="158" spans="1:6" s="17" customFormat="1" ht="18.75" x14ac:dyDescent="0.3">
      <c r="A158" s="18">
        <f>+A156+1</f>
        <v>50</v>
      </c>
      <c r="B158" s="34" t="s">
        <v>110</v>
      </c>
      <c r="C158" s="20" t="s">
        <v>52</v>
      </c>
      <c r="D158" s="21">
        <v>409</v>
      </c>
      <c r="E158" s="22"/>
      <c r="F158" s="28">
        <f>ROUNDDOWN(E158*D158,2)</f>
        <v>0</v>
      </c>
    </row>
    <row r="159" spans="1:6" s="17" customFormat="1" ht="18.75" x14ac:dyDescent="0.3">
      <c r="A159" s="18"/>
      <c r="B159" s="80" t="s">
        <v>111</v>
      </c>
      <c r="C159" s="20"/>
      <c r="D159" s="21"/>
      <c r="E159" s="22"/>
      <c r="F159" s="33">
        <f t="shared" si="7"/>
        <v>0</v>
      </c>
    </row>
    <row r="160" spans="1:6" s="17" customFormat="1" ht="18.75" x14ac:dyDescent="0.3">
      <c r="A160" s="81">
        <f>+A158+1</f>
        <v>51</v>
      </c>
      <c r="B160" s="75" t="s">
        <v>112</v>
      </c>
      <c r="C160" s="35"/>
      <c r="D160" s="21"/>
      <c r="E160" s="22"/>
      <c r="F160" s="33">
        <f t="shared" si="7"/>
        <v>0</v>
      </c>
    </row>
    <row r="161" spans="1:6" s="17" customFormat="1" ht="18.75" x14ac:dyDescent="0.3">
      <c r="A161" s="18"/>
      <c r="B161" s="34" t="s">
        <v>54</v>
      </c>
      <c r="C161" s="20" t="s">
        <v>52</v>
      </c>
      <c r="D161" s="21">
        <v>217.2</v>
      </c>
      <c r="E161" s="22"/>
      <c r="F161" s="28">
        <f>ROUNDDOWN(E161*D161,2)</f>
        <v>0</v>
      </c>
    </row>
    <row r="162" spans="1:6" s="17" customFormat="1" ht="18.75" x14ac:dyDescent="0.3">
      <c r="A162" s="82">
        <f>A160+1</f>
        <v>52</v>
      </c>
      <c r="B162" s="75" t="s">
        <v>113</v>
      </c>
      <c r="C162" s="35"/>
      <c r="D162" s="21"/>
      <c r="E162" s="22"/>
      <c r="F162" s="33">
        <f t="shared" si="7"/>
        <v>0</v>
      </c>
    </row>
    <row r="163" spans="1:6" s="17" customFormat="1" ht="18.75" x14ac:dyDescent="0.3">
      <c r="A163" s="18"/>
      <c r="B163" s="34" t="s">
        <v>54</v>
      </c>
      <c r="C163" s="20" t="s">
        <v>52</v>
      </c>
      <c r="D163" s="21">
        <v>16.28</v>
      </c>
      <c r="E163" s="22"/>
      <c r="F163" s="28">
        <f>ROUNDDOWN(E163*D163,2)</f>
        <v>0</v>
      </c>
    </row>
    <row r="164" spans="1:6" s="17" customFormat="1" ht="18.75" x14ac:dyDescent="0.3">
      <c r="A164" s="82">
        <f>A162+1</f>
        <v>53</v>
      </c>
      <c r="B164" s="75" t="s">
        <v>114</v>
      </c>
      <c r="C164" s="35"/>
      <c r="D164" s="21"/>
      <c r="E164" s="22"/>
      <c r="F164" s="33">
        <f t="shared" si="7"/>
        <v>0</v>
      </c>
    </row>
    <row r="165" spans="1:6" s="17" customFormat="1" ht="18.75" x14ac:dyDescent="0.3">
      <c r="A165" s="18"/>
      <c r="B165" s="34" t="s">
        <v>54</v>
      </c>
      <c r="C165" s="20" t="s">
        <v>52</v>
      </c>
      <c r="D165" s="21">
        <v>2</v>
      </c>
      <c r="E165" s="22"/>
      <c r="F165" s="28">
        <f>ROUNDDOWN(E165*D165,2)</f>
        <v>0</v>
      </c>
    </row>
    <row r="166" spans="1:6" s="17" customFormat="1" ht="18.75" x14ac:dyDescent="0.3">
      <c r="A166" s="82">
        <f>A164+1</f>
        <v>54</v>
      </c>
      <c r="B166" s="75" t="s">
        <v>115</v>
      </c>
      <c r="C166" s="35"/>
      <c r="D166" s="21"/>
      <c r="E166" s="22"/>
      <c r="F166" s="33">
        <f t="shared" si="7"/>
        <v>0</v>
      </c>
    </row>
    <row r="167" spans="1:6" s="17" customFormat="1" ht="18.75" x14ac:dyDescent="0.3">
      <c r="A167" s="18"/>
      <c r="B167" s="34" t="s">
        <v>54</v>
      </c>
      <c r="C167" s="20" t="s">
        <v>52</v>
      </c>
      <c r="D167" s="21">
        <v>5.2</v>
      </c>
      <c r="E167" s="22"/>
      <c r="F167" s="28">
        <f>ROUNDDOWN(E167*D167,2)</f>
        <v>0</v>
      </c>
    </row>
    <row r="168" spans="1:6" s="17" customFormat="1" ht="18.75" x14ac:dyDescent="0.3">
      <c r="A168" s="82">
        <f>A166+1</f>
        <v>55</v>
      </c>
      <c r="B168" s="75" t="s">
        <v>116</v>
      </c>
      <c r="C168" s="35"/>
      <c r="D168" s="21"/>
      <c r="E168" s="22"/>
      <c r="F168" s="33">
        <f t="shared" si="7"/>
        <v>0</v>
      </c>
    </row>
    <row r="169" spans="1:6" s="17" customFormat="1" ht="19.5" thickBot="1" x14ac:dyDescent="0.35">
      <c r="A169" s="18"/>
      <c r="B169" s="34" t="s">
        <v>22</v>
      </c>
      <c r="C169" s="20" t="s">
        <v>52</v>
      </c>
      <c r="D169" s="21">
        <v>9.6199999999999992</v>
      </c>
      <c r="E169" s="22"/>
      <c r="F169" s="28">
        <f>ROUNDDOWN(E169*D169,2)</f>
        <v>0</v>
      </c>
    </row>
    <row r="170" spans="1:6" s="17" customFormat="1" ht="41.25" customHeight="1" thickTop="1" thickBot="1" x14ac:dyDescent="0.35">
      <c r="A170" s="215" t="s">
        <v>117</v>
      </c>
      <c r="B170" s="215"/>
      <c r="C170" s="215"/>
      <c r="D170" s="215"/>
      <c r="E170" s="215"/>
      <c r="F170" s="77">
        <f>SUM(F154:F169)</f>
        <v>0</v>
      </c>
    </row>
    <row r="171" spans="1:6" s="17" customFormat="1" ht="19.5" thickTop="1" x14ac:dyDescent="0.3">
      <c r="A171" s="83"/>
      <c r="B171" s="84"/>
      <c r="C171" s="85"/>
      <c r="D171" s="86"/>
      <c r="E171" s="87"/>
      <c r="F171" s="88"/>
    </row>
    <row r="172" spans="1:6" s="17" customFormat="1" ht="18.75" x14ac:dyDescent="0.3">
      <c r="A172" s="89"/>
      <c r="B172" s="90" t="s">
        <v>118</v>
      </c>
      <c r="C172" s="91"/>
      <c r="D172" s="92"/>
      <c r="E172" s="93"/>
      <c r="F172" s="94"/>
    </row>
    <row r="173" spans="1:6" s="17" customFormat="1" ht="26.25" customHeight="1" x14ac:dyDescent="0.3">
      <c r="A173" s="95">
        <f>A168+1</f>
        <v>56</v>
      </c>
      <c r="B173" s="96" t="s">
        <v>119</v>
      </c>
      <c r="C173" s="97"/>
      <c r="D173" s="97"/>
      <c r="E173" s="98"/>
      <c r="F173" s="94"/>
    </row>
    <row r="174" spans="1:6" s="17" customFormat="1" ht="18.75" x14ac:dyDescent="0.3">
      <c r="A174" s="18"/>
      <c r="B174" s="34" t="s">
        <v>54</v>
      </c>
      <c r="C174" s="20" t="s">
        <v>52</v>
      </c>
      <c r="D174" s="21">
        <v>502.63</v>
      </c>
      <c r="E174" s="22"/>
      <c r="F174" s="28">
        <f>ROUNDDOWN(E174*D174,2)</f>
        <v>0</v>
      </c>
    </row>
    <row r="175" spans="1:6" s="17" customFormat="1" ht="18.75" x14ac:dyDescent="0.3">
      <c r="A175" s="99">
        <f>A173+1</f>
        <v>57</v>
      </c>
      <c r="B175" s="100" t="s">
        <v>120</v>
      </c>
      <c r="C175" s="101"/>
      <c r="D175" s="101"/>
      <c r="E175" s="102"/>
      <c r="F175" s="33">
        <f>D175*E175</f>
        <v>0</v>
      </c>
    </row>
    <row r="176" spans="1:6" s="17" customFormat="1" ht="19.5" thickBot="1" x14ac:dyDescent="0.35">
      <c r="A176" s="103"/>
      <c r="B176" s="104" t="s">
        <v>54</v>
      </c>
      <c r="C176" s="105" t="s">
        <v>52</v>
      </c>
      <c r="D176" s="106">
        <v>48</v>
      </c>
      <c r="E176" s="107"/>
      <c r="F176" s="28">
        <f>ROUNDDOWN(E176*D176,2)</f>
        <v>0</v>
      </c>
    </row>
    <row r="177" spans="1:8" s="17" customFormat="1" ht="40.5" customHeight="1" thickTop="1" thickBot="1" x14ac:dyDescent="0.35">
      <c r="A177" s="215" t="s">
        <v>121</v>
      </c>
      <c r="B177" s="215"/>
      <c r="C177" s="215"/>
      <c r="D177" s="215"/>
      <c r="E177" s="215"/>
      <c r="F177" s="108">
        <f>SUM(F174:F176)</f>
        <v>0</v>
      </c>
    </row>
    <row r="178" spans="1:8" s="17" customFormat="1" ht="19.5" thickTop="1" x14ac:dyDescent="0.3">
      <c r="A178" s="109"/>
      <c r="B178" s="34"/>
      <c r="C178" s="20"/>
      <c r="D178" s="21"/>
      <c r="E178" s="22"/>
      <c r="F178" s="33"/>
    </row>
    <row r="179" spans="1:8" s="17" customFormat="1" ht="18.75" x14ac:dyDescent="0.3">
      <c r="A179" s="18"/>
      <c r="B179" s="19" t="s">
        <v>122</v>
      </c>
      <c r="C179" s="20"/>
      <c r="D179" s="21"/>
      <c r="E179" s="22"/>
      <c r="F179" s="33"/>
    </row>
    <row r="180" spans="1:8" s="17" customFormat="1" ht="18.75" x14ac:dyDescent="0.3">
      <c r="A180" s="18"/>
      <c r="B180" s="24" t="s">
        <v>123</v>
      </c>
      <c r="C180" s="20"/>
      <c r="D180" s="21"/>
      <c r="E180" s="22"/>
      <c r="F180" s="33"/>
    </row>
    <row r="181" spans="1:8" s="17" customFormat="1" ht="18.75" x14ac:dyDescent="0.3">
      <c r="A181" s="81">
        <f>A175+1</f>
        <v>58</v>
      </c>
      <c r="B181" s="110" t="s">
        <v>124</v>
      </c>
      <c r="C181" s="20"/>
      <c r="D181" s="21"/>
      <c r="E181" s="22"/>
      <c r="F181" s="33"/>
    </row>
    <row r="182" spans="1:8" s="17" customFormat="1" ht="18.75" x14ac:dyDescent="0.3">
      <c r="A182" s="18"/>
      <c r="B182" s="34" t="s">
        <v>54</v>
      </c>
      <c r="C182" s="20" t="s">
        <v>52</v>
      </c>
      <c r="D182" s="21">
        <v>54.64</v>
      </c>
      <c r="E182" s="22"/>
      <c r="F182" s="28">
        <f>ROUNDDOWN(E182*D182,2)</f>
        <v>0</v>
      </c>
    </row>
    <row r="183" spans="1:8" s="17" customFormat="1" ht="18.75" x14ac:dyDescent="0.3">
      <c r="A183" s="82">
        <f>A181+1</f>
        <v>59</v>
      </c>
      <c r="B183" s="110" t="s">
        <v>125</v>
      </c>
      <c r="C183" s="20"/>
      <c r="D183" s="21"/>
      <c r="E183" s="22"/>
      <c r="F183" s="33">
        <f>D183*E183</f>
        <v>0</v>
      </c>
    </row>
    <row r="184" spans="1:8" s="17" customFormat="1" ht="19.5" thickBot="1" x14ac:dyDescent="0.35">
      <c r="A184" s="18"/>
      <c r="B184" s="34" t="s">
        <v>54</v>
      </c>
      <c r="C184" s="20" t="s">
        <v>52</v>
      </c>
      <c r="D184" s="21">
        <v>48</v>
      </c>
      <c r="E184" s="22"/>
      <c r="F184" s="28">
        <f>ROUNDDOWN(E184*D184,2)</f>
        <v>0</v>
      </c>
    </row>
    <row r="185" spans="1:8" s="17" customFormat="1" ht="20.25" thickTop="1" thickBot="1" x14ac:dyDescent="0.35">
      <c r="A185" s="220" t="s">
        <v>126</v>
      </c>
      <c r="B185" s="220"/>
      <c r="C185" s="220"/>
      <c r="D185" s="220"/>
      <c r="E185" s="220"/>
      <c r="F185" s="36">
        <f>SUM(F181:F184)</f>
        <v>0</v>
      </c>
    </row>
    <row r="186" spans="1:8" s="17" customFormat="1" ht="19.5" thickTop="1" x14ac:dyDescent="0.3">
      <c r="A186" s="37"/>
      <c r="B186" s="24" t="s">
        <v>127</v>
      </c>
      <c r="C186" s="20"/>
      <c r="D186" s="21"/>
      <c r="E186" s="22"/>
      <c r="F186" s="33"/>
    </row>
    <row r="187" spans="1:8" s="17" customFormat="1" ht="18.75" x14ac:dyDescent="0.3">
      <c r="A187" s="82">
        <f>A183+1</f>
        <v>60</v>
      </c>
      <c r="B187" s="111" t="s">
        <v>128</v>
      </c>
      <c r="C187" s="20"/>
      <c r="D187" s="21"/>
      <c r="E187" s="22"/>
      <c r="F187" s="33"/>
    </row>
    <row r="188" spans="1:8" s="17" customFormat="1" ht="18.75" x14ac:dyDescent="0.3">
      <c r="A188" s="18"/>
      <c r="B188" s="34" t="s">
        <v>54</v>
      </c>
      <c r="C188" s="20" t="s">
        <v>52</v>
      </c>
      <c r="D188" s="21">
        <v>23.1</v>
      </c>
      <c r="E188" s="22"/>
      <c r="F188" s="28">
        <f>ROUNDDOWN(E188*D188,2)</f>
        <v>0</v>
      </c>
      <c r="H188" s="112"/>
    </row>
    <row r="189" spans="1:8" s="17" customFormat="1" ht="18.75" x14ac:dyDescent="0.3">
      <c r="A189" s="18">
        <f>+A187+1</f>
        <v>61</v>
      </c>
      <c r="B189" s="34" t="s">
        <v>129</v>
      </c>
      <c r="C189" s="20"/>
      <c r="D189" s="21"/>
      <c r="E189" s="22"/>
      <c r="F189" s="33"/>
    </row>
    <row r="190" spans="1:8" s="17" customFormat="1" ht="18.75" x14ac:dyDescent="0.3">
      <c r="A190" s="18"/>
      <c r="B190" s="34" t="s">
        <v>54</v>
      </c>
      <c r="C190" s="20" t="s">
        <v>52</v>
      </c>
      <c r="D190" s="21">
        <v>34.56</v>
      </c>
      <c r="E190" s="22"/>
      <c r="F190" s="28">
        <f>ROUNDDOWN(E190*D190,2)</f>
        <v>0</v>
      </c>
    </row>
    <row r="191" spans="1:8" s="17" customFormat="1" ht="18.75" x14ac:dyDescent="0.3">
      <c r="A191" s="18">
        <f t="shared" ref="A191:A199" si="8">+A189+1</f>
        <v>62</v>
      </c>
      <c r="B191" s="34" t="s">
        <v>130</v>
      </c>
      <c r="C191" s="20"/>
      <c r="D191" s="21"/>
      <c r="E191" s="22"/>
      <c r="F191" s="33"/>
    </row>
    <row r="192" spans="1:8" s="17" customFormat="1" ht="18.75" x14ac:dyDescent="0.3">
      <c r="A192" s="18"/>
      <c r="B192" s="34" t="s">
        <v>54</v>
      </c>
      <c r="C192" s="20" t="s">
        <v>52</v>
      </c>
      <c r="D192" s="21">
        <v>2.2799999999999998</v>
      </c>
      <c r="E192" s="22"/>
      <c r="F192" s="28">
        <f>ROUNDDOWN(E192*D192,2)</f>
        <v>0</v>
      </c>
    </row>
    <row r="193" spans="1:7" s="17" customFormat="1" ht="18.75" x14ac:dyDescent="0.3">
      <c r="A193" s="18">
        <f t="shared" si="8"/>
        <v>63</v>
      </c>
      <c r="B193" s="34" t="s">
        <v>131</v>
      </c>
      <c r="C193" s="20"/>
      <c r="D193" s="21"/>
      <c r="E193" s="22"/>
      <c r="F193" s="33"/>
    </row>
    <row r="194" spans="1:7" s="17" customFormat="1" ht="18.75" x14ac:dyDescent="0.3">
      <c r="A194" s="18"/>
      <c r="B194" s="34" t="s">
        <v>54</v>
      </c>
      <c r="C194" s="20" t="s">
        <v>52</v>
      </c>
      <c r="D194" s="21">
        <v>4.8</v>
      </c>
      <c r="E194" s="22"/>
      <c r="F194" s="28">
        <f>ROUNDDOWN(E194*D194,2)</f>
        <v>0</v>
      </c>
    </row>
    <row r="195" spans="1:7" s="17" customFormat="1" ht="18.75" x14ac:dyDescent="0.3">
      <c r="A195" s="18">
        <f t="shared" si="8"/>
        <v>64</v>
      </c>
      <c r="B195" s="34" t="s">
        <v>132</v>
      </c>
      <c r="C195" s="20"/>
      <c r="D195" s="21"/>
      <c r="E195" s="22"/>
      <c r="F195" s="33"/>
    </row>
    <row r="196" spans="1:7" s="17" customFormat="1" ht="18.75" x14ac:dyDescent="0.3">
      <c r="A196" s="18"/>
      <c r="B196" s="34" t="s">
        <v>54</v>
      </c>
      <c r="C196" s="20" t="s">
        <v>52</v>
      </c>
      <c r="D196" s="21">
        <v>47.04</v>
      </c>
      <c r="E196" s="22"/>
      <c r="F196" s="28">
        <f>ROUNDDOWN(E196*D196,2)</f>
        <v>0</v>
      </c>
    </row>
    <row r="197" spans="1:7" s="17" customFormat="1" ht="37.5" x14ac:dyDescent="0.3">
      <c r="A197" s="18">
        <f t="shared" si="8"/>
        <v>65</v>
      </c>
      <c r="B197" s="34" t="s">
        <v>133</v>
      </c>
      <c r="C197" s="20"/>
      <c r="D197" s="21"/>
      <c r="E197" s="22"/>
      <c r="F197" s="33"/>
    </row>
    <row r="198" spans="1:7" s="17" customFormat="1" ht="18.75" x14ac:dyDescent="0.3">
      <c r="A198" s="18"/>
      <c r="B198" s="34" t="s">
        <v>54</v>
      </c>
      <c r="C198" s="20" t="s">
        <v>52</v>
      </c>
      <c r="D198" s="21">
        <v>47.04</v>
      </c>
      <c r="E198" s="22"/>
      <c r="F198" s="28">
        <f>ROUNDDOWN(E198*D198,2)</f>
        <v>0</v>
      </c>
    </row>
    <row r="199" spans="1:7" s="17" customFormat="1" ht="37.5" x14ac:dyDescent="0.3">
      <c r="A199" s="18">
        <f t="shared" si="8"/>
        <v>66</v>
      </c>
      <c r="B199" s="34" t="s">
        <v>134</v>
      </c>
      <c r="C199" s="20"/>
      <c r="D199" s="21"/>
      <c r="E199" s="22"/>
      <c r="F199" s="33"/>
    </row>
    <row r="200" spans="1:7" s="17" customFormat="1" ht="18.75" x14ac:dyDescent="0.3">
      <c r="A200" s="18"/>
      <c r="B200" s="34" t="s">
        <v>54</v>
      </c>
      <c r="C200" s="20" t="s">
        <v>52</v>
      </c>
      <c r="D200" s="21">
        <v>47.04</v>
      </c>
      <c r="E200" s="22"/>
      <c r="F200" s="28">
        <f>ROUNDDOWN(E200*D200,2)</f>
        <v>0</v>
      </c>
    </row>
    <row r="201" spans="1:7" s="17" customFormat="1" ht="37.5" x14ac:dyDescent="0.3">
      <c r="A201" s="18"/>
      <c r="B201" s="34" t="s">
        <v>135</v>
      </c>
      <c r="C201" s="20"/>
      <c r="D201" s="21"/>
      <c r="E201" s="22"/>
      <c r="F201" s="33"/>
    </row>
    <row r="202" spans="1:7" s="17" customFormat="1" ht="18.75" x14ac:dyDescent="0.3">
      <c r="A202" s="18">
        <f>+A199+1</f>
        <v>67</v>
      </c>
      <c r="B202" s="34" t="s">
        <v>136</v>
      </c>
      <c r="C202" s="20"/>
      <c r="D202" s="21"/>
      <c r="E202" s="22"/>
      <c r="F202" s="33"/>
    </row>
    <row r="203" spans="1:7" s="17" customFormat="1" ht="18.75" x14ac:dyDescent="0.3">
      <c r="A203" s="18"/>
      <c r="B203" s="113" t="s">
        <v>89</v>
      </c>
      <c r="C203" s="20" t="s">
        <v>90</v>
      </c>
      <c r="D203" s="21">
        <v>1</v>
      </c>
      <c r="E203" s="43"/>
      <c r="F203" s="28">
        <f>ROUNDDOWN(E203*D203,2)</f>
        <v>0</v>
      </c>
    </row>
    <row r="204" spans="1:7" s="52" customFormat="1" ht="18.75" x14ac:dyDescent="0.3">
      <c r="A204" s="45">
        <f>+A202+1</f>
        <v>68</v>
      </c>
      <c r="B204" s="56" t="s">
        <v>137</v>
      </c>
      <c r="C204" s="47"/>
      <c r="D204" s="42"/>
      <c r="E204" s="43"/>
      <c r="F204" s="33"/>
      <c r="G204" s="17"/>
    </row>
    <row r="205" spans="1:7" s="52" customFormat="1" ht="18.75" x14ac:dyDescent="0.3">
      <c r="A205" s="45"/>
      <c r="B205" s="113" t="s">
        <v>89</v>
      </c>
      <c r="C205" s="47" t="s">
        <v>90</v>
      </c>
      <c r="D205" s="42">
        <v>1</v>
      </c>
      <c r="E205" s="43"/>
      <c r="F205" s="28">
        <f>ROUNDDOWN(E205*D205,2)</f>
        <v>0</v>
      </c>
      <c r="G205" s="17"/>
    </row>
    <row r="206" spans="1:7" s="120" customFormat="1" ht="18.75" x14ac:dyDescent="0.3">
      <c r="A206" s="114">
        <f>+A204+1</f>
        <v>69</v>
      </c>
      <c r="B206" s="115" t="s">
        <v>138</v>
      </c>
      <c r="C206" s="116"/>
      <c r="D206" s="117"/>
      <c r="E206" s="118"/>
      <c r="F206" s="119"/>
    </row>
    <row r="207" spans="1:7" s="120" customFormat="1" ht="19.5" thickBot="1" x14ac:dyDescent="0.35">
      <c r="A207" s="121"/>
      <c r="B207" s="122" t="s">
        <v>54</v>
      </c>
      <c r="C207" s="116" t="s">
        <v>52</v>
      </c>
      <c r="D207" s="117">
        <v>122</v>
      </c>
      <c r="E207" s="118"/>
      <c r="F207" s="28">
        <f>ROUNDDOWN(E207*D207,2)</f>
        <v>0</v>
      </c>
    </row>
    <row r="208" spans="1:7" s="17" customFormat="1" ht="20.25" thickTop="1" thickBot="1" x14ac:dyDescent="0.35">
      <c r="A208" s="213" t="s">
        <v>139</v>
      </c>
      <c r="B208" s="213"/>
      <c r="C208" s="213"/>
      <c r="D208" s="213">
        <v>0</v>
      </c>
      <c r="E208" s="213"/>
      <c r="F208" s="36">
        <f>SUM(F187:F207)</f>
        <v>0</v>
      </c>
    </row>
    <row r="209" spans="1:47" s="17" customFormat="1" ht="19.5" thickTop="1" x14ac:dyDescent="0.3">
      <c r="A209" s="18"/>
      <c r="B209" s="123"/>
      <c r="C209" s="20"/>
      <c r="D209" s="21"/>
      <c r="E209" s="22"/>
      <c r="F209" s="33"/>
    </row>
    <row r="210" spans="1:47" s="17" customFormat="1" ht="18.75" x14ac:dyDescent="0.3">
      <c r="A210" s="18"/>
      <c r="B210" s="124" t="s">
        <v>140</v>
      </c>
      <c r="C210" s="20"/>
      <c r="D210" s="21"/>
      <c r="E210" s="22"/>
      <c r="F210" s="33"/>
    </row>
    <row r="211" spans="1:47" s="17" customFormat="1" ht="18.75" x14ac:dyDescent="0.3">
      <c r="A211" s="81">
        <f>A206+1</f>
        <v>70</v>
      </c>
      <c r="B211" s="110" t="s">
        <v>141</v>
      </c>
      <c r="C211" s="20"/>
      <c r="D211" s="21"/>
      <c r="E211" s="22"/>
      <c r="F211" s="33"/>
    </row>
    <row r="212" spans="1:47" s="17" customFormat="1" ht="18.75" x14ac:dyDescent="0.3">
      <c r="A212" s="18"/>
      <c r="B212" s="34" t="s">
        <v>54</v>
      </c>
      <c r="C212" s="20" t="s">
        <v>52</v>
      </c>
      <c r="D212" s="21">
        <v>21.12</v>
      </c>
      <c r="E212" s="22"/>
      <c r="F212" s="28">
        <f>ROUNDDOWN(E212*D212,2)</f>
        <v>0</v>
      </c>
    </row>
    <row r="213" spans="1:47" s="17" customFormat="1" ht="18.75" x14ac:dyDescent="0.3">
      <c r="A213" s="81">
        <f>A211+1</f>
        <v>71</v>
      </c>
      <c r="B213" s="110" t="s">
        <v>142</v>
      </c>
      <c r="C213" s="20"/>
      <c r="D213" s="21"/>
      <c r="E213" s="22"/>
      <c r="F213" s="33">
        <f t="shared" ref="F213:F219" si="9">D213*E213</f>
        <v>0</v>
      </c>
    </row>
    <row r="214" spans="1:47" s="17" customFormat="1" ht="18.75" x14ac:dyDescent="0.3">
      <c r="A214" s="18"/>
      <c r="B214" s="34" t="s">
        <v>54</v>
      </c>
      <c r="C214" s="20" t="s">
        <v>52</v>
      </c>
      <c r="D214" s="21">
        <v>36.840000000000003</v>
      </c>
      <c r="E214" s="22"/>
      <c r="F214" s="28">
        <f>ROUNDDOWN(E214*D214,2)</f>
        <v>0</v>
      </c>
    </row>
    <row r="215" spans="1:47" s="17" customFormat="1" ht="18.75" x14ac:dyDescent="0.3">
      <c r="A215" s="81">
        <f>A213+1</f>
        <v>72</v>
      </c>
      <c r="B215" s="110" t="s">
        <v>143</v>
      </c>
      <c r="C215" s="35"/>
      <c r="D215" s="21"/>
      <c r="E215" s="22"/>
      <c r="F215" s="33">
        <f t="shared" si="9"/>
        <v>0</v>
      </c>
    </row>
    <row r="216" spans="1:47" s="17" customFormat="1" ht="18.75" x14ac:dyDescent="0.3">
      <c r="A216" s="18"/>
      <c r="B216" s="34" t="s">
        <v>54</v>
      </c>
      <c r="C216" s="20" t="s">
        <v>52</v>
      </c>
      <c r="D216" s="21">
        <v>15</v>
      </c>
      <c r="E216" s="22"/>
      <c r="F216" s="28">
        <f>ROUNDDOWN(E216*D216,2)</f>
        <v>0</v>
      </c>
    </row>
    <row r="217" spans="1:47" s="17" customFormat="1" ht="18.75" x14ac:dyDescent="0.3">
      <c r="A217" s="81">
        <f>A215+1</f>
        <v>73</v>
      </c>
      <c r="B217" s="110" t="s">
        <v>144</v>
      </c>
      <c r="C217" s="35"/>
      <c r="D217" s="21"/>
      <c r="E217" s="22"/>
      <c r="F217" s="33">
        <f t="shared" si="9"/>
        <v>0</v>
      </c>
    </row>
    <row r="218" spans="1:47" s="17" customFormat="1" ht="18.75" x14ac:dyDescent="0.3">
      <c r="A218" s="18"/>
      <c r="B218" s="34" t="s">
        <v>22</v>
      </c>
      <c r="C218" s="20" t="s">
        <v>23</v>
      </c>
      <c r="D218" s="21">
        <v>14</v>
      </c>
      <c r="E218" s="22"/>
      <c r="F218" s="28">
        <f>ROUNDDOWN(E218*D218,2)</f>
        <v>0</v>
      </c>
    </row>
    <row r="219" spans="1:47" s="17" customFormat="1" ht="18.75" x14ac:dyDescent="0.3">
      <c r="A219" s="81">
        <f>A217+1</f>
        <v>74</v>
      </c>
      <c r="B219" s="110" t="s">
        <v>145</v>
      </c>
      <c r="C219" s="35"/>
      <c r="D219" s="21"/>
      <c r="E219" s="22"/>
      <c r="F219" s="33">
        <f t="shared" si="9"/>
        <v>0</v>
      </c>
    </row>
    <row r="220" spans="1:47" s="17" customFormat="1" ht="19.5" thickBot="1" x14ac:dyDescent="0.35">
      <c r="A220" s="18"/>
      <c r="B220" s="34" t="s">
        <v>37</v>
      </c>
      <c r="C220" s="125" t="s">
        <v>38</v>
      </c>
      <c r="D220" s="21">
        <v>25</v>
      </c>
      <c r="E220" s="22"/>
      <c r="F220" s="28">
        <f>ROUNDDOWN(E220*D220,2)</f>
        <v>0</v>
      </c>
    </row>
    <row r="221" spans="1:47" s="17" customFormat="1" ht="20.25" thickTop="1" thickBot="1" x14ac:dyDescent="0.35">
      <c r="A221" s="213" t="s">
        <v>146</v>
      </c>
      <c r="B221" s="213"/>
      <c r="C221" s="213"/>
      <c r="D221" s="213"/>
      <c r="E221" s="213"/>
      <c r="F221" s="36">
        <f>SUM(F212:F220)</f>
        <v>0</v>
      </c>
    </row>
    <row r="222" spans="1:47" s="17" customFormat="1" ht="42" customHeight="1" thickTop="1" thickBot="1" x14ac:dyDescent="0.35">
      <c r="A222" s="215" t="s">
        <v>147</v>
      </c>
      <c r="B222" s="215"/>
      <c r="C222" s="215"/>
      <c r="D222" s="215"/>
      <c r="E222" s="215"/>
      <c r="F222" s="77">
        <f>F221+F208+F185</f>
        <v>0</v>
      </c>
    </row>
    <row r="223" spans="1:47" s="131" customFormat="1" ht="19.5" thickTop="1" x14ac:dyDescent="0.3">
      <c r="A223" s="126"/>
      <c r="B223" s="127" t="s">
        <v>148</v>
      </c>
      <c r="C223" s="128"/>
      <c r="D223" s="85"/>
      <c r="E223" s="129"/>
      <c r="F223" s="130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</row>
    <row r="224" spans="1:47" s="131" customFormat="1" ht="18.75" x14ac:dyDescent="0.3">
      <c r="A224" s="132"/>
      <c r="B224" s="34" t="s">
        <v>149</v>
      </c>
      <c r="C224" s="20"/>
      <c r="D224" s="21"/>
      <c r="E224" s="22"/>
      <c r="F224" s="33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</row>
    <row r="225" spans="1:47" s="131" customFormat="1" ht="18.75" x14ac:dyDescent="0.3">
      <c r="A225" s="132">
        <f>A219+1</f>
        <v>75</v>
      </c>
      <c r="B225" s="34" t="s">
        <v>150</v>
      </c>
      <c r="C225" s="20"/>
      <c r="D225" s="21"/>
      <c r="E225" s="22"/>
      <c r="F225" s="33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</row>
    <row r="226" spans="1:47" s="131" customFormat="1" ht="18.75" x14ac:dyDescent="0.3">
      <c r="A226" s="132"/>
      <c r="B226" s="34" t="s">
        <v>89</v>
      </c>
      <c r="C226" s="20" t="s">
        <v>90</v>
      </c>
      <c r="D226" s="21">
        <v>1</v>
      </c>
      <c r="E226" s="43"/>
      <c r="F226" s="28">
        <f>ROUNDDOWN(E226*D226,2)</f>
        <v>0</v>
      </c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</row>
    <row r="227" spans="1:47" s="131" customFormat="1" ht="18.75" x14ac:dyDescent="0.3">
      <c r="A227" s="133">
        <f>A225+1</f>
        <v>76</v>
      </c>
      <c r="B227" s="110" t="s">
        <v>151</v>
      </c>
      <c r="C227" s="20"/>
      <c r="D227" s="21"/>
      <c r="E227" s="22"/>
      <c r="F227" s="33">
        <f t="shared" ref="F227:F273" si="10">E227*D227</f>
        <v>0</v>
      </c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</row>
    <row r="228" spans="1:47" s="131" customFormat="1" ht="18.75" x14ac:dyDescent="0.3">
      <c r="A228" s="132"/>
      <c r="B228" s="110" t="s">
        <v>37</v>
      </c>
      <c r="C228" s="20" t="s">
        <v>38</v>
      </c>
      <c r="D228" s="21">
        <v>1</v>
      </c>
      <c r="E228" s="22"/>
      <c r="F228" s="28">
        <f>ROUNDDOWN(E228*D228,2)</f>
        <v>0</v>
      </c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</row>
    <row r="229" spans="1:47" s="131" customFormat="1" ht="18.75" x14ac:dyDescent="0.3">
      <c r="A229" s="132">
        <f>+A227+1</f>
        <v>77</v>
      </c>
      <c r="B229" s="34" t="s">
        <v>152</v>
      </c>
      <c r="C229" s="20"/>
      <c r="D229" s="21"/>
      <c r="E229" s="22"/>
      <c r="F229" s="33">
        <f t="shared" si="10"/>
        <v>0</v>
      </c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</row>
    <row r="230" spans="1:47" s="131" customFormat="1" ht="18.75" x14ac:dyDescent="0.3">
      <c r="A230" s="132"/>
      <c r="B230" s="110" t="s">
        <v>153</v>
      </c>
      <c r="C230" s="20" t="s">
        <v>154</v>
      </c>
      <c r="D230" s="21">
        <v>1</v>
      </c>
      <c r="E230" s="22"/>
      <c r="F230" s="28">
        <f>ROUNDDOWN(E230*D230,2)</f>
        <v>0</v>
      </c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</row>
    <row r="231" spans="1:47" s="131" customFormat="1" ht="18.75" x14ac:dyDescent="0.3">
      <c r="A231" s="132">
        <f>+A229+1</f>
        <v>78</v>
      </c>
      <c r="B231" s="34" t="s">
        <v>155</v>
      </c>
      <c r="C231" s="125"/>
      <c r="D231" s="21"/>
      <c r="E231" s="22"/>
      <c r="F231" s="33">
        <f t="shared" si="10"/>
        <v>0</v>
      </c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</row>
    <row r="232" spans="1:47" s="131" customFormat="1" ht="18.75" x14ac:dyDescent="0.3">
      <c r="A232" s="132"/>
      <c r="B232" s="111" t="s">
        <v>37</v>
      </c>
      <c r="C232" s="20" t="s">
        <v>38</v>
      </c>
      <c r="D232" s="21">
        <v>2</v>
      </c>
      <c r="E232" s="22"/>
      <c r="F232" s="28">
        <f>ROUNDDOWN(E232*D232,2)</f>
        <v>0</v>
      </c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</row>
    <row r="233" spans="1:47" s="131" customFormat="1" ht="18.75" x14ac:dyDescent="0.3">
      <c r="A233" s="132">
        <f>+A231+1</f>
        <v>79</v>
      </c>
      <c r="B233" s="34" t="s">
        <v>156</v>
      </c>
      <c r="C233" s="20"/>
      <c r="D233" s="21"/>
      <c r="E233" s="22"/>
      <c r="F233" s="33">
        <f t="shared" si="10"/>
        <v>0</v>
      </c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</row>
    <row r="234" spans="1:47" s="131" customFormat="1" ht="18.75" x14ac:dyDescent="0.3">
      <c r="A234" s="132"/>
      <c r="B234" s="34" t="s">
        <v>37</v>
      </c>
      <c r="C234" s="20" t="s">
        <v>38</v>
      </c>
      <c r="D234" s="21">
        <v>1</v>
      </c>
      <c r="E234" s="22"/>
      <c r="F234" s="28">
        <f>ROUNDDOWN(E234*D234,2)</f>
        <v>0</v>
      </c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</row>
    <row r="235" spans="1:47" s="131" customFormat="1" ht="18.75" x14ac:dyDescent="0.3">
      <c r="A235" s="132">
        <f>+A233+1</f>
        <v>80</v>
      </c>
      <c r="B235" s="34" t="s">
        <v>157</v>
      </c>
      <c r="C235" s="20"/>
      <c r="D235" s="21"/>
      <c r="E235" s="22"/>
      <c r="F235" s="33">
        <f t="shared" si="10"/>
        <v>0</v>
      </c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</row>
    <row r="236" spans="1:47" s="131" customFormat="1" ht="18.75" x14ac:dyDescent="0.3">
      <c r="A236" s="132"/>
      <c r="B236" s="34" t="s">
        <v>37</v>
      </c>
      <c r="C236" s="20" t="s">
        <v>38</v>
      </c>
      <c r="D236" s="21">
        <v>2</v>
      </c>
      <c r="E236" s="22"/>
      <c r="F236" s="28">
        <f>ROUNDDOWN(E236*D236,2)</f>
        <v>0</v>
      </c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</row>
    <row r="237" spans="1:47" s="131" customFormat="1" ht="18.75" x14ac:dyDescent="0.3">
      <c r="A237" s="132">
        <f>+A235+1</f>
        <v>81</v>
      </c>
      <c r="B237" s="34" t="s">
        <v>158</v>
      </c>
      <c r="C237" s="20"/>
      <c r="D237" s="21"/>
      <c r="E237" s="22"/>
      <c r="F237" s="33">
        <f t="shared" si="10"/>
        <v>0</v>
      </c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</row>
    <row r="238" spans="1:47" s="131" customFormat="1" ht="18.75" x14ac:dyDescent="0.3">
      <c r="A238" s="132"/>
      <c r="B238" s="34" t="s">
        <v>159</v>
      </c>
      <c r="C238" s="20" t="s">
        <v>160</v>
      </c>
      <c r="D238" s="21">
        <v>80</v>
      </c>
      <c r="E238" s="22"/>
      <c r="F238" s="28">
        <f>ROUNDDOWN(E238*D238,2)</f>
        <v>0</v>
      </c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</row>
    <row r="239" spans="1:47" s="131" customFormat="1" ht="18.75" x14ac:dyDescent="0.3">
      <c r="A239" s="132">
        <f>+A237+1</f>
        <v>82</v>
      </c>
      <c r="B239" s="34" t="s">
        <v>161</v>
      </c>
      <c r="C239" s="20"/>
      <c r="D239" s="21"/>
      <c r="E239" s="22"/>
      <c r="F239" s="33">
        <f t="shared" si="10"/>
        <v>0</v>
      </c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</row>
    <row r="240" spans="1:47" s="131" customFormat="1" ht="18.75" x14ac:dyDescent="0.3">
      <c r="A240" s="132"/>
      <c r="B240" s="34" t="s">
        <v>159</v>
      </c>
      <c r="C240" s="20" t="s">
        <v>160</v>
      </c>
      <c r="D240" s="21">
        <v>40</v>
      </c>
      <c r="E240" s="22"/>
      <c r="F240" s="28">
        <f>ROUNDDOWN(E240*D240,2)</f>
        <v>0</v>
      </c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</row>
    <row r="241" spans="1:47" s="131" customFormat="1" ht="18.75" x14ac:dyDescent="0.3">
      <c r="A241" s="132">
        <f>+A239+1</f>
        <v>83</v>
      </c>
      <c r="B241" s="34" t="s">
        <v>162</v>
      </c>
      <c r="C241" s="20"/>
      <c r="D241" s="21"/>
      <c r="E241" s="22"/>
      <c r="F241" s="33">
        <f t="shared" si="10"/>
        <v>0</v>
      </c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</row>
    <row r="242" spans="1:47" s="131" customFormat="1" ht="18.75" x14ac:dyDescent="0.3">
      <c r="A242" s="132"/>
      <c r="B242" s="34" t="s">
        <v>159</v>
      </c>
      <c r="C242" s="20" t="s">
        <v>160</v>
      </c>
      <c r="D242" s="21">
        <v>10</v>
      </c>
      <c r="E242" s="22"/>
      <c r="F242" s="28">
        <f>ROUNDDOWN(E242*D242,2)</f>
        <v>0</v>
      </c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</row>
    <row r="243" spans="1:47" s="131" customFormat="1" ht="18.75" x14ac:dyDescent="0.3">
      <c r="A243" s="132">
        <f>+A241+1</f>
        <v>84</v>
      </c>
      <c r="B243" s="34" t="s">
        <v>163</v>
      </c>
      <c r="C243" s="20"/>
      <c r="D243" s="21"/>
      <c r="E243" s="22"/>
      <c r="F243" s="33">
        <f t="shared" si="10"/>
        <v>0</v>
      </c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</row>
    <row r="244" spans="1:47" s="131" customFormat="1" ht="18.75" x14ac:dyDescent="0.3">
      <c r="A244" s="132"/>
      <c r="B244" s="34" t="s">
        <v>159</v>
      </c>
      <c r="C244" s="20" t="s">
        <v>160</v>
      </c>
      <c r="D244" s="21">
        <v>10</v>
      </c>
      <c r="E244" s="22"/>
      <c r="F244" s="28">
        <f>ROUNDDOWN(E244*D244,2)</f>
        <v>0</v>
      </c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</row>
    <row r="245" spans="1:47" s="131" customFormat="1" ht="18.75" x14ac:dyDescent="0.3">
      <c r="A245" s="132">
        <f>+A243+1</f>
        <v>85</v>
      </c>
      <c r="B245" s="34" t="s">
        <v>164</v>
      </c>
      <c r="C245" s="20"/>
      <c r="D245" s="21"/>
      <c r="E245" s="22"/>
      <c r="F245" s="33">
        <f t="shared" si="10"/>
        <v>0</v>
      </c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</row>
    <row r="246" spans="1:47" s="131" customFormat="1" ht="18.75" x14ac:dyDescent="0.3">
      <c r="A246" s="132"/>
      <c r="B246" s="34" t="s">
        <v>159</v>
      </c>
      <c r="C246" s="20" t="s">
        <v>160</v>
      </c>
      <c r="D246" s="21">
        <v>10</v>
      </c>
      <c r="E246" s="22"/>
      <c r="F246" s="28">
        <f>ROUNDDOWN(E246*D246,2)</f>
        <v>0</v>
      </c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</row>
    <row r="247" spans="1:47" s="131" customFormat="1" ht="18.75" x14ac:dyDescent="0.3">
      <c r="A247" s="132">
        <f>+A245+1</f>
        <v>86</v>
      </c>
      <c r="B247" s="34" t="s">
        <v>165</v>
      </c>
      <c r="C247" s="125"/>
      <c r="D247" s="21"/>
      <c r="E247" s="22"/>
      <c r="F247" s="33">
        <f t="shared" si="10"/>
        <v>0</v>
      </c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</row>
    <row r="248" spans="1:47" s="131" customFormat="1" ht="18.75" x14ac:dyDescent="0.3">
      <c r="A248" s="132"/>
      <c r="B248" s="34" t="s">
        <v>37</v>
      </c>
      <c r="C248" s="20" t="s">
        <v>38</v>
      </c>
      <c r="D248" s="21">
        <v>21</v>
      </c>
      <c r="E248" s="22"/>
      <c r="F248" s="28">
        <f>ROUNDDOWN(E248*D248,2)</f>
        <v>0</v>
      </c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</row>
    <row r="249" spans="1:47" s="131" customFormat="1" ht="18.75" x14ac:dyDescent="0.3">
      <c r="A249" s="132">
        <f>+A247+1</f>
        <v>87</v>
      </c>
      <c r="B249" s="34" t="s">
        <v>166</v>
      </c>
      <c r="C249" s="20"/>
      <c r="D249" s="21"/>
      <c r="E249" s="22"/>
      <c r="F249" s="33">
        <f t="shared" si="10"/>
        <v>0</v>
      </c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</row>
    <row r="250" spans="1:47" s="131" customFormat="1" ht="18.75" x14ac:dyDescent="0.3">
      <c r="A250" s="132"/>
      <c r="B250" s="34" t="s">
        <v>37</v>
      </c>
      <c r="C250" s="20" t="s">
        <v>38</v>
      </c>
      <c r="D250" s="21">
        <v>16</v>
      </c>
      <c r="E250" s="22"/>
      <c r="F250" s="28">
        <f>ROUNDDOWN(E250*D250,2)</f>
        <v>0</v>
      </c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</row>
    <row r="251" spans="1:47" s="131" customFormat="1" ht="18.75" x14ac:dyDescent="0.3">
      <c r="A251" s="132">
        <f>+A249+1</f>
        <v>88</v>
      </c>
      <c r="B251" s="34" t="s">
        <v>167</v>
      </c>
      <c r="C251" s="20"/>
      <c r="D251" s="21"/>
      <c r="E251" s="22"/>
      <c r="F251" s="33">
        <f t="shared" si="10"/>
        <v>0</v>
      </c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</row>
    <row r="252" spans="1:47" s="131" customFormat="1" ht="18.75" x14ac:dyDescent="0.3">
      <c r="A252" s="132"/>
      <c r="B252" s="75" t="s">
        <v>37</v>
      </c>
      <c r="C252" s="20" t="s">
        <v>38</v>
      </c>
      <c r="D252" s="21">
        <v>2</v>
      </c>
      <c r="E252" s="22"/>
      <c r="F252" s="28">
        <f>ROUNDDOWN(E252*D252,2)</f>
        <v>0</v>
      </c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</row>
    <row r="253" spans="1:47" s="131" customFormat="1" ht="18.75" x14ac:dyDescent="0.3">
      <c r="A253" s="132">
        <f>+A251+1</f>
        <v>89</v>
      </c>
      <c r="B253" s="34" t="s">
        <v>168</v>
      </c>
      <c r="C253" s="20"/>
      <c r="D253" s="21"/>
      <c r="E253" s="22"/>
      <c r="F253" s="33">
        <f t="shared" si="10"/>
        <v>0</v>
      </c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</row>
    <row r="254" spans="1:47" s="131" customFormat="1" ht="18.75" x14ac:dyDescent="0.3">
      <c r="A254" s="132"/>
      <c r="B254" s="134" t="s">
        <v>37</v>
      </c>
      <c r="C254" s="135" t="s">
        <v>38</v>
      </c>
      <c r="D254" s="21">
        <v>12</v>
      </c>
      <c r="E254" s="22"/>
      <c r="F254" s="28">
        <f>ROUNDDOWN(E254*D254,2)</f>
        <v>0</v>
      </c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</row>
    <row r="255" spans="1:47" s="131" customFormat="1" ht="18.75" x14ac:dyDescent="0.3">
      <c r="A255" s="132">
        <f>+A253+1</f>
        <v>90</v>
      </c>
      <c r="B255" s="110" t="s">
        <v>169</v>
      </c>
      <c r="C255" s="20"/>
      <c r="D255" s="21"/>
      <c r="E255" s="22"/>
      <c r="F255" s="33">
        <f t="shared" si="10"/>
        <v>0</v>
      </c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</row>
    <row r="256" spans="1:47" s="131" customFormat="1" ht="18.75" x14ac:dyDescent="0.3">
      <c r="A256" s="132"/>
      <c r="B256" s="34" t="s">
        <v>37</v>
      </c>
      <c r="C256" s="20" t="s">
        <v>38</v>
      </c>
      <c r="D256" s="21">
        <v>24</v>
      </c>
      <c r="E256" s="22"/>
      <c r="F256" s="28">
        <f>ROUNDDOWN(E256*D256,2)</f>
        <v>0</v>
      </c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</row>
    <row r="257" spans="1:47" s="131" customFormat="1" ht="18.75" x14ac:dyDescent="0.3">
      <c r="A257" s="132">
        <f>+A255+1</f>
        <v>91</v>
      </c>
      <c r="B257" s="34" t="s">
        <v>170</v>
      </c>
      <c r="C257" s="20"/>
      <c r="D257" s="21"/>
      <c r="E257" s="22"/>
      <c r="F257" s="33">
        <f t="shared" si="10"/>
        <v>0</v>
      </c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</row>
    <row r="258" spans="1:47" s="131" customFormat="1" ht="18.75" x14ac:dyDescent="0.3">
      <c r="A258" s="132"/>
      <c r="B258" s="110" t="s">
        <v>37</v>
      </c>
      <c r="C258" s="20" t="s">
        <v>38</v>
      </c>
      <c r="D258" s="21">
        <v>68</v>
      </c>
      <c r="E258" s="22"/>
      <c r="F258" s="28">
        <f>ROUNDDOWN(E258*D258,2)</f>
        <v>0</v>
      </c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</row>
    <row r="259" spans="1:47" s="131" customFormat="1" ht="18.75" x14ac:dyDescent="0.3">
      <c r="A259" s="132">
        <f>+A257+1</f>
        <v>92</v>
      </c>
      <c r="B259" s="34" t="s">
        <v>171</v>
      </c>
      <c r="C259" s="20"/>
      <c r="D259" s="21"/>
      <c r="E259" s="22"/>
      <c r="F259" s="33">
        <f t="shared" si="10"/>
        <v>0</v>
      </c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</row>
    <row r="260" spans="1:47" s="131" customFormat="1" ht="18.75" x14ac:dyDescent="0.3">
      <c r="A260" s="132"/>
      <c r="B260" s="110" t="s">
        <v>37</v>
      </c>
      <c r="C260" s="20" t="s">
        <v>38</v>
      </c>
      <c r="D260" s="21">
        <v>4</v>
      </c>
      <c r="E260" s="22"/>
      <c r="F260" s="28">
        <f>ROUNDDOWN(E260*D260,2)</f>
        <v>0</v>
      </c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</row>
    <row r="261" spans="1:47" s="131" customFormat="1" ht="18.75" x14ac:dyDescent="0.3">
      <c r="A261" s="132">
        <f>+A259+1</f>
        <v>93</v>
      </c>
      <c r="B261" s="34" t="s">
        <v>172</v>
      </c>
      <c r="C261" s="20"/>
      <c r="D261" s="21"/>
      <c r="E261" s="22"/>
      <c r="F261" s="33">
        <f t="shared" si="10"/>
        <v>0</v>
      </c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</row>
    <row r="262" spans="1:47" s="131" customFormat="1" ht="19.5" thickBot="1" x14ac:dyDescent="0.35">
      <c r="A262" s="132"/>
      <c r="B262" s="110" t="s">
        <v>37</v>
      </c>
      <c r="C262" s="20" t="s">
        <v>38</v>
      </c>
      <c r="D262" s="21">
        <v>4</v>
      </c>
      <c r="E262" s="22"/>
      <c r="F262" s="28">
        <f>ROUNDDOWN(E262*D262,2)</f>
        <v>0</v>
      </c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</row>
    <row r="263" spans="1:47" s="17" customFormat="1" ht="20.25" thickTop="1" thickBot="1" x14ac:dyDescent="0.35">
      <c r="A263" s="213" t="s">
        <v>173</v>
      </c>
      <c r="B263" s="213"/>
      <c r="C263" s="213"/>
      <c r="D263" s="213">
        <v>0</v>
      </c>
      <c r="E263" s="213"/>
      <c r="F263" s="36">
        <f>SUM(F226:F262)</f>
        <v>0</v>
      </c>
    </row>
    <row r="264" spans="1:47" s="131" customFormat="1" ht="19.5" thickTop="1" x14ac:dyDescent="0.3">
      <c r="A264" s="132"/>
      <c r="B264" s="24" t="s">
        <v>174</v>
      </c>
      <c r="C264" s="125"/>
      <c r="D264" s="21"/>
      <c r="E264" s="22"/>
      <c r="F264" s="33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</row>
    <row r="265" spans="1:47" s="131" customFormat="1" ht="18.75" x14ac:dyDescent="0.3">
      <c r="A265" s="132">
        <f>+A261+1</f>
        <v>94</v>
      </c>
      <c r="B265" s="111" t="s">
        <v>175</v>
      </c>
      <c r="C265" s="20"/>
      <c r="D265" s="21"/>
      <c r="E265" s="22"/>
      <c r="F265" s="33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</row>
    <row r="266" spans="1:47" s="131" customFormat="1" ht="18.75" x14ac:dyDescent="0.3">
      <c r="A266" s="132"/>
      <c r="B266" s="34" t="s">
        <v>37</v>
      </c>
      <c r="C266" s="20" t="s">
        <v>38</v>
      </c>
      <c r="D266" s="21">
        <v>4</v>
      </c>
      <c r="E266" s="22"/>
      <c r="F266" s="28">
        <f>ROUNDDOWN(E266*D266,2)</f>
        <v>0</v>
      </c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</row>
    <row r="267" spans="1:47" s="131" customFormat="1" ht="18.75" x14ac:dyDescent="0.3">
      <c r="A267" s="132">
        <f>+A265+1</f>
        <v>95</v>
      </c>
      <c r="B267" s="75" t="s">
        <v>176</v>
      </c>
      <c r="C267" s="20"/>
      <c r="D267" s="21"/>
      <c r="E267" s="22"/>
      <c r="F267" s="33">
        <f t="shared" si="10"/>
        <v>0</v>
      </c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</row>
    <row r="268" spans="1:47" s="131" customFormat="1" ht="18.75" x14ac:dyDescent="0.3">
      <c r="A268" s="132"/>
      <c r="B268" s="34" t="s">
        <v>37</v>
      </c>
      <c r="C268" s="20" t="s">
        <v>38</v>
      </c>
      <c r="D268" s="21">
        <v>10</v>
      </c>
      <c r="E268" s="22"/>
      <c r="F268" s="28">
        <f>ROUNDDOWN(E268*D268,2)</f>
        <v>0</v>
      </c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</row>
    <row r="269" spans="1:47" s="131" customFormat="1" ht="18.75" x14ac:dyDescent="0.3">
      <c r="A269" s="136">
        <f>+A267+1</f>
        <v>96</v>
      </c>
      <c r="B269" s="34" t="s">
        <v>177</v>
      </c>
      <c r="C269" s="20"/>
      <c r="D269" s="21"/>
      <c r="E269" s="22"/>
      <c r="F269" s="33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</row>
    <row r="270" spans="1:47" s="131" customFormat="1" ht="18.75" x14ac:dyDescent="0.3">
      <c r="A270" s="132"/>
      <c r="B270" s="34" t="s">
        <v>37</v>
      </c>
      <c r="C270" s="20" t="s">
        <v>38</v>
      </c>
      <c r="D270" s="21">
        <v>14</v>
      </c>
      <c r="E270" s="22"/>
      <c r="F270" s="28">
        <f>ROUNDDOWN(E270*D270,2)</f>
        <v>0</v>
      </c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</row>
    <row r="271" spans="1:47" s="131" customFormat="1" ht="18.75" x14ac:dyDescent="0.3">
      <c r="A271" s="137">
        <f>+A269+1</f>
        <v>97</v>
      </c>
      <c r="B271" s="75" t="s">
        <v>178</v>
      </c>
      <c r="C271" s="35"/>
      <c r="D271" s="21"/>
      <c r="E271" s="22"/>
      <c r="F271" s="33">
        <f t="shared" si="10"/>
        <v>0</v>
      </c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</row>
    <row r="272" spans="1:47" s="131" customFormat="1" ht="18.75" x14ac:dyDescent="0.3">
      <c r="A272" s="132"/>
      <c r="B272" s="138" t="s">
        <v>37</v>
      </c>
      <c r="C272" s="20" t="s">
        <v>38</v>
      </c>
      <c r="D272" s="21">
        <v>1</v>
      </c>
      <c r="E272" s="22"/>
      <c r="F272" s="28">
        <f>ROUNDDOWN(E272*D272,2)</f>
        <v>0</v>
      </c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</row>
    <row r="273" spans="1:47" s="131" customFormat="1" ht="18.75" x14ac:dyDescent="0.3">
      <c r="A273" s="132">
        <f>+A271+1</f>
        <v>98</v>
      </c>
      <c r="B273" s="34" t="s">
        <v>179</v>
      </c>
      <c r="C273" s="20"/>
      <c r="D273" s="21"/>
      <c r="E273" s="22"/>
      <c r="F273" s="33">
        <f t="shared" si="10"/>
        <v>0</v>
      </c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</row>
    <row r="274" spans="1:47" s="131" customFormat="1" ht="19.5" thickBot="1" x14ac:dyDescent="0.35">
      <c r="A274" s="132"/>
      <c r="B274" s="110" t="s">
        <v>37</v>
      </c>
      <c r="C274" s="20" t="s">
        <v>38</v>
      </c>
      <c r="D274" s="21">
        <v>2</v>
      </c>
      <c r="E274" s="22"/>
      <c r="F274" s="28">
        <f>ROUNDDOWN(E274*D274,2)</f>
        <v>0</v>
      </c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</row>
    <row r="275" spans="1:47" s="17" customFormat="1" ht="20.25" thickTop="1" thickBot="1" x14ac:dyDescent="0.35">
      <c r="A275" s="213" t="s">
        <v>180</v>
      </c>
      <c r="B275" s="213"/>
      <c r="C275" s="213"/>
      <c r="D275" s="213">
        <v>0</v>
      </c>
      <c r="E275" s="213"/>
      <c r="F275" s="36">
        <f>SUM(F266:F274)</f>
        <v>0</v>
      </c>
    </row>
    <row r="276" spans="1:47" s="131" customFormat="1" ht="19.5" thickTop="1" x14ac:dyDescent="0.3">
      <c r="A276" s="132"/>
      <c r="B276" s="24" t="s">
        <v>181</v>
      </c>
      <c r="C276" s="20"/>
      <c r="D276" s="76"/>
      <c r="E276" s="22"/>
      <c r="F276" s="33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</row>
    <row r="277" spans="1:47" s="131" customFormat="1" ht="18.75" x14ac:dyDescent="0.3">
      <c r="A277" s="132">
        <f>A273+1</f>
        <v>99</v>
      </c>
      <c r="B277" s="110" t="s">
        <v>182</v>
      </c>
      <c r="C277" s="20"/>
      <c r="D277" s="21"/>
      <c r="E277" s="22"/>
      <c r="F277" s="33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</row>
    <row r="278" spans="1:47" s="131" customFormat="1" ht="18.75" x14ac:dyDescent="0.3">
      <c r="A278" s="132"/>
      <c r="B278" s="110" t="s">
        <v>37</v>
      </c>
      <c r="C278" s="20" t="s">
        <v>38</v>
      </c>
      <c r="D278" s="21">
        <v>15</v>
      </c>
      <c r="E278" s="22"/>
      <c r="F278" s="28">
        <f>ROUNDDOWN(E278*D278,2)</f>
        <v>0</v>
      </c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</row>
    <row r="279" spans="1:47" s="131" customFormat="1" ht="18.75" x14ac:dyDescent="0.3">
      <c r="A279" s="132">
        <f>A277+1</f>
        <v>100</v>
      </c>
      <c r="B279" s="110" t="s">
        <v>183</v>
      </c>
      <c r="C279" s="20"/>
      <c r="D279" s="21"/>
      <c r="E279" s="22"/>
      <c r="F279" s="33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</row>
    <row r="280" spans="1:47" s="131" customFormat="1" ht="18.75" x14ac:dyDescent="0.3">
      <c r="A280" s="132"/>
      <c r="B280" s="34" t="s">
        <v>37</v>
      </c>
      <c r="C280" s="20" t="s">
        <v>38</v>
      </c>
      <c r="D280" s="21">
        <v>47</v>
      </c>
      <c r="E280" s="22"/>
      <c r="F280" s="28">
        <f>ROUNDDOWN(E280*D280,2)</f>
        <v>0</v>
      </c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</row>
    <row r="281" spans="1:47" s="131" customFormat="1" ht="18.75" x14ac:dyDescent="0.3">
      <c r="A281" s="132">
        <f t="shared" ref="A281:A287" si="11">A279+1</f>
        <v>101</v>
      </c>
      <c r="B281" s="110" t="s">
        <v>184</v>
      </c>
      <c r="C281" s="35"/>
      <c r="D281" s="21"/>
      <c r="E281" s="22"/>
      <c r="F281" s="33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</row>
    <row r="282" spans="1:47" s="131" customFormat="1" ht="18.75" x14ac:dyDescent="0.3">
      <c r="A282" s="132"/>
      <c r="B282" s="34" t="s">
        <v>37</v>
      </c>
      <c r="C282" s="20" t="s">
        <v>38</v>
      </c>
      <c r="D282" s="21">
        <v>7</v>
      </c>
      <c r="E282" s="22"/>
      <c r="F282" s="28">
        <f>ROUNDDOWN(E282*D282,2)</f>
        <v>0</v>
      </c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</row>
    <row r="283" spans="1:47" s="131" customFormat="1" ht="18.75" x14ac:dyDescent="0.3">
      <c r="A283" s="132">
        <f t="shared" si="11"/>
        <v>102</v>
      </c>
      <c r="B283" s="110" t="s">
        <v>185</v>
      </c>
      <c r="C283" s="35"/>
      <c r="D283" s="21"/>
      <c r="E283" s="22"/>
      <c r="F283" s="33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</row>
    <row r="284" spans="1:47" s="131" customFormat="1" ht="18.75" x14ac:dyDescent="0.3">
      <c r="A284" s="132"/>
      <c r="B284" s="34" t="s">
        <v>37</v>
      </c>
      <c r="C284" s="20" t="s">
        <v>38</v>
      </c>
      <c r="D284" s="21">
        <v>6</v>
      </c>
      <c r="E284" s="22"/>
      <c r="F284" s="28">
        <f>ROUNDDOWN(E284*D284,2)</f>
        <v>0</v>
      </c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</row>
    <row r="285" spans="1:47" s="131" customFormat="1" ht="18.75" x14ac:dyDescent="0.3">
      <c r="A285" s="132">
        <f t="shared" si="11"/>
        <v>103</v>
      </c>
      <c r="B285" s="111" t="s">
        <v>186</v>
      </c>
      <c r="C285" s="20"/>
      <c r="D285" s="21"/>
      <c r="E285" s="22"/>
      <c r="F285" s="33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</row>
    <row r="286" spans="1:47" s="131" customFormat="1" ht="18.75" x14ac:dyDescent="0.3">
      <c r="A286" s="132"/>
      <c r="B286" s="34" t="s">
        <v>37</v>
      </c>
      <c r="C286" s="20" t="s">
        <v>38</v>
      </c>
      <c r="D286" s="21">
        <v>25</v>
      </c>
      <c r="E286" s="22"/>
      <c r="F286" s="28">
        <f>ROUNDDOWN(E286*D286,2)</f>
        <v>0</v>
      </c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</row>
    <row r="287" spans="1:47" s="131" customFormat="1" ht="18.75" x14ac:dyDescent="0.3">
      <c r="A287" s="132">
        <f t="shared" si="11"/>
        <v>104</v>
      </c>
      <c r="B287" s="111" t="s">
        <v>187</v>
      </c>
      <c r="C287" s="20"/>
      <c r="D287" s="21"/>
      <c r="E287" s="22"/>
      <c r="F287" s="28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</row>
    <row r="288" spans="1:47" s="131" customFormat="1" ht="19.5" thickBot="1" x14ac:dyDescent="0.35">
      <c r="A288" s="132"/>
      <c r="B288" s="34" t="s">
        <v>37</v>
      </c>
      <c r="C288" s="20" t="s">
        <v>38</v>
      </c>
      <c r="D288" s="21">
        <v>14</v>
      </c>
      <c r="E288" s="22"/>
      <c r="F288" s="28">
        <f>ROUNDDOWN(E288*D288,2)</f>
        <v>0</v>
      </c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</row>
    <row r="289" spans="1:47" s="17" customFormat="1" ht="20.25" thickTop="1" thickBot="1" x14ac:dyDescent="0.35">
      <c r="A289" s="213" t="s">
        <v>188</v>
      </c>
      <c r="B289" s="213"/>
      <c r="C289" s="213"/>
      <c r="D289" s="213">
        <v>0</v>
      </c>
      <c r="E289" s="213"/>
      <c r="F289" s="36">
        <f>SUM(F278:F288)</f>
        <v>0</v>
      </c>
    </row>
    <row r="290" spans="1:47" s="131" customFormat="1" ht="47.25" customHeight="1" thickTop="1" x14ac:dyDescent="0.3">
      <c r="A290" s="217" t="s">
        <v>189</v>
      </c>
      <c r="B290" s="217"/>
      <c r="C290" s="217"/>
      <c r="D290" s="217"/>
      <c r="E290" s="217"/>
      <c r="F290" s="139">
        <f>F263+F275+F289</f>
        <v>0</v>
      </c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</row>
    <row r="291" spans="1:47" s="131" customFormat="1" ht="37.5" x14ac:dyDescent="0.3">
      <c r="A291" s="140"/>
      <c r="B291" s="141" t="s">
        <v>190</v>
      </c>
      <c r="C291" s="142"/>
      <c r="D291" s="143"/>
      <c r="E291" s="143"/>
      <c r="F291" s="144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</row>
    <row r="292" spans="1:47" s="131" customFormat="1" ht="37.5" x14ac:dyDescent="0.3">
      <c r="A292" s="140"/>
      <c r="B292" s="145" t="s">
        <v>191</v>
      </c>
      <c r="C292" s="143"/>
      <c r="D292" s="143"/>
      <c r="E292" s="143"/>
      <c r="F292" s="144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</row>
    <row r="293" spans="1:47" s="131" customFormat="1" ht="18.75" x14ac:dyDescent="0.3">
      <c r="A293" s="132">
        <f>A287+1</f>
        <v>105</v>
      </c>
      <c r="B293" s="146" t="s">
        <v>192</v>
      </c>
      <c r="C293" s="147"/>
      <c r="D293" s="147"/>
      <c r="E293" s="147"/>
      <c r="F293" s="130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</row>
    <row r="294" spans="1:47" s="131" customFormat="1" ht="18.75" x14ac:dyDescent="0.3">
      <c r="A294" s="132"/>
      <c r="B294" s="148" t="s">
        <v>193</v>
      </c>
      <c r="C294" s="147" t="s">
        <v>38</v>
      </c>
      <c r="D294" s="149">
        <v>1</v>
      </c>
      <c r="E294" s="147"/>
      <c r="F294" s="28">
        <f t="shared" ref="F294:F333" si="12">ROUNDDOWN(E294*D294,2)</f>
        <v>0</v>
      </c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</row>
    <row r="295" spans="1:47" s="131" customFormat="1" ht="18.75" x14ac:dyDescent="0.3">
      <c r="A295" s="132">
        <f>A293+1</f>
        <v>106</v>
      </c>
      <c r="B295" s="146" t="s">
        <v>194</v>
      </c>
      <c r="C295" s="147"/>
      <c r="D295" s="149"/>
      <c r="E295" s="147"/>
      <c r="F295" s="28">
        <f t="shared" si="12"/>
        <v>0</v>
      </c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</row>
    <row r="296" spans="1:47" s="131" customFormat="1" ht="18.75" x14ac:dyDescent="0.3">
      <c r="A296" s="132"/>
      <c r="B296" s="148" t="s">
        <v>193</v>
      </c>
      <c r="C296" s="147" t="s">
        <v>38</v>
      </c>
      <c r="D296" s="149">
        <v>21</v>
      </c>
      <c r="E296" s="147"/>
      <c r="F296" s="28">
        <f t="shared" si="12"/>
        <v>0</v>
      </c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</row>
    <row r="297" spans="1:47" s="131" customFormat="1" ht="18.75" x14ac:dyDescent="0.3">
      <c r="A297" s="132">
        <f>A295+1</f>
        <v>107</v>
      </c>
      <c r="B297" s="146" t="s">
        <v>195</v>
      </c>
      <c r="C297" s="147"/>
      <c r="D297" s="149"/>
      <c r="E297" s="147"/>
      <c r="F297" s="28">
        <f t="shared" si="12"/>
        <v>0</v>
      </c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</row>
    <row r="298" spans="1:47" s="131" customFormat="1" ht="18.75" x14ac:dyDescent="0.3">
      <c r="A298" s="132"/>
      <c r="B298" s="148" t="s">
        <v>193</v>
      </c>
      <c r="C298" s="147" t="s">
        <v>38</v>
      </c>
      <c r="D298" s="149">
        <v>3</v>
      </c>
      <c r="E298" s="147"/>
      <c r="F298" s="28">
        <f t="shared" si="12"/>
        <v>0</v>
      </c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</row>
    <row r="299" spans="1:47" s="131" customFormat="1" ht="18.75" x14ac:dyDescent="0.3">
      <c r="A299" s="132">
        <f>A297+1</f>
        <v>108</v>
      </c>
      <c r="B299" s="146" t="s">
        <v>196</v>
      </c>
      <c r="C299" s="147"/>
      <c r="D299" s="149"/>
      <c r="E299" s="147"/>
      <c r="F299" s="28">
        <f t="shared" si="12"/>
        <v>0</v>
      </c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</row>
    <row r="300" spans="1:47" s="131" customFormat="1" ht="18.75" x14ac:dyDescent="0.3">
      <c r="A300" s="132"/>
      <c r="B300" s="148" t="s">
        <v>193</v>
      </c>
      <c r="C300" s="147" t="s">
        <v>38</v>
      </c>
      <c r="D300" s="149">
        <v>1</v>
      </c>
      <c r="E300" s="147"/>
      <c r="F300" s="28">
        <f t="shared" si="12"/>
        <v>0</v>
      </c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</row>
    <row r="301" spans="1:47" s="131" customFormat="1" ht="18.75" x14ac:dyDescent="0.3">
      <c r="A301" s="132">
        <f>A299+1</f>
        <v>109</v>
      </c>
      <c r="B301" s="146" t="s">
        <v>197</v>
      </c>
      <c r="C301" s="147"/>
      <c r="D301" s="149"/>
      <c r="E301" s="147"/>
      <c r="F301" s="28">
        <f t="shared" si="12"/>
        <v>0</v>
      </c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</row>
    <row r="302" spans="1:47" s="131" customFormat="1" ht="18.75" x14ac:dyDescent="0.3">
      <c r="A302" s="132"/>
      <c r="B302" s="148" t="s">
        <v>193</v>
      </c>
      <c r="C302" s="147" t="s">
        <v>38</v>
      </c>
      <c r="D302" s="149">
        <v>1</v>
      </c>
      <c r="E302" s="147"/>
      <c r="F302" s="28">
        <f t="shared" si="12"/>
        <v>0</v>
      </c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</row>
    <row r="303" spans="1:47" s="131" customFormat="1" ht="37.5" x14ac:dyDescent="0.3">
      <c r="A303" s="132">
        <f>A301+1</f>
        <v>110</v>
      </c>
      <c r="B303" s="146" t="s">
        <v>198</v>
      </c>
      <c r="C303" s="147"/>
      <c r="D303" s="147"/>
      <c r="E303" s="147"/>
      <c r="F303" s="28">
        <f t="shared" si="12"/>
        <v>0</v>
      </c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</row>
    <row r="304" spans="1:47" s="131" customFormat="1" ht="18.75" x14ac:dyDescent="0.3">
      <c r="A304" s="132"/>
      <c r="B304" s="148" t="s">
        <v>153</v>
      </c>
      <c r="C304" s="147" t="s">
        <v>199</v>
      </c>
      <c r="D304" s="149">
        <v>1</v>
      </c>
      <c r="E304" s="147"/>
      <c r="F304" s="28">
        <f t="shared" si="12"/>
        <v>0</v>
      </c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</row>
    <row r="305" spans="1:47" s="131" customFormat="1" ht="18.75" x14ac:dyDescent="0.3">
      <c r="A305" s="132"/>
      <c r="B305" s="150" t="s">
        <v>200</v>
      </c>
      <c r="C305" s="147"/>
      <c r="D305" s="149"/>
      <c r="E305" s="147"/>
      <c r="F305" s="28">
        <f t="shared" si="12"/>
        <v>0</v>
      </c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</row>
    <row r="306" spans="1:47" s="131" customFormat="1" ht="18.75" x14ac:dyDescent="0.3">
      <c r="A306" s="132">
        <f>A303+1</f>
        <v>111</v>
      </c>
      <c r="B306" s="146" t="s">
        <v>201</v>
      </c>
      <c r="C306" s="147"/>
      <c r="D306" s="149"/>
      <c r="E306" s="147"/>
      <c r="F306" s="28">
        <f t="shared" si="12"/>
        <v>0</v>
      </c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</row>
    <row r="307" spans="1:47" s="131" customFormat="1" ht="18.75" x14ac:dyDescent="0.3">
      <c r="A307" s="132"/>
      <c r="B307" s="151" t="s">
        <v>193</v>
      </c>
      <c r="C307" s="147" t="s">
        <v>38</v>
      </c>
      <c r="D307" s="149">
        <v>4</v>
      </c>
      <c r="E307" s="152"/>
      <c r="F307" s="28">
        <f t="shared" si="12"/>
        <v>0</v>
      </c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</row>
    <row r="308" spans="1:47" s="131" customFormat="1" ht="18.75" x14ac:dyDescent="0.3">
      <c r="A308" s="132">
        <f>A306+1</f>
        <v>112</v>
      </c>
      <c r="B308" s="153" t="s">
        <v>202</v>
      </c>
      <c r="C308" s="147"/>
      <c r="D308" s="149"/>
      <c r="E308" s="152"/>
      <c r="F308" s="28">
        <f t="shared" si="12"/>
        <v>0</v>
      </c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</row>
    <row r="309" spans="1:47" s="131" customFormat="1" ht="18.75" x14ac:dyDescent="0.3">
      <c r="A309" s="132"/>
      <c r="B309" s="151" t="s">
        <v>193</v>
      </c>
      <c r="C309" s="147" t="s">
        <v>38</v>
      </c>
      <c r="D309" s="149">
        <v>5</v>
      </c>
      <c r="E309" s="152"/>
      <c r="F309" s="28">
        <f t="shared" si="12"/>
        <v>0</v>
      </c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</row>
    <row r="310" spans="1:47" s="131" customFormat="1" ht="18.75" x14ac:dyDescent="0.3">
      <c r="A310" s="132">
        <f>A308+1</f>
        <v>113</v>
      </c>
      <c r="B310" s="153" t="s">
        <v>203</v>
      </c>
      <c r="C310" s="154"/>
      <c r="D310" s="149"/>
      <c r="E310" s="152"/>
      <c r="F310" s="28">
        <f t="shared" si="12"/>
        <v>0</v>
      </c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</row>
    <row r="311" spans="1:47" s="131" customFormat="1" ht="18.75" x14ac:dyDescent="0.3">
      <c r="A311" s="132"/>
      <c r="B311" s="151" t="s">
        <v>153</v>
      </c>
      <c r="C311" s="154" t="s">
        <v>199</v>
      </c>
      <c r="D311" s="149">
        <v>1</v>
      </c>
      <c r="E311" s="152"/>
      <c r="F311" s="28">
        <f t="shared" si="12"/>
        <v>0</v>
      </c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</row>
    <row r="312" spans="1:47" s="131" customFormat="1" ht="18.75" x14ac:dyDescent="0.3">
      <c r="A312" s="132">
        <f>A310+1</f>
        <v>114</v>
      </c>
      <c r="B312" s="153" t="s">
        <v>204</v>
      </c>
      <c r="C312" s="154"/>
      <c r="D312" s="149"/>
      <c r="E312" s="152"/>
      <c r="F312" s="28">
        <f t="shared" si="12"/>
        <v>0</v>
      </c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</row>
    <row r="313" spans="1:47" s="131" customFormat="1" ht="18.75" x14ac:dyDescent="0.3">
      <c r="A313" s="132"/>
      <c r="B313" s="155" t="s">
        <v>193</v>
      </c>
      <c r="C313" s="154" t="s">
        <v>38</v>
      </c>
      <c r="D313" s="149">
        <v>1</v>
      </c>
      <c r="E313" s="152"/>
      <c r="F313" s="28">
        <f t="shared" si="12"/>
        <v>0</v>
      </c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</row>
    <row r="314" spans="1:47" s="131" customFormat="1" ht="18.75" x14ac:dyDescent="0.3">
      <c r="A314" s="132">
        <f>A312+1</f>
        <v>115</v>
      </c>
      <c r="B314" s="156" t="s">
        <v>205</v>
      </c>
      <c r="C314" s="154"/>
      <c r="D314" s="149"/>
      <c r="E314" s="152"/>
      <c r="F314" s="28">
        <f t="shared" si="12"/>
        <v>0</v>
      </c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</row>
    <row r="315" spans="1:47" s="131" customFormat="1" ht="18.75" x14ac:dyDescent="0.3">
      <c r="A315" s="132"/>
      <c r="B315" s="155" t="s">
        <v>153</v>
      </c>
      <c r="C315" s="154" t="s">
        <v>199</v>
      </c>
      <c r="D315" s="149">
        <v>1</v>
      </c>
      <c r="E315" s="152"/>
      <c r="F315" s="28">
        <f t="shared" si="12"/>
        <v>0</v>
      </c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</row>
    <row r="316" spans="1:47" s="131" customFormat="1" ht="18.75" x14ac:dyDescent="0.3">
      <c r="A316" s="132"/>
      <c r="B316" s="157" t="s">
        <v>206</v>
      </c>
      <c r="C316" s="154"/>
      <c r="D316" s="149"/>
      <c r="E316" s="152"/>
      <c r="F316" s="28">
        <f t="shared" si="12"/>
        <v>0</v>
      </c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</row>
    <row r="317" spans="1:47" s="131" customFormat="1" ht="18.75" x14ac:dyDescent="0.3">
      <c r="A317" s="133">
        <f>A314+1</f>
        <v>116</v>
      </c>
      <c r="B317" s="156" t="s">
        <v>207</v>
      </c>
      <c r="C317" s="154"/>
      <c r="D317" s="149"/>
      <c r="E317" s="152"/>
      <c r="F317" s="28">
        <f t="shared" si="12"/>
        <v>0</v>
      </c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</row>
    <row r="318" spans="1:47" s="131" customFormat="1" ht="18.75" x14ac:dyDescent="0.3">
      <c r="A318" s="132"/>
      <c r="B318" s="155" t="s">
        <v>89</v>
      </c>
      <c r="C318" s="154" t="s">
        <v>90</v>
      </c>
      <c r="D318" s="149">
        <v>1</v>
      </c>
      <c r="E318" s="152"/>
      <c r="F318" s="28">
        <f t="shared" si="12"/>
        <v>0</v>
      </c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</row>
    <row r="319" spans="1:47" s="131" customFormat="1" ht="18.75" x14ac:dyDescent="0.3">
      <c r="A319" s="133">
        <f>A317+1</f>
        <v>117</v>
      </c>
      <c r="B319" s="156" t="s">
        <v>208</v>
      </c>
      <c r="C319" s="154"/>
      <c r="D319" s="149"/>
      <c r="E319" s="152"/>
      <c r="F319" s="28">
        <f t="shared" si="12"/>
        <v>0</v>
      </c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</row>
    <row r="320" spans="1:47" s="131" customFormat="1" ht="18.75" x14ac:dyDescent="0.3">
      <c r="A320" s="132"/>
      <c r="B320" s="155" t="s">
        <v>193</v>
      </c>
      <c r="C320" s="154" t="s">
        <v>38</v>
      </c>
      <c r="D320" s="149">
        <v>1</v>
      </c>
      <c r="E320" s="152"/>
      <c r="F320" s="28">
        <f t="shared" si="12"/>
        <v>0</v>
      </c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</row>
    <row r="321" spans="1:47" s="131" customFormat="1" ht="18.75" x14ac:dyDescent="0.3">
      <c r="A321" s="133">
        <f>A319+1</f>
        <v>118</v>
      </c>
      <c r="B321" s="156" t="s">
        <v>209</v>
      </c>
      <c r="C321" s="154"/>
      <c r="D321" s="149"/>
      <c r="E321" s="152"/>
      <c r="F321" s="28">
        <f t="shared" si="12"/>
        <v>0</v>
      </c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</row>
    <row r="322" spans="1:47" s="131" customFormat="1" ht="18.75" x14ac:dyDescent="0.3">
      <c r="A322" s="132"/>
      <c r="B322" s="155" t="s">
        <v>193</v>
      </c>
      <c r="C322" s="154" t="s">
        <v>38</v>
      </c>
      <c r="D322" s="149">
        <v>1</v>
      </c>
      <c r="E322" s="152"/>
      <c r="F322" s="28">
        <f t="shared" si="12"/>
        <v>0</v>
      </c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</row>
    <row r="323" spans="1:47" s="131" customFormat="1" ht="18.75" x14ac:dyDescent="0.3">
      <c r="A323" s="133">
        <f>A321+1</f>
        <v>119</v>
      </c>
      <c r="B323" s="156" t="s">
        <v>210</v>
      </c>
      <c r="C323" s="154"/>
      <c r="D323" s="149"/>
      <c r="E323" s="152"/>
      <c r="F323" s="28">
        <f t="shared" si="12"/>
        <v>0</v>
      </c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</row>
    <row r="324" spans="1:47" s="131" customFormat="1" ht="18.75" x14ac:dyDescent="0.3">
      <c r="A324" s="132"/>
      <c r="B324" s="155" t="s">
        <v>193</v>
      </c>
      <c r="C324" s="154" t="s">
        <v>38</v>
      </c>
      <c r="D324" s="149">
        <v>9</v>
      </c>
      <c r="E324" s="152"/>
      <c r="F324" s="28">
        <f t="shared" si="12"/>
        <v>0</v>
      </c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</row>
    <row r="325" spans="1:47" s="131" customFormat="1" ht="18.75" x14ac:dyDescent="0.3">
      <c r="A325" s="133">
        <f>A323+1</f>
        <v>120</v>
      </c>
      <c r="B325" s="156" t="s">
        <v>211</v>
      </c>
      <c r="C325" s="154"/>
      <c r="D325" s="149"/>
      <c r="E325" s="152"/>
      <c r="F325" s="28">
        <f t="shared" si="12"/>
        <v>0</v>
      </c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</row>
    <row r="326" spans="1:47" s="131" customFormat="1" ht="18.75" x14ac:dyDescent="0.3">
      <c r="A326" s="132"/>
      <c r="B326" s="155" t="s">
        <v>193</v>
      </c>
      <c r="C326" s="154" t="s">
        <v>38</v>
      </c>
      <c r="D326" s="149">
        <v>9</v>
      </c>
      <c r="E326" s="152"/>
      <c r="F326" s="28">
        <f t="shared" si="12"/>
        <v>0</v>
      </c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</row>
    <row r="327" spans="1:47" s="131" customFormat="1" ht="18.75" x14ac:dyDescent="0.3">
      <c r="A327" s="133">
        <f>A325+1</f>
        <v>121</v>
      </c>
      <c r="B327" s="156" t="s">
        <v>212</v>
      </c>
      <c r="C327" s="154"/>
      <c r="D327" s="149"/>
      <c r="E327" s="152"/>
      <c r="F327" s="28">
        <f t="shared" si="12"/>
        <v>0</v>
      </c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</row>
    <row r="328" spans="1:47" s="131" customFormat="1" ht="18.75" x14ac:dyDescent="0.3">
      <c r="A328" s="132"/>
      <c r="B328" s="155" t="s">
        <v>213</v>
      </c>
      <c r="C328" s="154" t="s">
        <v>23</v>
      </c>
      <c r="D328" s="149">
        <v>20</v>
      </c>
      <c r="E328" s="152"/>
      <c r="F328" s="28">
        <f t="shared" si="12"/>
        <v>0</v>
      </c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</row>
    <row r="329" spans="1:47" s="131" customFormat="1" ht="18.75" x14ac:dyDescent="0.3">
      <c r="A329" s="133">
        <f>A327+1</f>
        <v>122</v>
      </c>
      <c r="B329" s="156" t="s">
        <v>214</v>
      </c>
      <c r="C329" s="154"/>
      <c r="D329" s="149"/>
      <c r="E329" s="152"/>
      <c r="F329" s="28">
        <f t="shared" si="12"/>
        <v>0</v>
      </c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</row>
    <row r="330" spans="1:47" s="131" customFormat="1" ht="18.75" x14ac:dyDescent="0.3">
      <c r="A330" s="133"/>
      <c r="B330" s="155" t="s">
        <v>193</v>
      </c>
      <c r="C330" s="154" t="s">
        <v>38</v>
      </c>
      <c r="D330" s="149">
        <v>9</v>
      </c>
      <c r="E330" s="152"/>
      <c r="F330" s="28">
        <f t="shared" si="12"/>
        <v>0</v>
      </c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</row>
    <row r="331" spans="1:47" s="131" customFormat="1" ht="18.75" x14ac:dyDescent="0.3">
      <c r="A331" s="132">
        <f>+A329+1</f>
        <v>123</v>
      </c>
      <c r="B331" s="156" t="s">
        <v>215</v>
      </c>
      <c r="C331" s="154"/>
      <c r="D331" s="149"/>
      <c r="E331" s="152"/>
      <c r="F331" s="28">
        <f t="shared" si="12"/>
        <v>0</v>
      </c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</row>
    <row r="332" spans="1:47" s="131" customFormat="1" ht="18.75" x14ac:dyDescent="0.3">
      <c r="A332" s="133"/>
      <c r="B332" s="155" t="s">
        <v>153</v>
      </c>
      <c r="C332" s="154" t="s">
        <v>154</v>
      </c>
      <c r="D332" s="149">
        <v>1</v>
      </c>
      <c r="E332" s="152"/>
      <c r="F332" s="28">
        <f t="shared" si="12"/>
        <v>0</v>
      </c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</row>
    <row r="333" spans="1:47" s="131" customFormat="1" ht="19.5" thickBot="1" x14ac:dyDescent="0.35">
      <c r="A333" s="132"/>
      <c r="B333" s="158"/>
      <c r="C333" s="159"/>
      <c r="D333" s="149"/>
      <c r="E333" s="160"/>
      <c r="F333" s="28">
        <f t="shared" si="12"/>
        <v>0</v>
      </c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</row>
    <row r="334" spans="1:47" s="131" customFormat="1" ht="44.25" customHeight="1" thickBot="1" x14ac:dyDescent="0.35">
      <c r="A334" s="218" t="s">
        <v>216</v>
      </c>
      <c r="B334" s="218"/>
      <c r="C334" s="218"/>
      <c r="D334" s="218"/>
      <c r="E334" s="218"/>
      <c r="F334" s="161">
        <f>SUM(F294:F333)</f>
        <v>0</v>
      </c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</row>
    <row r="335" spans="1:47" s="17" customFormat="1" ht="37.5" x14ac:dyDescent="0.3">
      <c r="A335" s="162"/>
      <c r="B335" s="163" t="s">
        <v>217</v>
      </c>
      <c r="C335" s="164"/>
      <c r="D335" s="165"/>
      <c r="E335" s="166"/>
      <c r="F335" s="167"/>
    </row>
    <row r="336" spans="1:47" s="17" customFormat="1" ht="18.75" x14ac:dyDescent="0.3">
      <c r="A336" s="168"/>
      <c r="B336" s="57" t="s">
        <v>218</v>
      </c>
      <c r="C336" s="47"/>
      <c r="D336" s="42"/>
      <c r="E336" s="43"/>
      <c r="F336" s="44"/>
    </row>
    <row r="337" spans="1:6" s="17" customFormat="1" ht="18.75" x14ac:dyDescent="0.3">
      <c r="A337" s="168"/>
      <c r="B337" s="169" t="s">
        <v>219</v>
      </c>
      <c r="C337" s="47"/>
      <c r="D337" s="42"/>
      <c r="E337" s="43"/>
      <c r="F337" s="44"/>
    </row>
    <row r="338" spans="1:6" s="17" customFormat="1" ht="18.75" x14ac:dyDescent="0.3">
      <c r="A338" s="168">
        <f>A331+1</f>
        <v>124</v>
      </c>
      <c r="B338" s="56" t="s">
        <v>220</v>
      </c>
      <c r="C338" s="47"/>
      <c r="D338" s="42"/>
      <c r="E338" s="43"/>
      <c r="F338" s="44"/>
    </row>
    <row r="339" spans="1:6" s="17" customFormat="1" ht="18.75" x14ac:dyDescent="0.3">
      <c r="A339" s="168"/>
      <c r="B339" s="56" t="s">
        <v>89</v>
      </c>
      <c r="C339" s="47" t="s">
        <v>199</v>
      </c>
      <c r="D339" s="42">
        <v>1</v>
      </c>
      <c r="E339" s="43"/>
      <c r="F339" s="28">
        <f t="shared" ref="F339:F361" si="13">ROUNDDOWN(E339*D339,2)</f>
        <v>0</v>
      </c>
    </row>
    <row r="340" spans="1:6" s="17" customFormat="1" ht="18.75" x14ac:dyDescent="0.3">
      <c r="A340" s="170">
        <f>+A338+1</f>
        <v>125</v>
      </c>
      <c r="B340" s="56" t="s">
        <v>221</v>
      </c>
      <c r="C340" s="47"/>
      <c r="D340" s="42"/>
      <c r="E340" s="43"/>
      <c r="F340" s="28">
        <f t="shared" si="13"/>
        <v>0</v>
      </c>
    </row>
    <row r="341" spans="1:6" s="17" customFormat="1" ht="18.75" x14ac:dyDescent="0.3">
      <c r="A341" s="168"/>
      <c r="B341" s="56" t="s">
        <v>302</v>
      </c>
      <c r="C341" s="47"/>
      <c r="D341" s="42"/>
      <c r="E341" s="43"/>
      <c r="F341" s="28">
        <f t="shared" si="13"/>
        <v>0</v>
      </c>
    </row>
    <row r="342" spans="1:6" s="17" customFormat="1" ht="18.75" x14ac:dyDescent="0.3">
      <c r="A342" s="45"/>
      <c r="B342" s="56" t="s">
        <v>22</v>
      </c>
      <c r="C342" s="47" t="s">
        <v>23</v>
      </c>
      <c r="D342" s="42">
        <v>100</v>
      </c>
      <c r="E342" s="43"/>
      <c r="F342" s="28">
        <f t="shared" si="13"/>
        <v>0</v>
      </c>
    </row>
    <row r="343" spans="1:6" s="17" customFormat="1" ht="18.75" x14ac:dyDescent="0.3">
      <c r="A343" s="170">
        <f>A340+1</f>
        <v>126</v>
      </c>
      <c r="B343" s="56" t="s">
        <v>222</v>
      </c>
      <c r="C343" s="47"/>
      <c r="D343" s="42"/>
      <c r="E343" s="43"/>
      <c r="F343" s="28">
        <f t="shared" si="13"/>
        <v>0</v>
      </c>
    </row>
    <row r="344" spans="1:6" s="17" customFormat="1" ht="18.75" x14ac:dyDescent="0.3">
      <c r="A344" s="168"/>
      <c r="B344" s="56" t="s">
        <v>302</v>
      </c>
      <c r="C344" s="47"/>
      <c r="D344" s="42"/>
      <c r="E344" s="43"/>
      <c r="F344" s="28">
        <f t="shared" si="13"/>
        <v>0</v>
      </c>
    </row>
    <row r="345" spans="1:6" s="17" customFormat="1" ht="18.75" x14ac:dyDescent="0.3">
      <c r="A345" s="45"/>
      <c r="B345" s="56" t="s">
        <v>37</v>
      </c>
      <c r="C345" s="47" t="s">
        <v>38</v>
      </c>
      <c r="D345" s="171">
        <v>4</v>
      </c>
      <c r="E345" s="43"/>
      <c r="F345" s="28">
        <f t="shared" si="13"/>
        <v>0</v>
      </c>
    </row>
    <row r="346" spans="1:6" s="17" customFormat="1" ht="18.75" x14ac:dyDescent="0.3">
      <c r="A346" s="170">
        <f>A343+1</f>
        <v>127</v>
      </c>
      <c r="B346" s="56" t="s">
        <v>223</v>
      </c>
      <c r="C346" s="47"/>
      <c r="D346" s="171"/>
      <c r="E346" s="43"/>
      <c r="F346" s="28">
        <f t="shared" si="13"/>
        <v>0</v>
      </c>
    </row>
    <row r="347" spans="1:6" s="17" customFormat="1" ht="18.75" x14ac:dyDescent="0.3">
      <c r="A347" s="170"/>
      <c r="B347" s="56" t="s">
        <v>37</v>
      </c>
      <c r="C347" s="47" t="s">
        <v>38</v>
      </c>
      <c r="D347" s="171">
        <v>4</v>
      </c>
      <c r="E347" s="43"/>
      <c r="F347" s="28">
        <f t="shared" si="13"/>
        <v>0</v>
      </c>
    </row>
    <row r="348" spans="1:6" s="17" customFormat="1" ht="28.5" customHeight="1" x14ac:dyDescent="0.3">
      <c r="A348" s="168"/>
      <c r="B348" s="56" t="s">
        <v>224</v>
      </c>
      <c r="C348" s="47"/>
      <c r="D348" s="42"/>
      <c r="E348" s="43"/>
      <c r="F348" s="28">
        <f t="shared" si="13"/>
        <v>0</v>
      </c>
    </row>
    <row r="349" spans="1:6" s="17" customFormat="1" ht="18.75" x14ac:dyDescent="0.3">
      <c r="A349" s="233">
        <f>+A346+1</f>
        <v>128</v>
      </c>
      <c r="B349" s="56" t="s">
        <v>225</v>
      </c>
      <c r="C349" s="47"/>
      <c r="D349" s="42"/>
      <c r="E349" s="43"/>
      <c r="F349" s="28">
        <f t="shared" si="13"/>
        <v>0</v>
      </c>
    </row>
    <row r="350" spans="1:6" s="17" customFormat="1" ht="18.75" x14ac:dyDescent="0.3">
      <c r="A350" s="45"/>
      <c r="B350" s="56" t="s">
        <v>22</v>
      </c>
      <c r="C350" s="47" t="s">
        <v>23</v>
      </c>
      <c r="D350" s="42">
        <v>180</v>
      </c>
      <c r="E350" s="43"/>
      <c r="F350" s="28">
        <f t="shared" si="13"/>
        <v>0</v>
      </c>
    </row>
    <row r="351" spans="1:6" s="17" customFormat="1" ht="18.75" x14ac:dyDescent="0.3">
      <c r="A351" s="233">
        <f>+A349+1</f>
        <v>129</v>
      </c>
      <c r="B351" s="56" t="s">
        <v>226</v>
      </c>
      <c r="C351" s="47"/>
      <c r="D351" s="42"/>
      <c r="E351" s="43"/>
      <c r="F351" s="28">
        <f t="shared" si="13"/>
        <v>0</v>
      </c>
    </row>
    <row r="352" spans="1:6" s="17" customFormat="1" ht="18.75" x14ac:dyDescent="0.3">
      <c r="A352" s="45"/>
      <c r="B352" s="56" t="s">
        <v>22</v>
      </c>
      <c r="C352" s="47" t="s">
        <v>23</v>
      </c>
      <c r="D352" s="42">
        <v>260</v>
      </c>
      <c r="E352" s="43"/>
      <c r="F352" s="28">
        <f t="shared" si="13"/>
        <v>0</v>
      </c>
    </row>
    <row r="353" spans="1:6" s="17" customFormat="1" ht="18.75" x14ac:dyDescent="0.3">
      <c r="A353" s="233">
        <f>+A351+1</f>
        <v>130</v>
      </c>
      <c r="B353" s="56" t="s">
        <v>227</v>
      </c>
      <c r="C353" s="47"/>
      <c r="D353" s="42"/>
      <c r="E353" s="43"/>
      <c r="F353" s="28">
        <f t="shared" si="13"/>
        <v>0</v>
      </c>
    </row>
    <row r="354" spans="1:6" s="17" customFormat="1" ht="18.75" x14ac:dyDescent="0.3">
      <c r="A354" s="45"/>
      <c r="B354" s="56" t="s">
        <v>22</v>
      </c>
      <c r="C354" s="47" t="s">
        <v>23</v>
      </c>
      <c r="D354" s="42">
        <v>100</v>
      </c>
      <c r="E354" s="43"/>
      <c r="F354" s="28">
        <f t="shared" si="13"/>
        <v>0</v>
      </c>
    </row>
    <row r="355" spans="1:6" s="17" customFormat="1" ht="18.75" x14ac:dyDescent="0.3">
      <c r="A355" s="168"/>
      <c r="B355" s="56" t="s">
        <v>228</v>
      </c>
      <c r="C355" s="47"/>
      <c r="D355" s="42"/>
      <c r="E355" s="43"/>
      <c r="F355" s="28">
        <f t="shared" si="13"/>
        <v>0</v>
      </c>
    </row>
    <row r="356" spans="1:6" s="17" customFormat="1" ht="18.75" x14ac:dyDescent="0.3">
      <c r="A356" s="233">
        <f>+A353+1</f>
        <v>131</v>
      </c>
      <c r="B356" s="56" t="s">
        <v>229</v>
      </c>
      <c r="C356" s="47"/>
      <c r="D356" s="171"/>
      <c r="E356" s="43"/>
      <c r="F356" s="28">
        <f t="shared" si="13"/>
        <v>0</v>
      </c>
    </row>
    <row r="357" spans="1:6" s="17" customFormat="1" ht="18.75" x14ac:dyDescent="0.3">
      <c r="A357" s="45"/>
      <c r="B357" s="56" t="s">
        <v>37</v>
      </c>
      <c r="C357" s="47" t="s">
        <v>38</v>
      </c>
      <c r="D357" s="171">
        <v>6</v>
      </c>
      <c r="E357" s="43"/>
      <c r="F357" s="28">
        <f t="shared" si="13"/>
        <v>0</v>
      </c>
    </row>
    <row r="358" spans="1:6" s="17" customFormat="1" ht="18.75" x14ac:dyDescent="0.3">
      <c r="A358" s="233">
        <f>+A356+1</f>
        <v>132</v>
      </c>
      <c r="B358" s="56" t="s">
        <v>230</v>
      </c>
      <c r="C358" s="47"/>
      <c r="D358" s="171"/>
      <c r="E358" s="43"/>
      <c r="F358" s="28">
        <f t="shared" si="13"/>
        <v>0</v>
      </c>
    </row>
    <row r="359" spans="1:6" s="17" customFormat="1" ht="18.75" x14ac:dyDescent="0.3">
      <c r="A359" s="45"/>
      <c r="B359" s="56" t="s">
        <v>37</v>
      </c>
      <c r="C359" s="47" t="s">
        <v>38</v>
      </c>
      <c r="D359" s="171">
        <v>24</v>
      </c>
      <c r="E359" s="43"/>
      <c r="F359" s="28">
        <f t="shared" si="13"/>
        <v>0</v>
      </c>
    </row>
    <row r="360" spans="1:6" s="17" customFormat="1" ht="18.75" x14ac:dyDescent="0.3">
      <c r="A360" s="233">
        <f>+A358+1</f>
        <v>133</v>
      </c>
      <c r="B360" s="56" t="s">
        <v>231</v>
      </c>
      <c r="C360" s="47"/>
      <c r="D360" s="171"/>
      <c r="E360" s="43"/>
      <c r="F360" s="28">
        <f t="shared" si="13"/>
        <v>0</v>
      </c>
    </row>
    <row r="361" spans="1:6" s="17" customFormat="1" ht="19.5" thickBot="1" x14ac:dyDescent="0.35">
      <c r="A361" s="45"/>
      <c r="B361" s="56" t="s">
        <v>37</v>
      </c>
      <c r="C361" s="47" t="s">
        <v>38</v>
      </c>
      <c r="D361" s="171">
        <v>10</v>
      </c>
      <c r="E361" s="43"/>
      <c r="F361" s="28">
        <f t="shared" si="13"/>
        <v>0</v>
      </c>
    </row>
    <row r="362" spans="1:6" s="17" customFormat="1" ht="20.25" thickTop="1" thickBot="1" x14ac:dyDescent="0.35">
      <c r="A362" s="219" t="s">
        <v>232</v>
      </c>
      <c r="B362" s="219"/>
      <c r="C362" s="219"/>
      <c r="D362" s="219"/>
      <c r="E362" s="219"/>
      <c r="F362" s="38">
        <f>SUM(F339:F361)</f>
        <v>0</v>
      </c>
    </row>
    <row r="363" spans="1:6" s="17" customFormat="1" ht="19.5" thickTop="1" x14ac:dyDescent="0.3">
      <c r="A363" s="172"/>
      <c r="B363" s="173" t="s">
        <v>233</v>
      </c>
      <c r="C363" s="164"/>
      <c r="D363" s="174"/>
      <c r="E363" s="175"/>
      <c r="F363" s="176"/>
    </row>
    <row r="364" spans="1:6" s="17" customFormat="1" ht="18.75" x14ac:dyDescent="0.3">
      <c r="A364" s="233"/>
      <c r="B364" s="56" t="s">
        <v>234</v>
      </c>
      <c r="C364" s="47"/>
      <c r="D364" s="42"/>
      <c r="E364" s="43"/>
      <c r="F364" s="44">
        <f>+E364*D364</f>
        <v>0</v>
      </c>
    </row>
    <row r="365" spans="1:6" s="17" customFormat="1" ht="18.75" x14ac:dyDescent="0.3">
      <c r="A365" s="233">
        <f>+A360+1</f>
        <v>134</v>
      </c>
      <c r="B365" s="56" t="s">
        <v>235</v>
      </c>
      <c r="C365" s="47"/>
      <c r="D365" s="42"/>
      <c r="E365" s="43"/>
      <c r="F365" s="44">
        <f t="shared" ref="F365" si="14">+E365*D365</f>
        <v>0</v>
      </c>
    </row>
    <row r="366" spans="1:6" s="17" customFormat="1" ht="18.75" x14ac:dyDescent="0.3">
      <c r="A366" s="45"/>
      <c r="B366" s="56" t="s">
        <v>22</v>
      </c>
      <c r="C366" s="47" t="s">
        <v>23</v>
      </c>
      <c r="D366" s="42">
        <v>50</v>
      </c>
      <c r="E366" s="43"/>
      <c r="F366" s="28">
        <f t="shared" ref="F366:F387" si="15">ROUNDDOWN(E366*D366,2)</f>
        <v>0</v>
      </c>
    </row>
    <row r="367" spans="1:6" s="17" customFormat="1" ht="18.75" x14ac:dyDescent="0.3">
      <c r="A367" s="233">
        <f>+A365+1</f>
        <v>135</v>
      </c>
      <c r="B367" s="56" t="s">
        <v>236</v>
      </c>
      <c r="C367" s="47"/>
      <c r="D367" s="42"/>
      <c r="E367" s="43"/>
      <c r="F367" s="28">
        <f t="shared" si="15"/>
        <v>0</v>
      </c>
    </row>
    <row r="368" spans="1:6" s="17" customFormat="1" ht="18.75" x14ac:dyDescent="0.3">
      <c r="A368" s="45"/>
      <c r="B368" s="56" t="s">
        <v>22</v>
      </c>
      <c r="C368" s="47" t="s">
        <v>23</v>
      </c>
      <c r="D368" s="42">
        <v>33</v>
      </c>
      <c r="E368" s="43"/>
      <c r="F368" s="28">
        <f t="shared" si="15"/>
        <v>0</v>
      </c>
    </row>
    <row r="369" spans="1:6" s="17" customFormat="1" ht="18.75" x14ac:dyDescent="0.3">
      <c r="A369" s="233">
        <f>+A367+1</f>
        <v>136</v>
      </c>
      <c r="B369" s="56" t="s">
        <v>237</v>
      </c>
      <c r="C369" s="47"/>
      <c r="D369" s="42"/>
      <c r="E369" s="43"/>
      <c r="F369" s="28">
        <f t="shared" si="15"/>
        <v>0</v>
      </c>
    </row>
    <row r="370" spans="1:6" s="17" customFormat="1" ht="18.75" x14ac:dyDescent="0.3">
      <c r="A370" s="45"/>
      <c r="B370" s="56" t="s">
        <v>22</v>
      </c>
      <c r="C370" s="47" t="s">
        <v>23</v>
      </c>
      <c r="D370" s="42">
        <f>7+30</f>
        <v>37</v>
      </c>
      <c r="E370" s="43"/>
      <c r="F370" s="28">
        <f t="shared" si="15"/>
        <v>0</v>
      </c>
    </row>
    <row r="371" spans="1:6" s="17" customFormat="1" ht="18.75" x14ac:dyDescent="0.3">
      <c r="A371" s="45">
        <f>+A369+1</f>
        <v>137</v>
      </c>
      <c r="B371" s="56" t="s">
        <v>238</v>
      </c>
      <c r="C371" s="47"/>
      <c r="D371" s="42"/>
      <c r="E371" s="43"/>
      <c r="F371" s="28">
        <f t="shared" si="15"/>
        <v>0</v>
      </c>
    </row>
    <row r="372" spans="1:6" s="17" customFormat="1" ht="18.75" x14ac:dyDescent="0.3">
      <c r="A372" s="45"/>
      <c r="B372" s="56" t="s">
        <v>22</v>
      </c>
      <c r="C372" s="47" t="s">
        <v>23</v>
      </c>
      <c r="D372" s="42">
        <v>115</v>
      </c>
      <c r="E372" s="43"/>
      <c r="F372" s="28">
        <f t="shared" si="15"/>
        <v>0</v>
      </c>
    </row>
    <row r="373" spans="1:6" s="17" customFormat="1" ht="18.75" x14ac:dyDescent="0.3">
      <c r="A373" s="45">
        <f>+A371+1</f>
        <v>138</v>
      </c>
      <c r="B373" s="56" t="s">
        <v>239</v>
      </c>
      <c r="C373" s="47"/>
      <c r="D373" s="42"/>
      <c r="E373" s="43"/>
      <c r="F373" s="28">
        <f t="shared" si="15"/>
        <v>0</v>
      </c>
    </row>
    <row r="374" spans="1:6" s="17" customFormat="1" ht="18.75" x14ac:dyDescent="0.3">
      <c r="A374" s="45"/>
      <c r="B374" s="56" t="s">
        <v>22</v>
      </c>
      <c r="C374" s="47" t="s">
        <v>23</v>
      </c>
      <c r="D374" s="42">
        <v>30</v>
      </c>
      <c r="E374" s="43"/>
      <c r="F374" s="28">
        <f t="shared" si="15"/>
        <v>0</v>
      </c>
    </row>
    <row r="375" spans="1:6" s="17" customFormat="1" ht="18.75" x14ac:dyDescent="0.3">
      <c r="A375" s="45">
        <f>+A373+1</f>
        <v>139</v>
      </c>
      <c r="B375" s="56" t="s">
        <v>240</v>
      </c>
      <c r="C375" s="47"/>
      <c r="D375" s="42"/>
      <c r="E375" s="43"/>
      <c r="F375" s="28">
        <f t="shared" si="15"/>
        <v>0</v>
      </c>
    </row>
    <row r="376" spans="1:6" s="17" customFormat="1" ht="18.75" x14ac:dyDescent="0.3">
      <c r="A376" s="45"/>
      <c r="B376" s="56" t="s">
        <v>22</v>
      </c>
      <c r="C376" s="47" t="s">
        <v>23</v>
      </c>
      <c r="D376" s="42">
        <v>29</v>
      </c>
      <c r="E376" s="43"/>
      <c r="F376" s="28">
        <f t="shared" si="15"/>
        <v>0</v>
      </c>
    </row>
    <row r="377" spans="1:6" s="17" customFormat="1" ht="18.75" x14ac:dyDescent="0.3">
      <c r="A377" s="45">
        <f>+A375+1</f>
        <v>140</v>
      </c>
      <c r="B377" s="56" t="s">
        <v>241</v>
      </c>
      <c r="C377" s="47"/>
      <c r="D377" s="42"/>
      <c r="E377" s="43"/>
      <c r="F377" s="28">
        <f t="shared" si="15"/>
        <v>0</v>
      </c>
    </row>
    <row r="378" spans="1:6" s="17" customFormat="1" ht="18.75" x14ac:dyDescent="0.3">
      <c r="A378" s="45"/>
      <c r="B378" s="56" t="s">
        <v>22</v>
      </c>
      <c r="C378" s="47" t="s">
        <v>23</v>
      </c>
      <c r="D378" s="42">
        <v>10</v>
      </c>
      <c r="E378" s="43"/>
      <c r="F378" s="28">
        <f t="shared" si="15"/>
        <v>0</v>
      </c>
    </row>
    <row r="379" spans="1:6" s="17" customFormat="1" ht="18.75" x14ac:dyDescent="0.3">
      <c r="A379" s="233">
        <f>+A377+1</f>
        <v>141</v>
      </c>
      <c r="B379" s="56" t="s">
        <v>242</v>
      </c>
      <c r="C379" s="47"/>
      <c r="D379" s="42"/>
      <c r="E379" s="43"/>
      <c r="F379" s="28">
        <f t="shared" si="15"/>
        <v>0</v>
      </c>
    </row>
    <row r="380" spans="1:6" s="17" customFormat="1" ht="18.75" x14ac:dyDescent="0.3">
      <c r="A380" s="168"/>
      <c r="B380" s="56" t="s">
        <v>243</v>
      </c>
      <c r="C380" s="47"/>
      <c r="D380" s="42"/>
      <c r="E380" s="43"/>
      <c r="F380" s="28">
        <f t="shared" si="15"/>
        <v>0</v>
      </c>
    </row>
    <row r="381" spans="1:6" s="17" customFormat="1" ht="18.75" x14ac:dyDescent="0.3">
      <c r="A381" s="45"/>
      <c r="B381" s="56" t="s">
        <v>37</v>
      </c>
      <c r="C381" s="47" t="s">
        <v>38</v>
      </c>
      <c r="D381" s="42">
        <v>6</v>
      </c>
      <c r="E381" s="43"/>
      <c r="F381" s="28">
        <f t="shared" si="15"/>
        <v>0</v>
      </c>
    </row>
    <row r="382" spans="1:6" s="17" customFormat="1" ht="18.75" x14ac:dyDescent="0.3">
      <c r="A382" s="168">
        <f>A379+1</f>
        <v>142</v>
      </c>
      <c r="B382" s="56" t="s">
        <v>244</v>
      </c>
      <c r="C382" s="47"/>
      <c r="D382" s="42"/>
      <c r="E382" s="43"/>
      <c r="F382" s="28">
        <f t="shared" si="15"/>
        <v>0</v>
      </c>
    </row>
    <row r="383" spans="1:6" s="17" customFormat="1" ht="18.75" x14ac:dyDescent="0.3">
      <c r="A383" s="168"/>
      <c r="B383" s="48" t="s">
        <v>37</v>
      </c>
      <c r="C383" s="47" t="s">
        <v>38</v>
      </c>
      <c r="D383" s="42">
        <v>16</v>
      </c>
      <c r="E383" s="43"/>
      <c r="F383" s="28">
        <f t="shared" si="15"/>
        <v>0</v>
      </c>
    </row>
    <row r="384" spans="1:6" s="17" customFormat="1" ht="18.75" x14ac:dyDescent="0.3">
      <c r="A384" s="168">
        <f>A382+1</f>
        <v>143</v>
      </c>
      <c r="B384" s="56" t="s">
        <v>245</v>
      </c>
      <c r="C384" s="47"/>
      <c r="D384" s="42"/>
      <c r="E384" s="43"/>
      <c r="F384" s="28">
        <f t="shared" si="15"/>
        <v>0</v>
      </c>
    </row>
    <row r="385" spans="1:6" s="17" customFormat="1" ht="18.75" x14ac:dyDescent="0.3">
      <c r="A385" s="168"/>
      <c r="B385" s="56" t="s">
        <v>37</v>
      </c>
      <c r="C385" s="47" t="s">
        <v>38</v>
      </c>
      <c r="D385" s="42">
        <v>6</v>
      </c>
      <c r="E385" s="43"/>
      <c r="F385" s="28">
        <f t="shared" si="15"/>
        <v>0</v>
      </c>
    </row>
    <row r="386" spans="1:6" s="17" customFormat="1" ht="18.75" x14ac:dyDescent="0.3">
      <c r="A386" s="168">
        <f>A384+1</f>
        <v>144</v>
      </c>
      <c r="B386" s="56" t="s">
        <v>246</v>
      </c>
      <c r="C386" s="47"/>
      <c r="D386" s="42"/>
      <c r="E386" s="43"/>
      <c r="F386" s="28">
        <f t="shared" si="15"/>
        <v>0</v>
      </c>
    </row>
    <row r="387" spans="1:6" s="17" customFormat="1" ht="19.5" thickBot="1" x14ac:dyDescent="0.35">
      <c r="A387" s="168"/>
      <c r="B387" s="56" t="s">
        <v>37</v>
      </c>
      <c r="C387" s="47" t="s">
        <v>38</v>
      </c>
      <c r="D387" s="42">
        <v>6</v>
      </c>
      <c r="E387" s="43"/>
      <c r="F387" s="28">
        <f t="shared" si="15"/>
        <v>0</v>
      </c>
    </row>
    <row r="388" spans="1:6" s="17" customFormat="1" ht="20.25" thickTop="1" thickBot="1" x14ac:dyDescent="0.35">
      <c r="A388" s="219" t="s">
        <v>247</v>
      </c>
      <c r="B388" s="219"/>
      <c r="C388" s="219"/>
      <c r="D388" s="219"/>
      <c r="E388" s="219"/>
      <c r="F388" s="38">
        <f>SUM(F365:F387)</f>
        <v>0</v>
      </c>
    </row>
    <row r="389" spans="1:6" s="17" customFormat="1" ht="19.5" thickTop="1" x14ac:dyDescent="0.3">
      <c r="A389" s="172"/>
      <c r="B389" s="177" t="s">
        <v>248</v>
      </c>
      <c r="C389" s="178"/>
      <c r="D389" s="42"/>
      <c r="E389" s="179"/>
      <c r="F389" s="176"/>
    </row>
    <row r="390" spans="1:6" s="17" customFormat="1" ht="18.75" x14ac:dyDescent="0.3">
      <c r="A390" s="180">
        <f>A386+1</f>
        <v>145</v>
      </c>
      <c r="B390" s="34" t="s">
        <v>249</v>
      </c>
      <c r="C390" s="20"/>
      <c r="D390" s="42"/>
      <c r="E390" s="22"/>
      <c r="F390" s="28">
        <f t="shared" ref="F390:F413" si="16">ROUNDDOWN(E390*D390,2)</f>
        <v>0</v>
      </c>
    </row>
    <row r="391" spans="1:6" s="17" customFormat="1" ht="18.75" x14ac:dyDescent="0.3">
      <c r="A391" s="180"/>
      <c r="B391" s="34" t="s">
        <v>37</v>
      </c>
      <c r="C391" s="20" t="s">
        <v>38</v>
      </c>
      <c r="D391" s="42">
        <v>14</v>
      </c>
      <c r="E391" s="43"/>
      <c r="F391" s="28">
        <f t="shared" si="16"/>
        <v>0</v>
      </c>
    </row>
    <row r="392" spans="1:6" s="17" customFormat="1" ht="18.75" x14ac:dyDescent="0.3">
      <c r="A392" s="180">
        <f>A390+1</f>
        <v>146</v>
      </c>
      <c r="B392" s="34" t="s">
        <v>250</v>
      </c>
      <c r="C392" s="20"/>
      <c r="D392" s="42"/>
      <c r="E392" s="22"/>
      <c r="F392" s="28">
        <f t="shared" si="16"/>
        <v>0</v>
      </c>
    </row>
    <row r="393" spans="1:6" s="17" customFormat="1" ht="18.75" x14ac:dyDescent="0.3">
      <c r="A393" s="180"/>
      <c r="B393" s="34" t="s">
        <v>37</v>
      </c>
      <c r="C393" s="20" t="s">
        <v>38</v>
      </c>
      <c r="D393" s="42">
        <v>1</v>
      </c>
      <c r="E393" s="22"/>
      <c r="F393" s="28">
        <f t="shared" si="16"/>
        <v>0</v>
      </c>
    </row>
    <row r="394" spans="1:6" s="17" customFormat="1" ht="18.75" x14ac:dyDescent="0.3">
      <c r="A394" s="180">
        <f t="shared" ref="A394:A412" si="17">A392+1</f>
        <v>147</v>
      </c>
      <c r="B394" s="34" t="s">
        <v>251</v>
      </c>
      <c r="C394" s="20"/>
      <c r="D394" s="42"/>
      <c r="E394" s="22"/>
      <c r="F394" s="28">
        <f t="shared" si="16"/>
        <v>0</v>
      </c>
    </row>
    <row r="395" spans="1:6" s="17" customFormat="1" ht="18.75" x14ac:dyDescent="0.3">
      <c r="A395" s="180"/>
      <c r="B395" s="34" t="s">
        <v>37</v>
      </c>
      <c r="C395" s="20" t="s">
        <v>38</v>
      </c>
      <c r="D395" s="42">
        <v>13</v>
      </c>
      <c r="E395" s="22"/>
      <c r="F395" s="28">
        <f t="shared" si="16"/>
        <v>0</v>
      </c>
    </row>
    <row r="396" spans="1:6" s="17" customFormat="1" ht="18.75" x14ac:dyDescent="0.3">
      <c r="A396" s="180">
        <f t="shared" si="17"/>
        <v>148</v>
      </c>
      <c r="B396" s="34" t="s">
        <v>252</v>
      </c>
      <c r="C396" s="20"/>
      <c r="D396" s="42"/>
      <c r="E396" s="22"/>
      <c r="F396" s="28">
        <f t="shared" si="16"/>
        <v>0</v>
      </c>
    </row>
    <row r="397" spans="1:6" s="17" customFormat="1" ht="18.75" x14ac:dyDescent="0.3">
      <c r="A397" s="180"/>
      <c r="B397" s="34" t="s">
        <v>37</v>
      </c>
      <c r="C397" s="20" t="s">
        <v>38</v>
      </c>
      <c r="D397" s="42">
        <v>2</v>
      </c>
      <c r="E397" s="22"/>
      <c r="F397" s="28">
        <f t="shared" si="16"/>
        <v>0</v>
      </c>
    </row>
    <row r="398" spans="1:6" s="17" customFormat="1" ht="18.75" x14ac:dyDescent="0.3">
      <c r="A398" s="180">
        <f t="shared" si="17"/>
        <v>149</v>
      </c>
      <c r="B398" s="181" t="s">
        <v>253</v>
      </c>
      <c r="C398" s="20"/>
      <c r="D398" s="42"/>
      <c r="E398" s="22"/>
      <c r="F398" s="28">
        <f t="shared" si="16"/>
        <v>0</v>
      </c>
    </row>
    <row r="399" spans="1:6" s="17" customFormat="1" ht="18.75" x14ac:dyDescent="0.3">
      <c r="A399" s="180"/>
      <c r="B399" s="34" t="s">
        <v>37</v>
      </c>
      <c r="C399" s="20" t="s">
        <v>38</v>
      </c>
      <c r="D399" s="42">
        <v>1</v>
      </c>
      <c r="E399" s="43"/>
      <c r="F399" s="28">
        <f t="shared" si="16"/>
        <v>0</v>
      </c>
    </row>
    <row r="400" spans="1:6" s="17" customFormat="1" ht="18.75" x14ac:dyDescent="0.3">
      <c r="A400" s="180">
        <f t="shared" si="17"/>
        <v>150</v>
      </c>
      <c r="B400" s="181" t="s">
        <v>254</v>
      </c>
      <c r="C400" s="20"/>
      <c r="D400" s="42"/>
      <c r="E400" s="22"/>
      <c r="F400" s="28">
        <f t="shared" si="16"/>
        <v>0</v>
      </c>
    </row>
    <row r="401" spans="1:6" s="17" customFormat="1" ht="18.75" x14ac:dyDescent="0.3">
      <c r="A401" s="180"/>
      <c r="B401" s="34" t="s">
        <v>37</v>
      </c>
      <c r="C401" s="20" t="s">
        <v>38</v>
      </c>
      <c r="D401" s="42">
        <v>1</v>
      </c>
      <c r="E401" s="22"/>
      <c r="F401" s="28">
        <f t="shared" si="16"/>
        <v>0</v>
      </c>
    </row>
    <row r="402" spans="1:6" s="17" customFormat="1" ht="37.5" x14ac:dyDescent="0.3">
      <c r="A402" s="180">
        <f t="shared" si="17"/>
        <v>151</v>
      </c>
      <c r="B402" s="181" t="s">
        <v>255</v>
      </c>
      <c r="C402" s="20"/>
      <c r="D402" s="42"/>
      <c r="E402" s="22"/>
      <c r="F402" s="28">
        <f t="shared" si="16"/>
        <v>0</v>
      </c>
    </row>
    <row r="403" spans="1:6" s="17" customFormat="1" ht="18.75" x14ac:dyDescent="0.3">
      <c r="A403" s="180"/>
      <c r="B403" s="34" t="s">
        <v>37</v>
      </c>
      <c r="C403" s="20" t="s">
        <v>38</v>
      </c>
      <c r="D403" s="42">
        <v>14</v>
      </c>
      <c r="E403" s="22"/>
      <c r="F403" s="28">
        <f t="shared" si="16"/>
        <v>0</v>
      </c>
    </row>
    <row r="404" spans="1:6" s="17" customFormat="1" ht="18.75" x14ac:dyDescent="0.3">
      <c r="A404" s="180">
        <f t="shared" si="17"/>
        <v>152</v>
      </c>
      <c r="B404" s="34" t="s">
        <v>256</v>
      </c>
      <c r="C404" s="20"/>
      <c r="D404" s="42"/>
      <c r="E404" s="22"/>
      <c r="F404" s="28">
        <f t="shared" si="16"/>
        <v>0</v>
      </c>
    </row>
    <row r="405" spans="1:6" s="17" customFormat="1" ht="18.75" x14ac:dyDescent="0.3">
      <c r="A405" s="180"/>
      <c r="B405" s="34" t="s">
        <v>37</v>
      </c>
      <c r="C405" s="20" t="s">
        <v>38</v>
      </c>
      <c r="D405" s="42">
        <v>15</v>
      </c>
      <c r="E405" s="22"/>
      <c r="F405" s="28">
        <f t="shared" si="16"/>
        <v>0</v>
      </c>
    </row>
    <row r="406" spans="1:6" s="17" customFormat="1" ht="18.75" x14ac:dyDescent="0.3">
      <c r="A406" s="180">
        <f t="shared" si="17"/>
        <v>153</v>
      </c>
      <c r="B406" s="34" t="s">
        <v>257</v>
      </c>
      <c r="C406" s="20"/>
      <c r="D406" s="42"/>
      <c r="E406" s="22"/>
      <c r="F406" s="28">
        <f t="shared" si="16"/>
        <v>0</v>
      </c>
    </row>
    <row r="407" spans="1:6" s="17" customFormat="1" ht="18.75" x14ac:dyDescent="0.3">
      <c r="A407" s="180"/>
      <c r="B407" s="34" t="s">
        <v>37</v>
      </c>
      <c r="C407" s="20" t="s">
        <v>38</v>
      </c>
      <c r="D407" s="42">
        <v>15</v>
      </c>
      <c r="E407" s="22"/>
      <c r="F407" s="28">
        <f t="shared" si="16"/>
        <v>0</v>
      </c>
    </row>
    <row r="408" spans="1:6" s="17" customFormat="1" ht="18.75" x14ac:dyDescent="0.3">
      <c r="A408" s="180">
        <f t="shared" si="17"/>
        <v>154</v>
      </c>
      <c r="B408" s="34" t="s">
        <v>258</v>
      </c>
      <c r="C408" s="20"/>
      <c r="D408" s="42"/>
      <c r="E408" s="22"/>
      <c r="F408" s="28">
        <f t="shared" si="16"/>
        <v>0</v>
      </c>
    </row>
    <row r="409" spans="1:6" s="17" customFormat="1" ht="18.75" x14ac:dyDescent="0.3">
      <c r="A409" s="180"/>
      <c r="B409" s="34" t="s">
        <v>37</v>
      </c>
      <c r="C409" s="20" t="s">
        <v>38</v>
      </c>
      <c r="D409" s="42">
        <v>15</v>
      </c>
      <c r="E409" s="22"/>
      <c r="F409" s="28">
        <f t="shared" si="16"/>
        <v>0</v>
      </c>
    </row>
    <row r="410" spans="1:6" s="17" customFormat="1" ht="18.75" x14ac:dyDescent="0.3">
      <c r="A410" s="180">
        <f t="shared" si="17"/>
        <v>155</v>
      </c>
      <c r="B410" s="34" t="s">
        <v>259</v>
      </c>
      <c r="C410" s="20"/>
      <c r="D410" s="42"/>
      <c r="E410" s="22"/>
      <c r="F410" s="28">
        <f t="shared" si="16"/>
        <v>0</v>
      </c>
    </row>
    <row r="411" spans="1:6" s="17" customFormat="1" ht="18.75" x14ac:dyDescent="0.3">
      <c r="A411" s="180"/>
      <c r="B411" s="34" t="s">
        <v>37</v>
      </c>
      <c r="C411" s="20" t="s">
        <v>38</v>
      </c>
      <c r="D411" s="42">
        <v>13</v>
      </c>
      <c r="E411" s="22"/>
      <c r="F411" s="28">
        <f t="shared" si="16"/>
        <v>0</v>
      </c>
    </row>
    <row r="412" spans="1:6" s="17" customFormat="1" ht="18.75" x14ac:dyDescent="0.3">
      <c r="A412" s="180">
        <f t="shared" si="17"/>
        <v>156</v>
      </c>
      <c r="B412" s="34" t="s">
        <v>260</v>
      </c>
      <c r="C412" s="20"/>
      <c r="D412" s="42"/>
      <c r="E412" s="22"/>
      <c r="F412" s="28">
        <f t="shared" si="16"/>
        <v>0</v>
      </c>
    </row>
    <row r="413" spans="1:6" s="17" customFormat="1" ht="19.5" thickBot="1" x14ac:dyDescent="0.35">
      <c r="A413" s="180"/>
      <c r="B413" s="34" t="s">
        <v>37</v>
      </c>
      <c r="C413" s="20" t="s">
        <v>38</v>
      </c>
      <c r="D413" s="42">
        <v>4</v>
      </c>
      <c r="E413" s="22"/>
      <c r="F413" s="28">
        <f t="shared" si="16"/>
        <v>0</v>
      </c>
    </row>
    <row r="414" spans="1:6" s="17" customFormat="1" ht="20.25" thickTop="1" thickBot="1" x14ac:dyDescent="0.35">
      <c r="A414" s="213" t="s">
        <v>261</v>
      </c>
      <c r="B414" s="213"/>
      <c r="C414" s="213"/>
      <c r="D414" s="213"/>
      <c r="E414" s="213"/>
      <c r="F414" s="36">
        <f>SUM(F391:F413)</f>
        <v>0</v>
      </c>
    </row>
    <row r="415" spans="1:6" s="17" customFormat="1" ht="19.5" thickTop="1" x14ac:dyDescent="0.3">
      <c r="A415" s="182"/>
      <c r="B415" s="183" t="s">
        <v>262</v>
      </c>
      <c r="C415" s="184"/>
      <c r="D415" s="185"/>
      <c r="E415" s="186"/>
      <c r="F415" s="187"/>
    </row>
    <row r="416" spans="1:6" s="17" customFormat="1" ht="18.75" x14ac:dyDescent="0.3">
      <c r="A416" s="180">
        <f>A412+1</f>
        <v>157</v>
      </c>
      <c r="B416" s="34" t="s">
        <v>263</v>
      </c>
      <c r="C416" s="20"/>
      <c r="D416" s="76"/>
      <c r="E416" s="22"/>
      <c r="F416" s="33"/>
    </row>
    <row r="417" spans="1:47" s="17" customFormat="1" ht="18.75" x14ac:dyDescent="0.3">
      <c r="A417" s="18"/>
      <c r="B417" s="34" t="s">
        <v>37</v>
      </c>
      <c r="C417" s="20" t="s">
        <v>38</v>
      </c>
      <c r="D417" s="76">
        <v>9</v>
      </c>
      <c r="E417" s="22"/>
      <c r="F417" s="28">
        <f t="shared" ref="F417:F424" si="18">ROUNDDOWN(E417*D417,2)</f>
        <v>0</v>
      </c>
    </row>
    <row r="418" spans="1:47" s="17" customFormat="1" ht="18.75" x14ac:dyDescent="0.3">
      <c r="A418" s="180">
        <f>+A416+1</f>
        <v>158</v>
      </c>
      <c r="B418" s="34" t="s">
        <v>264</v>
      </c>
      <c r="C418" s="20"/>
      <c r="D418" s="76"/>
      <c r="E418" s="22"/>
      <c r="F418" s="28">
        <f t="shared" si="18"/>
        <v>0</v>
      </c>
    </row>
    <row r="419" spans="1:47" s="17" customFormat="1" ht="18.75" x14ac:dyDescent="0.3">
      <c r="A419" s="18"/>
      <c r="B419" s="34" t="s">
        <v>37</v>
      </c>
      <c r="C419" s="20" t="s">
        <v>38</v>
      </c>
      <c r="D419" s="76">
        <v>2</v>
      </c>
      <c r="E419" s="22"/>
      <c r="F419" s="28">
        <f t="shared" si="18"/>
        <v>0</v>
      </c>
    </row>
    <row r="420" spans="1:47" s="17" customFormat="1" ht="18.75" x14ac:dyDescent="0.3">
      <c r="A420" s="180">
        <f>A418+1</f>
        <v>159</v>
      </c>
      <c r="B420" s="34" t="s">
        <v>265</v>
      </c>
      <c r="C420" s="20"/>
      <c r="D420" s="76"/>
      <c r="E420" s="22"/>
      <c r="F420" s="28">
        <f t="shared" si="18"/>
        <v>0</v>
      </c>
    </row>
    <row r="421" spans="1:47" s="17" customFormat="1" ht="18.75" x14ac:dyDescent="0.3">
      <c r="A421" s="18"/>
      <c r="B421" s="34" t="s">
        <v>37</v>
      </c>
      <c r="C421" s="20" t="s">
        <v>38</v>
      </c>
      <c r="D421" s="76">
        <v>1</v>
      </c>
      <c r="E421" s="22"/>
      <c r="F421" s="28">
        <f t="shared" si="18"/>
        <v>0</v>
      </c>
    </row>
    <row r="422" spans="1:47" s="17" customFormat="1" ht="18.75" x14ac:dyDescent="0.3">
      <c r="A422" s="180">
        <f>A420+1</f>
        <v>160</v>
      </c>
      <c r="B422" s="34" t="s">
        <v>266</v>
      </c>
      <c r="C422" s="20"/>
      <c r="D422" s="21"/>
      <c r="E422" s="22"/>
      <c r="F422" s="28">
        <f t="shared" si="18"/>
        <v>0</v>
      </c>
    </row>
    <row r="423" spans="1:47" s="17" customFormat="1" ht="18.75" x14ac:dyDescent="0.3">
      <c r="A423" s="180"/>
      <c r="B423" s="34" t="s">
        <v>301</v>
      </c>
      <c r="C423" s="20"/>
      <c r="D423" s="21"/>
      <c r="E423" s="22"/>
      <c r="F423" s="28">
        <f t="shared" si="18"/>
        <v>0</v>
      </c>
    </row>
    <row r="424" spans="1:47" s="17" customFormat="1" ht="19.5" thickBot="1" x14ac:dyDescent="0.35">
      <c r="A424" s="18"/>
      <c r="B424" s="34" t="s">
        <v>267</v>
      </c>
      <c r="C424" s="20" t="s">
        <v>23</v>
      </c>
      <c r="D424" s="21">
        <v>40</v>
      </c>
      <c r="E424" s="22"/>
      <c r="F424" s="28">
        <f t="shared" si="18"/>
        <v>0</v>
      </c>
    </row>
    <row r="425" spans="1:47" s="17" customFormat="1" ht="20.25" thickTop="1" thickBot="1" x14ac:dyDescent="0.35">
      <c r="A425" s="213" t="s">
        <v>268</v>
      </c>
      <c r="B425" s="213"/>
      <c r="C425" s="213"/>
      <c r="D425" s="213"/>
      <c r="E425" s="213"/>
      <c r="F425" s="36">
        <f>SUM(F417:F424)</f>
        <v>0</v>
      </c>
    </row>
    <row r="426" spans="1:47" s="17" customFormat="1" ht="19.5" thickTop="1" x14ac:dyDescent="0.3">
      <c r="A426" s="182"/>
      <c r="B426" s="188" t="s">
        <v>269</v>
      </c>
      <c r="C426" s="189"/>
      <c r="D426" s="190"/>
      <c r="E426" s="191"/>
      <c r="F426" s="187"/>
    </row>
    <row r="427" spans="1:47" s="131" customFormat="1" ht="18.75" x14ac:dyDescent="0.3">
      <c r="A427" s="180">
        <f>A422+1</f>
        <v>161</v>
      </c>
      <c r="B427" s="123" t="s">
        <v>270</v>
      </c>
      <c r="C427" s="135"/>
      <c r="D427" s="76"/>
      <c r="E427" s="22"/>
      <c r="F427" s="28">
        <f t="shared" ref="F427:F433" si="19">ROUNDDOWN(E427*D427,2)</f>
        <v>0</v>
      </c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</row>
    <row r="428" spans="1:47" s="131" customFormat="1" ht="18.75" x14ac:dyDescent="0.3">
      <c r="A428" s="132"/>
      <c r="B428" s="110" t="s">
        <v>37</v>
      </c>
      <c r="C428" s="20" t="s">
        <v>38</v>
      </c>
      <c r="D428" s="76">
        <v>16</v>
      </c>
      <c r="E428" s="22"/>
      <c r="F428" s="28">
        <f t="shared" si="19"/>
        <v>0</v>
      </c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</row>
    <row r="429" spans="1:47" s="131" customFormat="1" ht="18.75" x14ac:dyDescent="0.3">
      <c r="A429" s="180">
        <f>+A427+1</f>
        <v>162</v>
      </c>
      <c r="B429" s="34" t="s">
        <v>271</v>
      </c>
      <c r="C429" s="20"/>
      <c r="D429" s="76"/>
      <c r="E429" s="22"/>
      <c r="F429" s="28">
        <f t="shared" si="19"/>
        <v>0</v>
      </c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</row>
    <row r="430" spans="1:47" s="131" customFormat="1" ht="18.75" x14ac:dyDescent="0.3">
      <c r="A430" s="132"/>
      <c r="B430" s="110" t="s">
        <v>37</v>
      </c>
      <c r="C430" s="20" t="s">
        <v>38</v>
      </c>
      <c r="D430" s="76">
        <v>2</v>
      </c>
      <c r="E430" s="22"/>
      <c r="F430" s="28">
        <f t="shared" si="19"/>
        <v>0</v>
      </c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</row>
    <row r="431" spans="1:47" s="131" customFormat="1" ht="18.75" x14ac:dyDescent="0.3">
      <c r="A431" s="132">
        <f>+A429+1</f>
        <v>163</v>
      </c>
      <c r="B431" s="110" t="s">
        <v>272</v>
      </c>
      <c r="C431" s="20"/>
      <c r="D431" s="76"/>
      <c r="E431" s="22"/>
      <c r="F431" s="28">
        <f t="shared" si="19"/>
        <v>0</v>
      </c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</row>
    <row r="432" spans="1:47" s="131" customFormat="1" ht="18.75" x14ac:dyDescent="0.3">
      <c r="A432" s="132"/>
      <c r="B432" s="110" t="s">
        <v>37</v>
      </c>
      <c r="C432" s="20" t="s">
        <v>38</v>
      </c>
      <c r="D432" s="76">
        <v>15</v>
      </c>
      <c r="E432" s="22"/>
      <c r="F432" s="28">
        <f t="shared" si="19"/>
        <v>0</v>
      </c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</row>
    <row r="433" spans="1:9" s="17" customFormat="1" ht="19.5" thickBot="1" x14ac:dyDescent="0.35">
      <c r="A433" s="18"/>
      <c r="B433" s="34"/>
      <c r="C433" s="20"/>
      <c r="D433" s="76"/>
      <c r="E433" s="22"/>
      <c r="F433" s="28">
        <f t="shared" si="19"/>
        <v>0</v>
      </c>
    </row>
    <row r="434" spans="1:9" s="17" customFormat="1" ht="20.25" thickTop="1" thickBot="1" x14ac:dyDescent="0.35">
      <c r="A434" s="213" t="s">
        <v>273</v>
      </c>
      <c r="B434" s="213"/>
      <c r="C434" s="213"/>
      <c r="D434" s="213"/>
      <c r="E434" s="213"/>
      <c r="F434" s="36">
        <f>SUM(F427:F433)</f>
        <v>0</v>
      </c>
    </row>
    <row r="435" spans="1:9" s="17" customFormat="1" ht="44.25" customHeight="1" thickTop="1" thickBot="1" x14ac:dyDescent="0.35">
      <c r="A435" s="214" t="s">
        <v>274</v>
      </c>
      <c r="B435" s="214"/>
      <c r="C435" s="214"/>
      <c r="D435" s="214"/>
      <c r="E435" s="214"/>
      <c r="F435" s="77">
        <f>+F434+F425+F414+F388+F362</f>
        <v>0</v>
      </c>
    </row>
    <row r="436" spans="1:9" s="17" customFormat="1" ht="19.5" thickTop="1" x14ac:dyDescent="0.3">
      <c r="A436" s="18"/>
      <c r="B436" s="123"/>
      <c r="C436" s="20"/>
      <c r="D436" s="21"/>
      <c r="E436" s="22"/>
      <c r="F436" s="33"/>
    </row>
    <row r="437" spans="1:9" s="17" customFormat="1" ht="18.75" x14ac:dyDescent="0.3">
      <c r="A437" s="18"/>
      <c r="B437" s="192" t="s">
        <v>275</v>
      </c>
      <c r="C437" s="20"/>
      <c r="D437" s="21"/>
      <c r="E437" s="22"/>
      <c r="F437" s="28">
        <f t="shared" ref="F437:F441" si="20">ROUNDDOWN(E437*D437,2)</f>
        <v>0</v>
      </c>
    </row>
    <row r="438" spans="1:9" s="17" customFormat="1" ht="18.75" x14ac:dyDescent="0.3">
      <c r="A438" s="18">
        <f>A431+1</f>
        <v>164</v>
      </c>
      <c r="B438" s="123" t="s">
        <v>276</v>
      </c>
      <c r="C438" s="20"/>
      <c r="D438" s="21"/>
      <c r="E438" s="22"/>
      <c r="F438" s="28">
        <f t="shared" si="20"/>
        <v>0</v>
      </c>
    </row>
    <row r="439" spans="1:9" s="17" customFormat="1" ht="18.75" x14ac:dyDescent="0.3">
      <c r="A439" s="18"/>
      <c r="B439" s="123" t="s">
        <v>54</v>
      </c>
      <c r="C439" s="20" t="s">
        <v>52</v>
      </c>
      <c r="D439" s="21">
        <v>2193.5</v>
      </c>
      <c r="E439" s="22"/>
      <c r="F439" s="28">
        <f t="shared" si="20"/>
        <v>0</v>
      </c>
    </row>
    <row r="440" spans="1:9" s="17" customFormat="1" ht="18.75" x14ac:dyDescent="0.3">
      <c r="A440" s="18">
        <f>A438+1</f>
        <v>165</v>
      </c>
      <c r="B440" s="123" t="s">
        <v>277</v>
      </c>
      <c r="C440" s="20"/>
      <c r="D440" s="21"/>
      <c r="E440" s="22"/>
      <c r="F440" s="28">
        <f t="shared" si="20"/>
        <v>0</v>
      </c>
    </row>
    <row r="441" spans="1:9" s="17" customFormat="1" ht="19.5" thickBot="1" x14ac:dyDescent="0.35">
      <c r="A441" s="18"/>
      <c r="B441" s="123" t="s">
        <v>54</v>
      </c>
      <c r="C441" s="20" t="s">
        <v>52</v>
      </c>
      <c r="D441" s="21">
        <v>552.04</v>
      </c>
      <c r="E441" s="22"/>
      <c r="F441" s="28">
        <f t="shared" si="20"/>
        <v>0</v>
      </c>
    </row>
    <row r="442" spans="1:9" s="17" customFormat="1" ht="41.25" customHeight="1" thickTop="1" thickBot="1" x14ac:dyDescent="0.35">
      <c r="A442" s="215" t="s">
        <v>278</v>
      </c>
      <c r="B442" s="215"/>
      <c r="C442" s="215"/>
      <c r="D442" s="215"/>
      <c r="E442" s="215"/>
      <c r="F442" s="77">
        <f>SUM(F439:F441)</f>
        <v>0</v>
      </c>
      <c r="G442" s="193"/>
      <c r="H442" s="194"/>
      <c r="I442" s="194"/>
    </row>
    <row r="443" spans="1:9" s="17" customFormat="1" ht="20.25" thickTop="1" thickBot="1" x14ac:dyDescent="0.35">
      <c r="A443" s="195"/>
      <c r="B443" s="111"/>
      <c r="D443" s="196"/>
      <c r="E443" s="197"/>
      <c r="F443" s="197"/>
    </row>
    <row r="444" spans="1:9" s="198" customFormat="1" ht="20.25" thickTop="1" thickBot="1" x14ac:dyDescent="0.35">
      <c r="A444" s="216" t="s">
        <v>279</v>
      </c>
      <c r="B444" s="216"/>
      <c r="C444" s="216"/>
      <c r="D444" s="216"/>
      <c r="E444" s="216"/>
      <c r="F444" s="216"/>
    </row>
    <row r="445" spans="1:9" s="198" customFormat="1" ht="20.25" thickTop="1" thickBot="1" x14ac:dyDescent="0.35">
      <c r="A445" s="199" t="s">
        <v>280</v>
      </c>
      <c r="B445" s="212" t="s">
        <v>281</v>
      </c>
      <c r="C445" s="212"/>
      <c r="D445" s="212"/>
      <c r="E445" s="212"/>
      <c r="F445" s="200">
        <f>+F125</f>
        <v>0</v>
      </c>
    </row>
    <row r="446" spans="1:9" s="198" customFormat="1" ht="20.25" thickTop="1" thickBot="1" x14ac:dyDescent="0.35">
      <c r="A446" s="199" t="s">
        <v>282</v>
      </c>
      <c r="B446" s="212" t="s">
        <v>283</v>
      </c>
      <c r="C446" s="212"/>
      <c r="D446" s="212"/>
      <c r="E446" s="212"/>
      <c r="F446" s="200">
        <f>F149</f>
        <v>0</v>
      </c>
    </row>
    <row r="447" spans="1:9" s="198" customFormat="1" ht="20.25" thickTop="1" thickBot="1" x14ac:dyDescent="0.35">
      <c r="A447" s="199" t="s">
        <v>284</v>
      </c>
      <c r="B447" s="212" t="s">
        <v>285</v>
      </c>
      <c r="C447" s="212"/>
      <c r="D447" s="212"/>
      <c r="E447" s="212"/>
      <c r="F447" s="200">
        <f>F170</f>
        <v>0</v>
      </c>
    </row>
    <row r="448" spans="1:9" s="198" customFormat="1" ht="20.25" thickTop="1" thickBot="1" x14ac:dyDescent="0.35">
      <c r="A448" s="199" t="s">
        <v>286</v>
      </c>
      <c r="B448" s="212" t="s">
        <v>121</v>
      </c>
      <c r="C448" s="212"/>
      <c r="D448" s="212"/>
      <c r="E448" s="212"/>
      <c r="F448" s="200">
        <f>F177</f>
        <v>0</v>
      </c>
    </row>
    <row r="449" spans="1:6" s="198" customFormat="1" ht="20.25" thickTop="1" thickBot="1" x14ac:dyDescent="0.35">
      <c r="A449" s="199" t="s">
        <v>287</v>
      </c>
      <c r="B449" s="212" t="s">
        <v>288</v>
      </c>
      <c r="C449" s="212"/>
      <c r="D449" s="212"/>
      <c r="E449" s="212"/>
      <c r="F449" s="200">
        <f>F222</f>
        <v>0</v>
      </c>
    </row>
    <row r="450" spans="1:6" s="198" customFormat="1" ht="20.25" thickTop="1" thickBot="1" x14ac:dyDescent="0.35">
      <c r="A450" s="199" t="s">
        <v>289</v>
      </c>
      <c r="B450" s="212" t="s">
        <v>290</v>
      </c>
      <c r="C450" s="212"/>
      <c r="D450" s="212"/>
      <c r="E450" s="212"/>
      <c r="F450" s="200">
        <f>+F290</f>
        <v>0</v>
      </c>
    </row>
    <row r="451" spans="1:6" s="198" customFormat="1" ht="20.25" thickTop="1" thickBot="1" x14ac:dyDescent="0.35">
      <c r="A451" s="199" t="s">
        <v>291</v>
      </c>
      <c r="B451" s="212" t="s">
        <v>292</v>
      </c>
      <c r="C451" s="212"/>
      <c r="D451" s="212"/>
      <c r="E451" s="212"/>
      <c r="F451" s="200">
        <f>+F334</f>
        <v>0</v>
      </c>
    </row>
    <row r="452" spans="1:6" s="198" customFormat="1" ht="20.25" thickTop="1" thickBot="1" x14ac:dyDescent="0.35">
      <c r="A452" s="199" t="s">
        <v>293</v>
      </c>
      <c r="B452" s="212" t="s">
        <v>294</v>
      </c>
      <c r="C452" s="212"/>
      <c r="D452" s="212"/>
      <c r="E452" s="212"/>
      <c r="F452" s="200">
        <f>+F435</f>
        <v>0</v>
      </c>
    </row>
    <row r="453" spans="1:6" s="198" customFormat="1" ht="20.25" thickTop="1" thickBot="1" x14ac:dyDescent="0.35">
      <c r="A453" s="199" t="s">
        <v>295</v>
      </c>
      <c r="B453" s="212" t="s">
        <v>296</v>
      </c>
      <c r="C453" s="212"/>
      <c r="D453" s="212"/>
      <c r="E453" s="212"/>
      <c r="F453" s="200">
        <f>F442</f>
        <v>0</v>
      </c>
    </row>
    <row r="454" spans="1:6" s="198" customFormat="1" ht="20.25" thickTop="1" thickBot="1" x14ac:dyDescent="0.35">
      <c r="A454" s="201"/>
      <c r="B454" s="202"/>
      <c r="C454" s="203"/>
      <c r="D454" s="204"/>
      <c r="E454" s="204"/>
      <c r="F454" s="205"/>
    </row>
    <row r="455" spans="1:6" s="198" customFormat="1" ht="20.25" thickTop="1" thickBot="1" x14ac:dyDescent="0.35">
      <c r="A455" s="210" t="s">
        <v>297</v>
      </c>
      <c r="B455" s="210"/>
      <c r="C455" s="206"/>
      <c r="D455" s="211">
        <f>SUM(F445:F453)</f>
        <v>0</v>
      </c>
      <c r="E455" s="211"/>
      <c r="F455" s="211"/>
    </row>
    <row r="456" spans="1:6" s="198" customFormat="1" ht="20.25" thickTop="1" thickBot="1" x14ac:dyDescent="0.35">
      <c r="A456" s="210" t="s">
        <v>298</v>
      </c>
      <c r="B456" s="210"/>
      <c r="C456" s="206"/>
      <c r="D456" s="211">
        <f>0.2*D455</f>
        <v>0</v>
      </c>
      <c r="E456" s="211"/>
      <c r="F456" s="211"/>
    </row>
    <row r="457" spans="1:6" s="198" customFormat="1" ht="20.25" thickTop="1" thickBot="1" x14ac:dyDescent="0.35">
      <c r="A457" s="210" t="s">
        <v>299</v>
      </c>
      <c r="B457" s="210"/>
      <c r="C457" s="206"/>
      <c r="D457" s="211">
        <f>D455+D456</f>
        <v>0</v>
      </c>
      <c r="E457" s="211"/>
      <c r="F457" s="211"/>
    </row>
    <row r="465" spans="7:9" x14ac:dyDescent="0.25">
      <c r="G465" s="5"/>
      <c r="H465" s="5"/>
      <c r="I465" s="5"/>
    </row>
  </sheetData>
  <sheetProtection selectLockedCells="1" selectUnlockedCells="1"/>
  <mergeCells count="52">
    <mergeCell ref="A2:F4"/>
    <mergeCell ref="B5:F5"/>
    <mergeCell ref="A6:A7"/>
    <mergeCell ref="B6:B7"/>
    <mergeCell ref="C6:C7"/>
    <mergeCell ref="D6:D7"/>
    <mergeCell ref="F6:F7"/>
    <mergeCell ref="A170:E170"/>
    <mergeCell ref="A19:E19"/>
    <mergeCell ref="A28:E28"/>
    <mergeCell ref="A35:E35"/>
    <mergeCell ref="A60:E60"/>
    <mergeCell ref="A69:E69"/>
    <mergeCell ref="A86:E86"/>
    <mergeCell ref="A95:E95"/>
    <mergeCell ref="A103:E103"/>
    <mergeCell ref="A124:E124"/>
    <mergeCell ref="A125:E125"/>
    <mergeCell ref="A149:E149"/>
    <mergeCell ref="A388:E388"/>
    <mergeCell ref="A177:E177"/>
    <mergeCell ref="A185:E185"/>
    <mergeCell ref="A208:E208"/>
    <mergeCell ref="A221:E221"/>
    <mergeCell ref="A222:E222"/>
    <mergeCell ref="A263:E263"/>
    <mergeCell ref="A275:E275"/>
    <mergeCell ref="A289:E289"/>
    <mergeCell ref="A290:E290"/>
    <mergeCell ref="A334:E334"/>
    <mergeCell ref="A362:E362"/>
    <mergeCell ref="B450:E450"/>
    <mergeCell ref="A414:E414"/>
    <mergeCell ref="A425:E425"/>
    <mergeCell ref="A434:E434"/>
    <mergeCell ref="A435:E435"/>
    <mergeCell ref="A442:E442"/>
    <mergeCell ref="A444:F444"/>
    <mergeCell ref="B445:E445"/>
    <mergeCell ref="B446:E446"/>
    <mergeCell ref="B447:E447"/>
    <mergeCell ref="B448:E448"/>
    <mergeCell ref="B449:E449"/>
    <mergeCell ref="A457:B457"/>
    <mergeCell ref="D457:F457"/>
    <mergeCell ref="B451:E451"/>
    <mergeCell ref="B452:E452"/>
    <mergeCell ref="B453:E453"/>
    <mergeCell ref="A455:B455"/>
    <mergeCell ref="D455:F455"/>
    <mergeCell ref="A456:B456"/>
    <mergeCell ref="D456:F456"/>
  </mergeCells>
  <printOptions horizontalCentered="1"/>
  <pageMargins left="0.21" right="0.33" top="0.74803149606299213" bottom="0.74803149606299213" header="0.51181102362204722" footer="0.51181102362204722"/>
  <pageSetup paperSize="9" scale="53" firstPageNumber="0" orientation="portrait" horizontalDpi="300" verticalDpi="300" r:id="rId1"/>
  <headerFooter alignWithMargins="0"/>
  <rowBreaks count="7" manualBreakCount="7">
    <brk id="69" max="16383" man="1"/>
    <brk id="125" max="16383" man="1"/>
    <brk id="177" max="16383" man="1"/>
    <brk id="222" max="16383" man="1"/>
    <brk id="290" max="16383" man="1"/>
    <brk id="334" max="16383" man="1"/>
    <brk id="414" max="16383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Estimation modifier</vt:lpstr>
      <vt:lpstr>'Estimation modifier'!Zone_d_impression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abed bendaoud</dc:creator>
  <cp:lastModifiedBy>abed bendaoud</cp:lastModifiedBy>
  <dcterms:created xsi:type="dcterms:W3CDTF">2026-09-08T14:07:42Z</dcterms:created>
  <dcterms:modified xsi:type="dcterms:W3CDTF">2026-09-09T11:51:00Z</dcterms:modified>
</cp:coreProperties>
</file>