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MTF JAWAHIR\ANNEES BUDGETAIRES\2026\BUDGET HABOUS\APPELS D'OFFRES\FSH\40- TRA- REST - LAARIFA A MARRAKECH = 14 = 21\40.SMTF.DM.FSH.2026\"/>
    </mc:Choice>
  </mc:AlternateContent>
  <bookViews>
    <workbookView xWindow="0" yWindow="0" windowWidth="7470" windowHeight="9780" tabRatio="500"/>
  </bookViews>
  <sheets>
    <sheet name="BPDE LAARIFA" sheetId="1" r:id="rId1"/>
    <sheet name="DETAIL METRE" sheetId="3" state="hidden" r:id="rId2"/>
  </sheets>
  <definedNames>
    <definedName name="_xlnm.Print_Titles" localSheetId="0">'BPDE LAARIFA'!$3:$4</definedName>
    <definedName name="_xlnm.Print_Area" localSheetId="0">'BPDE LAARIFA'!$A$1:$G$104</definedName>
    <definedName name="_xlnm.Print_Area" localSheetId="1">'DETAIL METRE'!$A$1:$G$112</definedName>
  </definedNames>
  <calcPr calcId="162913"/>
</workbook>
</file>

<file path=xl/calcChain.xml><?xml version="1.0" encoding="utf-8"?>
<calcChain xmlns="http://schemas.openxmlformats.org/spreadsheetml/2006/main">
  <c r="G98" i="1" l="1"/>
  <c r="G44" i="1" l="1"/>
  <c r="G35" i="1"/>
  <c r="G88" i="1" l="1"/>
  <c r="G89" i="1"/>
  <c r="G90" i="1"/>
  <c r="G92" i="1"/>
  <c r="G93" i="1"/>
  <c r="G87" i="1"/>
  <c r="G59" i="1"/>
  <c r="G60" i="1"/>
  <c r="G61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58" i="1"/>
  <c r="C111" i="3"/>
  <c r="C110" i="3"/>
  <c r="C109" i="3"/>
  <c r="C91" i="3"/>
  <c r="C90" i="3"/>
  <c r="F89" i="3" s="1"/>
  <c r="F83" i="3"/>
  <c r="F81" i="3"/>
  <c r="F80" i="3"/>
  <c r="F79" i="3"/>
  <c r="F78" i="3"/>
  <c r="F77" i="3"/>
  <c r="F74" i="3" s="1"/>
  <c r="F76" i="3"/>
  <c r="F75" i="3"/>
  <c r="C72" i="3"/>
  <c r="C71" i="3"/>
  <c r="C68" i="3"/>
  <c r="C67" i="3"/>
  <c r="F66" i="3"/>
  <c r="D51" i="3"/>
  <c r="F70" i="3" s="1"/>
  <c r="F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B18" i="3"/>
  <c r="D18" i="3" s="1"/>
  <c r="D17" i="3"/>
  <c r="D16" i="3"/>
  <c r="D15" i="3"/>
  <c r="B14" i="3"/>
  <c r="D14" i="3" s="1"/>
  <c r="D13" i="3"/>
  <c r="D12" i="3"/>
  <c r="D11" i="3"/>
  <c r="D10" i="3"/>
  <c r="D9" i="3"/>
  <c r="G97" i="1"/>
  <c r="G96" i="1"/>
  <c r="G95" i="1"/>
  <c r="G56" i="1"/>
  <c r="G55" i="1"/>
  <c r="G54" i="1"/>
  <c r="G53" i="1"/>
  <c r="G52" i="1"/>
  <c r="G51" i="1"/>
  <c r="G50" i="1"/>
  <c r="G49" i="1"/>
  <c r="G47" i="1"/>
  <c r="G46" i="1"/>
  <c r="D45" i="1"/>
  <c r="G45" i="1" s="1"/>
  <c r="G43" i="1"/>
  <c r="G42" i="1"/>
  <c r="G41" i="1"/>
  <c r="G39" i="1"/>
  <c r="G38" i="1"/>
  <c r="G37" i="1"/>
  <c r="G36" i="1"/>
  <c r="G34" i="1"/>
  <c r="G33" i="1"/>
  <c r="G32" i="1"/>
  <c r="G31" i="1"/>
  <c r="G29" i="1"/>
  <c r="A29" i="1"/>
  <c r="G28" i="1"/>
  <c r="G27" i="1"/>
  <c r="G26" i="1"/>
  <c r="G25" i="1"/>
  <c r="G24" i="1"/>
  <c r="G23" i="1"/>
  <c r="G22" i="1"/>
  <c r="G20" i="1"/>
  <c r="G18" i="1"/>
  <c r="G17" i="1"/>
  <c r="G16" i="1"/>
  <c r="G15" i="1"/>
  <c r="G14" i="1"/>
  <c r="G13" i="1"/>
  <c r="G12" i="1"/>
  <c r="G11" i="1"/>
  <c r="G10" i="1"/>
  <c r="G9" i="1"/>
  <c r="G8" i="1"/>
  <c r="A8" i="1"/>
  <c r="A9" i="1" s="1"/>
  <c r="G7" i="1"/>
  <c r="G6" i="1"/>
  <c r="F50" i="3" l="1"/>
  <c r="F7" i="3"/>
  <c r="F107" i="3"/>
  <c r="A31" i="1"/>
  <c r="A32" i="1" s="1"/>
  <c r="A33" i="1" s="1"/>
  <c r="A34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2" i="1" s="1"/>
  <c r="A23" i="1" s="1"/>
  <c r="A24" i="1" s="1"/>
  <c r="A25" i="1" s="1"/>
  <c r="A26" i="1" s="1"/>
  <c r="A27" i="1" s="1"/>
  <c r="A35" i="1" l="1"/>
  <c r="A36" i="1" s="1"/>
  <c r="A37" i="1" s="1"/>
  <c r="A38" i="1" s="1"/>
  <c r="A39" i="1" s="1"/>
  <c r="A41" i="1" s="1"/>
  <c r="A42" i="1" l="1"/>
  <c r="A43" i="1" s="1"/>
  <c r="A44" i="1" s="1"/>
  <c r="A45" i="1" s="1"/>
  <c r="A46" i="1" s="1"/>
  <c r="A47" i="1" s="1"/>
  <c r="A49" i="1" s="1"/>
  <c r="A50" i="1" s="1"/>
  <c r="A51" i="1" s="1"/>
  <c r="A52" i="1" s="1"/>
  <c r="A53" i="1" l="1"/>
  <c r="A54" i="1" s="1"/>
  <c r="A55" i="1" s="1"/>
  <c r="A56" i="1" s="1"/>
  <c r="A58" i="1" s="1"/>
  <c r="A59" i="1" s="1"/>
  <c r="A60" i="1" s="1"/>
  <c r="A61" i="1" s="1"/>
  <c r="A62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6" i="1" l="1"/>
  <c r="A89" i="1" s="1"/>
  <c r="A90" i="1" s="1"/>
  <c r="A91" i="1" s="1"/>
  <c r="A95" i="1" s="1"/>
  <c r="A96" i="1" s="1"/>
  <c r="A97" i="1" s="1"/>
</calcChain>
</file>

<file path=xl/sharedStrings.xml><?xml version="1.0" encoding="utf-8"?>
<sst xmlns="http://schemas.openxmlformats.org/spreadsheetml/2006/main" count="331" uniqueCount="185">
  <si>
    <t>DESIGNATION  DES  PRESTATIONS</t>
  </si>
  <si>
    <t>U</t>
  </si>
  <si>
    <t>M2</t>
  </si>
  <si>
    <t>N° PRIX</t>
  </si>
  <si>
    <t>Unité</t>
  </si>
  <si>
    <t>Quantité</t>
  </si>
  <si>
    <t>Prix unitaire en dh (HT)</t>
  </si>
  <si>
    <t>Prix total (HT)</t>
  </si>
  <si>
    <t>En chiffre</t>
  </si>
  <si>
    <t>En lettre</t>
  </si>
  <si>
    <t>A) GROS ŒUVRE</t>
  </si>
  <si>
    <t>M²</t>
  </si>
  <si>
    <t>vingt-cinq</t>
  </si>
  <si>
    <t xml:space="preserve">DÉCAPAGE DES ENDUITS DES MURS DE TOUTE NATURE   </t>
  </si>
  <si>
    <t>quarante</t>
  </si>
  <si>
    <t>DEPOSE DES PLANCHERS EN BOIS IRRECUPERABLES</t>
  </si>
  <si>
    <t>soixante</t>
  </si>
  <si>
    <t>cent</t>
  </si>
  <si>
    <t>DEPOSE GENERALE DE L’INSTALLATION ÉLECTRIQUE ET SONORE</t>
  </si>
  <si>
    <t>ENS</t>
  </si>
  <si>
    <t>cinq mille</t>
  </si>
  <si>
    <t>DEPOSE GENERALE DE LA PLOMBERIE ET ÉVACUATIONS DES EAUX PLUVIALES</t>
  </si>
  <si>
    <t>DÉPOSE DU MOBILIER EXISTANT</t>
  </si>
  <si>
    <t>deux mille</t>
  </si>
  <si>
    <t>trois mille</t>
  </si>
  <si>
    <t xml:space="preserve">FOUILLES EN PUITS, TRANCHÉES ET RIGOLES DANS TERRAIN DE TOUT NATURE Y COMPRIS ROCHER </t>
  </si>
  <si>
    <t>M3</t>
  </si>
  <si>
    <t xml:space="preserve">CANALISATION EN BUSES DE PVC SÉRIE 1 TYPE ASSAINISSEMENT Diamètre 200 mm </t>
  </si>
  <si>
    <t>ML</t>
  </si>
  <si>
    <t>deux cents</t>
  </si>
  <si>
    <t>REGARDS</t>
  </si>
  <si>
    <t>a) Regard de 40 x 40 cm section intérieure</t>
  </si>
  <si>
    <t>cinq cents</t>
  </si>
  <si>
    <t>b) Regard de 50 x 50 cm section intérieure</t>
  </si>
  <si>
    <t>six cents</t>
  </si>
  <si>
    <t xml:space="preserve">HERISSONNAGE EN PIERRES SECHES SUR SOL DE LA SALLE D’ABLUTIONS </t>
  </si>
  <si>
    <t>quatre-vingts</t>
  </si>
  <si>
    <t xml:space="preserve">FORME EN BETON DE 0,13M Y/C ACIERS </t>
  </si>
  <si>
    <t>cent vingt</t>
  </si>
  <si>
    <t>FILM POLYANE</t>
  </si>
  <si>
    <t>quinze</t>
  </si>
  <si>
    <t>TRAITEMENT DES FISSURES EN "TACHKIL" ET "MAGHZAL" EN MAÇONNERIE DE BRIQUES PLEINES TRADITIONNELLES</t>
  </si>
  <si>
    <t>mille huit cent cinquante</t>
  </si>
  <si>
    <t>TRAITEMENT DES FISSURES EN MAÇONNERIE DE BRIQUES PLEINES TRADITIONNELLES AU NIVEAU DES ARCS, DES VOUTES ET DES COUPOLES DE TOUTES DIMENSIONS ET DE TOUTES NATURES</t>
  </si>
  <si>
    <t>trois cents</t>
  </si>
  <si>
    <t xml:space="preserve">FOURNITURE ET POSE DE MAÇONNERIE EN BRIQUES PLEINES TRADITIONNELLES POUR HABILLAGE DES MURS ET RECONSTRUCTION DES STRUCTURES À DÉMOLIR </t>
  </si>
  <si>
    <t>mille huit cents</t>
  </si>
  <si>
    <t xml:space="preserve">ENDUIT ET DRESSAGE AU MORTIER DE CHAUX SUR POTEAUX ET MURS INTÉRIEURS ET EXTÉRIEURS </t>
  </si>
  <si>
    <t xml:space="preserve">DRESSAGE AU MORTIER A LA CHAUX SUR MURS INTERIEURS ET EXTERIEURS DES PARTIES RECEVANT UN HABILLAGE (PLATRE, ZELLIGE ET BOIS) </t>
  </si>
  <si>
    <t>B) ETANCHEITE</t>
  </si>
  <si>
    <t>FOURNITURE ET POSE DE COMPLEXE D’ÉTANCHÉITÉ TRADITIONNELLE SUR PLANCHER EN BOIS HORIZONTAL ET SUR PLANCHER EN PENTE</t>
  </si>
  <si>
    <t>deux cent quatre-vingts</t>
  </si>
  <si>
    <t>FOURNITURE ET POSE DE GARGOUILLES EN PLOMB DE 50 X 50 CM ET D'ÉPAISSEUR 3MM Y COMPRIS CRAPAUDINES GALVANISÉES</t>
  </si>
  <si>
    <t>quatre cent cinquante</t>
  </si>
  <si>
    <t>FORME DE PENTE ET CHAPE DE LISSAGE</t>
  </si>
  <si>
    <t>GORGES POUR SOLINS</t>
  </si>
  <si>
    <t>vingt</t>
  </si>
  <si>
    <t>ETANCHEITE BICOUCHE</t>
  </si>
  <si>
    <t>cent cinquante</t>
  </si>
  <si>
    <t>RELIEFS D'ETANCHEITE BICOUCHE</t>
  </si>
  <si>
    <t>REVETEMENT EN TUILES TRADITIONNELLES VERTES VERNISSEES Y COMPRIS DEPOSE DE L'EXISTANT</t>
  </si>
  <si>
    <t>REVETEMENTS DE SOLS INTERIEURS EN « DESS »</t>
  </si>
  <si>
    <t>PLINTHES EN CARREAUX GRES CERAME</t>
  </si>
  <si>
    <t>FOURNITURE ET POSE DE MOQUETTES POUR SALLE DE PRIERE</t>
  </si>
  <si>
    <t>RESTAURATION DES PLAFONDS DE BOIS DE CEDRE</t>
  </si>
  <si>
    <t xml:space="preserve">FOURNITURE ET POSE DE PLAQUES EN BOIS DE CÈDRE DE 60 MM D’ÉPAISSEUR ("TABLAR") </t>
  </si>
  <si>
    <t>quatre cents</t>
  </si>
  <si>
    <t>FOURNITURE ET POSE DE "DEBLA" EN BOIS DE CÈDRE POUR SEUIL DES MARCHES ET CONTRE MARCHES</t>
  </si>
  <si>
    <t>RESTAURATION DES PORTES EN BOIS DE CEDRE</t>
  </si>
  <si>
    <t xml:space="preserve">RESTAURATION DES FENETRES EN BOIS </t>
  </si>
  <si>
    <t>huit cents</t>
  </si>
  <si>
    <t>FOURNITURE ET POSE DES ETAGERES EN BOIS DE SAPIN ROUGE POUR CHAUSSURES</t>
  </si>
  <si>
    <t xml:space="preserve">BOITE DE COUPURE </t>
  </si>
  <si>
    <t>BOITE DE DISTRIBUTION</t>
  </si>
  <si>
    <t xml:space="preserve">COFFRET DE COMPTEUR  </t>
  </si>
  <si>
    <t>CABLES ARMES</t>
  </si>
  <si>
    <t>a) Câble armé U1000 RO2V  5 x 16 mm²</t>
  </si>
  <si>
    <t>cent quatre-vingts</t>
  </si>
  <si>
    <t>trente</t>
  </si>
  <si>
    <t>TABLEAU DE COMMANDE</t>
  </si>
  <si>
    <t>MISE À LA TERRE</t>
  </si>
  <si>
    <t>mille</t>
  </si>
  <si>
    <t>LIAISON EQUIPOTENTIELLE</t>
  </si>
  <si>
    <t xml:space="preserve">FOYER LUMINEUX SIMPLE ALLUMAGE </t>
  </si>
  <si>
    <t xml:space="preserve">FOYER LUMINEUX SIMPLE ALLUMAGE ETANCHE </t>
  </si>
  <si>
    <t>FOYER VA ET VIENT</t>
  </si>
  <si>
    <t>PRISE DE COURANT 2X16A+T</t>
  </si>
  <si>
    <t>PRISE DE COURANT 2X16A+T+ETANCHE</t>
  </si>
  <si>
    <t>PRISE DE COURANT CHAUFFE-EAU</t>
  </si>
  <si>
    <t>PROJECTEUR SUR FAÇADE LED ETANCHE 100W ORIENTABLE</t>
  </si>
  <si>
    <t>APPLIQUE MURAL ETANCHE LED 24W</t>
  </si>
  <si>
    <t>deux cent cinquante</t>
  </si>
  <si>
    <t>CHUTE ET COLLECTEUR EN TUBE PVC</t>
  </si>
  <si>
    <t>cent quarante</t>
  </si>
  <si>
    <t>ROBINET DE PUISAGE</t>
  </si>
  <si>
    <t>CHAUFFE-EAU ÉLECTRIQUE DE 100L</t>
  </si>
  <si>
    <t xml:space="preserve"> EXTINCTEURS</t>
  </si>
  <si>
    <t xml:space="preserve">a) EXTINCTEUR PORTATIF À NEIGE CARBONIQUE CO2 DE 6 KG </t>
  </si>
  <si>
    <t>trois cent cinquante</t>
  </si>
  <si>
    <t>PEINTURE GLYCÉROPHTALIQUE LAQUÉE SUR MENUISERIE MÉTALLIQUE</t>
  </si>
  <si>
    <t>AVANT METRE</t>
  </si>
  <si>
    <t>A-2</t>
  </si>
  <si>
    <t>DEMOLITION DE STRUCTURES EN BETON ARME DU LOCAL ANNXE EN R+1</t>
  </si>
  <si>
    <t xml:space="preserve">DEMOLITION DES CLOISONS </t>
  </si>
  <si>
    <t>1 ER ETAGE</t>
  </si>
  <si>
    <t xml:space="preserve"> </t>
  </si>
  <si>
    <t>RDC</t>
  </si>
  <si>
    <t>2 ème étage</t>
  </si>
  <si>
    <t>A-4</t>
  </si>
  <si>
    <t xml:space="preserve">DEMOLITION DE DALLE Y COMPRIS STRUCTURES EN BETON ARME </t>
  </si>
  <si>
    <t>1ER ETAGE</t>
  </si>
  <si>
    <t>PM</t>
  </si>
  <si>
    <t>B-12</t>
  </si>
  <si>
    <t>CLOISON SIMPLE EN AGGLOMERES CREUX VIBRES DE 15 CM</t>
  </si>
  <si>
    <t>B-13</t>
  </si>
  <si>
    <t>Sanitaite hommes</t>
  </si>
  <si>
    <t>Sanitaite femmes</t>
  </si>
  <si>
    <t>B-14</t>
  </si>
  <si>
    <t>FORME EN BETON DE 0,13M Y/C ACIERS SUR SOL DE LA SALLE D’ABLUTIONS</t>
  </si>
  <si>
    <t>B-17</t>
  </si>
  <si>
    <t>Arcade type 1</t>
  </si>
  <si>
    <t>Arcade type 2</t>
  </si>
  <si>
    <t>Arcade type 3</t>
  </si>
  <si>
    <t>Arcade type 4</t>
  </si>
  <si>
    <t>Arcade type 5</t>
  </si>
  <si>
    <t>Arcade type 6</t>
  </si>
  <si>
    <t>qté de plus</t>
  </si>
  <si>
    <t>B-18</t>
  </si>
  <si>
    <t>FOURNITURE ET POSE DE MAÇONNERIE EN BRIQUES PLEINES TRADITIONNELLES POUR  HABILLAGE DES MURS EN PISE OU RECONSTRUCTION DES STRUCTURES A DEMOLIR</t>
  </si>
  <si>
    <t>B-23</t>
  </si>
  <si>
    <t>FOURNITURE ET POSE DES TUILES VERTES</t>
  </si>
  <si>
    <t>Patio central sens 1</t>
  </si>
  <si>
    <t>Patio central sens 2</t>
  </si>
  <si>
    <t>C-1</t>
  </si>
  <si>
    <t xml:space="preserve">FOURNITURE ET POSE DE COMPLEXE D’ETANCHEITE TRADITIONNELLE SUR PLANCHER EN BOIS  HORIZONTAL ET SUR PLANCHER EN VOUTES </t>
  </si>
  <si>
    <t>Etanchéité légère pour salle d'eau et fondation</t>
  </si>
  <si>
    <t>E-22</t>
  </si>
  <si>
    <t>FOURNITURE ET POSE DE "DEBLA" EN BOIS DE CEDRE POUR SEUIL DES MARCHES ET CONTRE MARCHES</t>
  </si>
  <si>
    <t>rdc-Etage</t>
  </si>
  <si>
    <t>Etage-2 étage</t>
  </si>
  <si>
    <t>2 ème étage -Terrasse</t>
  </si>
  <si>
    <t>VERNIS SUR MENUISERIE BOIS EN INTÉRIEUR ET EXTÉRIEUR</t>
  </si>
  <si>
    <t>PEINTURE ACRYLIQUE SUR MURS INTÉRIEURES ET EXTERIEURS ET PLAFONDS</t>
  </si>
  <si>
    <t>a) Diamètre Ø 50 mm</t>
  </si>
  <si>
    <t xml:space="preserve">b) Diamètre Ø 110 mm </t>
  </si>
  <si>
    <t xml:space="preserve">b) EXTINCTEUR À POUDRE POLYVALENTE DE 6 KG </t>
  </si>
  <si>
    <t>mille deux cents</t>
  </si>
  <si>
    <t>FOURNITURE ET POSE DE ZELLIGE TRADITIONNEL "TAGRA" NON ÉMAILLÉ DE 10 X10 CM SUR TERRASSES HORIZONTALES</t>
  </si>
  <si>
    <t xml:space="preserve">RESTAURATION DES MARCHES EN BEJMAT </t>
  </si>
  <si>
    <t>FOYERS SUPPLEMENTAIRES</t>
  </si>
  <si>
    <t>FOYERS SUR BLOCS DE SECOURS</t>
  </si>
  <si>
    <t>BLOC AUTONOME D'ÉCLAIRAGE DE SÉCURITÉ 60 LUMEN</t>
  </si>
  <si>
    <t>REFECTION DE LA SONORISATION EXISTANTE</t>
  </si>
  <si>
    <t>GRAND LUSTRE ARTISANAL A ECLAIRAGE EN LED DE 0,80 M DE DIAMETRE</t>
  </si>
  <si>
    <t>FOURNITURE ET POSE DE FNAR SUSPENDU 9W</t>
  </si>
  <si>
    <t>C) REVETEMENT DE SOLS ET MURS</t>
  </si>
  <si>
    <t>D) MENUISERIE BOIS ET METALLIQUE</t>
  </si>
  <si>
    <t>E) ELECTRICITE – LUSTRERIE ET SONORISATION</t>
  </si>
  <si>
    <t>F) PLOMBERIE - SANITAIRE ET PROTECTION INCENDIE</t>
  </si>
  <si>
    <t xml:space="preserve">DÉCAPAGE DES REVÊTEMENTS DE SOL DE TOUT TYPE Y/C CHAPE ET FORME </t>
  </si>
  <si>
    <t xml:space="preserve">DÉCAPAGE DU COMPLEXE D’ÉTANCHÉITÉ DE TOUTE NATURE DES PLANCHERS TERRASSES </t>
  </si>
  <si>
    <t>DEPOSE ET PROTECTION DES PORTES, CADRES SIMPLES ET GRILLAGES ET FENETRES BOIS Y COMPRIS STOCKAGE</t>
  </si>
  <si>
    <t>DÉPOSE GÉNÉRALE DE LA CHARPENTE MÉTALLIQUE Y COMPRIS PROTECTION, TRI ET STOCKAGE</t>
  </si>
  <si>
    <t>CURAGE DU RÉSEAU D'ASSAINISSEMENT</t>
  </si>
  <si>
    <t>FOURNITURE ET POSE DE BEJMAT</t>
  </si>
  <si>
    <t>RESTAURATION DU REVETEMENT MURAL EN PLATRE SCULPTE POUR FACADE MIHRABE</t>
  </si>
  <si>
    <t>FOURNITURE ET POSE DE PLANCHERS COMPLETS EN BOIS DE CÈDRE DE PREMIER CHOIX Y C TRAITEMENT ET VERNIS</t>
  </si>
  <si>
    <t>TABLEAU DE PROTECTION DE LA MOSQUÉE</t>
  </si>
  <si>
    <t>HUBLOT PLAFONNIER LED 24W</t>
  </si>
  <si>
    <t>FOURNITURE ET POSE DE FNARS</t>
  </si>
  <si>
    <t>MOUCHARABIEH EN BOIS ROUGE 1er CHOIX</t>
  </si>
  <si>
    <t>b) CABLE ARME U1000 RO2V 3 X 4mm²</t>
  </si>
  <si>
    <t>REVETEMENT DES SOLS EN CARREAUX GRES CERAME</t>
  </si>
  <si>
    <t>HUBLOT PLAFONNIER ETANCHE LED 24W</t>
  </si>
  <si>
    <t>FOURNITURE ET POSE DE PLINTHES EN ZELLIGE TRADITIONNEL "TAGRA" NON EMAILLÉ DE 10 X10 CM AU NIVEAU DES TERRASSES HORIZONTALES</t>
  </si>
  <si>
    <t>LES TRAVAUX DE RESTAURATION DE LA MOSQUEE "LAARIFA" ET SES DEPENDANCES  A MARRAKECH, EN LOT UNIQUE</t>
  </si>
  <si>
    <t>BORDEREAU DES PRIX - DETAIL ESTIMATIF RELATIF A L'APPEL D'OFFRES OUVERT  N° 40/SMTF/DM/FSH/2026</t>
  </si>
  <si>
    <t>MISE EN REMBLAIS ET EVACUATION A LA DECHARGE PUBLIQUE</t>
  </si>
  <si>
    <t>TAUX DU RABAIS OU MAJORATION (%)</t>
  </si>
  <si>
    <t>TOTAL  APRES RABAIS OU MAJORATION H,T</t>
  </si>
  <si>
    <t>TAUX TVA (20%)</t>
  </si>
  <si>
    <t>TOTAL TTC</t>
  </si>
  <si>
    <t>Arrêté le présent bordereau des prix - détail estimatif  à la somme de :   . . . . . . . . . . . . . . . . . . . .. . . . . . . .  . . . . . . . . . . .. . . . . . . . . . .. . . . . . . .. . . . . Dirhams TTC</t>
  </si>
  <si>
    <t>TOTAL  H.T</t>
  </si>
  <si>
    <t>G) PEINTURE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</si>
</sst>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\-??\ _€_-;_-@_-"/>
    <numFmt numFmtId="165" formatCode="_-* #,##0.00&quot; €&quot;_-;\-* #,##0.00&quot; €&quot;_-;_-* \-??&quot; €&quot;_-;_-@_-"/>
  </numFmts>
  <fonts count="29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Geneva"/>
      <charset val="1"/>
    </font>
    <font>
      <b/>
      <sz val="18"/>
      <color rgb="FF333399"/>
      <name val="Cambria"/>
      <family val="2"/>
      <charset val="1"/>
    </font>
    <font>
      <b/>
      <sz val="18"/>
      <name val="Sakkal Majalla"/>
    </font>
    <font>
      <sz val="11"/>
      <name val="Calibri"/>
      <family val="2"/>
      <charset val="1"/>
    </font>
    <font>
      <sz val="10"/>
      <name val="Times New Roman"/>
      <family val="1"/>
      <charset val="1"/>
    </font>
    <font>
      <sz val="12"/>
      <name val="Times New Roman"/>
      <family val="1"/>
      <charset val="1"/>
    </font>
    <font>
      <sz val="18"/>
      <name val="Sakkal Majalla"/>
    </font>
    <font>
      <sz val="14"/>
      <name val="Cambria"/>
      <family val="1"/>
      <charset val="1"/>
    </font>
    <font>
      <b/>
      <sz val="14"/>
      <name val="Cambria"/>
      <family val="1"/>
      <charset val="1"/>
    </font>
    <font>
      <sz val="14"/>
      <color theme="1"/>
      <name val="Cambria"/>
      <family val="1"/>
      <charset val="1"/>
    </font>
    <font>
      <i/>
      <sz val="10"/>
      <color rgb="FF000000"/>
      <name val="Verdana"/>
      <family val="2"/>
      <charset val="1"/>
    </font>
    <font>
      <sz val="11"/>
      <name val="Times New Roman"/>
      <family val="1"/>
      <charset val="1"/>
    </font>
    <font>
      <b/>
      <u/>
      <sz val="11"/>
      <name val="Times New Roman"/>
      <family val="1"/>
      <charset val="1"/>
    </font>
    <font>
      <sz val="12"/>
      <color rgb="FFFF0000"/>
      <name val="Times New Roman"/>
      <family val="1"/>
      <charset val="1"/>
    </font>
    <font>
      <i/>
      <sz val="11"/>
      <name val="Times New Roman"/>
      <family val="1"/>
      <charset val="1"/>
    </font>
    <font>
      <sz val="11"/>
      <color theme="1"/>
      <name val="Calibri"/>
      <family val="2"/>
      <charset val="1"/>
    </font>
    <font>
      <sz val="18"/>
      <color theme="1"/>
      <name val="Sakkal Majalla"/>
    </font>
    <font>
      <b/>
      <sz val="18"/>
      <color theme="1"/>
      <name val="Sakkal Majalla"/>
    </font>
    <font>
      <b/>
      <u/>
      <sz val="18"/>
      <name val="Sakkal Majalla"/>
    </font>
    <font>
      <u/>
      <sz val="11"/>
      <name val="Calibri"/>
      <family val="2"/>
      <charset val="1"/>
    </font>
    <font>
      <b/>
      <sz val="16"/>
      <name val="Sakkal Majalla"/>
    </font>
    <font>
      <b/>
      <sz val="11"/>
      <name val="Century Schoolbook Euro"/>
    </font>
    <font>
      <sz val="12"/>
      <name val="Sakkal Majalla"/>
    </font>
    <font>
      <b/>
      <sz val="18"/>
      <color rgb="FF000000"/>
      <name val="Sakkal Majalla"/>
    </font>
  </fonts>
  <fills count="22">
    <fill>
      <patternFill patternType="none"/>
    </fill>
    <fill>
      <patternFill patternType="gray125"/>
    </fill>
    <fill>
      <patternFill patternType="solid">
        <fgColor rgb="FFCCCCFF"/>
        <bgColor rgb="FFCFCFCF"/>
      </patternFill>
    </fill>
    <fill>
      <patternFill patternType="solid">
        <fgColor rgb="FF99CCFF"/>
        <bgColor rgb="FFB7DEE8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AC090"/>
      </patternFill>
    </fill>
    <fill>
      <patternFill patternType="solid">
        <fgColor rgb="FFB0B0B0"/>
        <bgColor rgb="FFBFBFBF"/>
      </patternFill>
    </fill>
    <fill>
      <patternFill patternType="solid">
        <fgColor rgb="FFFF9F9F"/>
        <bgColor rgb="FFFAC090"/>
      </patternFill>
    </fill>
    <fill>
      <patternFill patternType="solid">
        <fgColor rgb="FFCFCFCF"/>
        <bgColor rgb="FFC0C0C0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8" tint="0.59987182226020086"/>
        <bgColor rgb="FFCFCFCF"/>
      </patternFill>
    </fill>
    <fill>
      <patternFill patternType="solid">
        <fgColor rgb="FF92D050"/>
        <bgColor rgb="FFC3D69B"/>
      </patternFill>
    </fill>
    <fill>
      <patternFill patternType="solid">
        <fgColor rgb="FF00B0F0"/>
        <bgColor rgb="FF33CCCC"/>
      </patternFill>
    </fill>
    <fill>
      <patternFill patternType="solid">
        <fgColor theme="9" tint="0.39997558519241921"/>
        <b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CFCFC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164" fontId="20" fillId="0" borderId="0"/>
    <xf numFmtId="0" fontId="1" fillId="2" borderId="0"/>
    <xf numFmtId="0" fontId="1" fillId="2" borderId="0"/>
    <xf numFmtId="0" fontId="2" fillId="3" borderId="0"/>
    <xf numFmtId="0" fontId="1" fillId="4" borderId="0"/>
    <xf numFmtId="0" fontId="1" fillId="5" borderId="0"/>
    <xf numFmtId="0" fontId="2" fillId="6" borderId="0"/>
    <xf numFmtId="0" fontId="1" fillId="4" borderId="0"/>
    <xf numFmtId="0" fontId="1" fillId="7" borderId="0"/>
    <xf numFmtId="0" fontId="2" fillId="5" borderId="0"/>
    <xf numFmtId="0" fontId="1" fillId="2" borderId="0"/>
    <xf numFmtId="0" fontId="1" fillId="5" borderId="0"/>
    <xf numFmtId="0" fontId="2" fillId="5" borderId="0"/>
    <xf numFmtId="0" fontId="1" fillId="8" borderId="0"/>
    <xf numFmtId="0" fontId="1" fillId="2" borderId="0"/>
    <xf numFmtId="0" fontId="2" fillId="3" borderId="0"/>
    <xf numFmtId="0" fontId="1" fillId="4" borderId="0"/>
    <xf numFmtId="0" fontId="1" fillId="9" borderId="0"/>
    <xf numFmtId="0" fontId="2" fillId="9" borderId="0"/>
    <xf numFmtId="0" fontId="3" fillId="10" borderId="0"/>
    <xf numFmtId="0" fontId="3" fillId="11" borderId="0"/>
    <xf numFmtId="0" fontId="3" fillId="12" borderId="0"/>
    <xf numFmtId="165" fontId="4" fillId="0" borderId="0"/>
    <xf numFmtId="165" fontId="4" fillId="0" borderId="0"/>
    <xf numFmtId="165" fontId="4" fillId="0" borderId="0"/>
    <xf numFmtId="165" fontId="4" fillId="0" borderId="0"/>
    <xf numFmtId="164" fontId="4" fillId="0" borderId="0"/>
    <xf numFmtId="164" fontId="4" fillId="0" borderId="0"/>
    <xf numFmtId="164" fontId="2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9" fontId="4" fillId="0" borderId="0"/>
    <xf numFmtId="0" fontId="6" fillId="0" borderId="0"/>
  </cellStyleXfs>
  <cellXfs count="143">
    <xf numFmtId="0" fontId="0" fillId="0" borderId="0" xfId="0"/>
    <xf numFmtId="2" fontId="0" fillId="0" borderId="0" xfId="0" applyNumberFormat="1"/>
    <xf numFmtId="0" fontId="9" fillId="0" borderId="0" xfId="33" applyFont="1" applyAlignment="1">
      <alignment horizontal="center" vertical="center" wrapText="1"/>
    </xf>
    <xf numFmtId="0" fontId="11" fillId="0" borderId="1" xfId="30" applyFont="1" applyBorder="1" applyAlignment="1">
      <alignment horizontal="left" vertical="top" wrapText="1"/>
    </xf>
    <xf numFmtId="0" fontId="11" fillId="0" borderId="1" xfId="30" applyFont="1" applyBorder="1" applyAlignment="1">
      <alignment horizontal="center" vertical="center" wrapText="1"/>
    </xf>
    <xf numFmtId="4" fontId="11" fillId="0" borderId="1" xfId="3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4" fillId="0" borderId="0" xfId="0" applyFont="1"/>
    <xf numFmtId="4" fontId="11" fillId="0" borderId="1" xfId="1" applyNumberFormat="1" applyFont="1" applyBorder="1" applyAlignment="1">
      <alignment horizontal="center" vertical="center" wrapText="1"/>
    </xf>
    <xf numFmtId="0" fontId="11" fillId="0" borderId="1" xfId="33" applyFont="1" applyBorder="1" applyAlignment="1">
      <alignment horizontal="center" vertical="center" wrapText="1"/>
    </xf>
    <xf numFmtId="0" fontId="7" fillId="0" borderId="1" xfId="32" applyFont="1" applyBorder="1" applyAlignment="1">
      <alignment horizontal="center" vertical="center" wrapText="1"/>
    </xf>
    <xf numFmtId="2" fontId="11" fillId="0" borderId="1" xfId="32" applyNumberFormat="1" applyFont="1" applyBorder="1" applyAlignment="1">
      <alignment horizontal="left" vertical="top" wrapText="1"/>
    </xf>
    <xf numFmtId="0" fontId="11" fillId="0" borderId="1" xfId="32" applyFont="1" applyBorder="1" applyAlignment="1">
      <alignment horizontal="center" vertical="center" wrapText="1"/>
    </xf>
    <xf numFmtId="4" fontId="11" fillId="0" borderId="1" xfId="3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2" fontId="14" fillId="0" borderId="0" xfId="0" applyNumberFormat="1" applyFont="1"/>
    <xf numFmtId="0" fontId="12" fillId="0" borderId="0" xfId="30" applyFont="1" applyAlignment="1">
      <alignment horizontal="center"/>
    </xf>
    <xf numFmtId="0" fontId="12" fillId="0" borderId="0" xfId="30" applyFont="1" applyAlignment="1">
      <alignment horizontal="right"/>
    </xf>
    <xf numFmtId="0" fontId="12" fillId="0" borderId="0" xfId="30" applyFont="1" applyAlignment="1">
      <alignment horizontal="right" vertical="center"/>
    </xf>
    <xf numFmtId="0" fontId="12" fillId="0" borderId="0" xfId="30" applyFont="1" applyAlignment="1">
      <alignment vertical="center"/>
    </xf>
    <xf numFmtId="2" fontId="12" fillId="0" borderId="0" xfId="30" applyNumberFormat="1" applyFont="1" applyAlignment="1">
      <alignment horizontal="center"/>
    </xf>
    <xf numFmtId="0" fontId="13" fillId="0" borderId="0" xfId="30" applyFont="1" applyAlignment="1">
      <alignment horizontal="left"/>
    </xf>
    <xf numFmtId="4" fontId="13" fillId="0" borderId="0" xfId="30" applyNumberFormat="1" applyFont="1" applyAlignment="1">
      <alignment horizontal="right" vertical="center"/>
    </xf>
    <xf numFmtId="0" fontId="15" fillId="0" borderId="0" xfId="0" applyFont="1"/>
    <xf numFmtId="0" fontId="0" fillId="15" borderId="0" xfId="0" applyFill="1"/>
    <xf numFmtId="0" fontId="8" fillId="15" borderId="0" xfId="0" applyFont="1" applyFill="1"/>
    <xf numFmtId="0" fontId="16" fillId="15" borderId="2" xfId="30" applyFont="1" applyFill="1" applyBorder="1" applyAlignment="1">
      <alignment horizontal="center" vertical="center"/>
    </xf>
    <xf numFmtId="0" fontId="16" fillId="15" borderId="2" xfId="30" applyFont="1" applyFill="1" applyBorder="1" applyAlignment="1">
      <alignment vertical="top" wrapText="1"/>
    </xf>
    <xf numFmtId="0" fontId="10" fillId="15" borderId="2" xfId="30" applyFont="1" applyFill="1" applyBorder="1" applyAlignment="1">
      <alignment horizontal="center" vertical="center"/>
    </xf>
    <xf numFmtId="4" fontId="10" fillId="15" borderId="2" xfId="30" applyNumberFormat="1" applyFont="1" applyFill="1" applyBorder="1" applyAlignment="1">
      <alignment horizontal="right" vertical="center"/>
    </xf>
    <xf numFmtId="4" fontId="10" fillId="15" borderId="2" xfId="0" applyNumberFormat="1" applyFont="1" applyFill="1" applyBorder="1" applyAlignment="1">
      <alignment horizontal="right" vertical="center"/>
    </xf>
    <xf numFmtId="0" fontId="0" fillId="16" borderId="0" xfId="0" applyFill="1"/>
    <xf numFmtId="0" fontId="0" fillId="0" borderId="0" xfId="0"/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wrapText="1"/>
    </xf>
    <xf numFmtId="0" fontId="16" fillId="15" borderId="2" xfId="0" applyFont="1" applyFill="1" applyBorder="1" applyAlignment="1">
      <alignment horizontal="center" wrapText="1"/>
    </xf>
    <xf numFmtId="0" fontId="0" fillId="15" borderId="0" xfId="0" applyFill="1" applyAlignment="1">
      <alignment wrapText="1"/>
    </xf>
    <xf numFmtId="0" fontId="8" fillId="15" borderId="0" xfId="0" applyFont="1" applyFill="1" applyAlignment="1">
      <alignment wrapText="1"/>
    </xf>
    <xf numFmtId="0" fontId="9" fillId="0" borderId="2" xfId="33" applyFont="1" applyBorder="1" applyAlignment="1">
      <alignment horizontal="center" vertical="center" wrapText="1"/>
    </xf>
    <xf numFmtId="0" fontId="10" fillId="0" borderId="2" xfId="33" applyFont="1" applyBorder="1" applyAlignment="1">
      <alignment horizontal="center" vertical="center"/>
    </xf>
    <xf numFmtId="0" fontId="10" fillId="0" borderId="2" xfId="30" applyFont="1" applyBorder="1" applyAlignment="1">
      <alignment horizontal="center" vertical="center"/>
    </xf>
    <xf numFmtId="4" fontId="10" fillId="0" borderId="2" xfId="33" applyNumberFormat="1" applyFont="1" applyBorder="1" applyAlignment="1">
      <alignment horizontal="right" vertical="center"/>
    </xf>
    <xf numFmtId="4" fontId="10" fillId="0" borderId="2" xfId="0" applyNumberFormat="1" applyFont="1" applyBorder="1" applyAlignment="1">
      <alignment horizontal="right" vertical="center"/>
    </xf>
    <xf numFmtId="0" fontId="16" fillId="0" borderId="0" xfId="0" applyFont="1" applyAlignment="1">
      <alignment wrapText="1"/>
    </xf>
    <xf numFmtId="0" fontId="10" fillId="0" borderId="0" xfId="33" applyFont="1" applyAlignment="1">
      <alignment horizontal="center" vertical="center"/>
    </xf>
    <xf numFmtId="4" fontId="10" fillId="0" borderId="0" xfId="33" applyNumberFormat="1" applyFont="1" applyAlignment="1">
      <alignment horizontal="right" vertical="center"/>
    </xf>
    <xf numFmtId="0" fontId="9" fillId="0" borderId="3" xfId="33" applyFont="1" applyBorder="1" applyAlignment="1">
      <alignment vertical="center" wrapText="1"/>
    </xf>
    <xf numFmtId="0" fontId="16" fillId="0" borderId="3" xfId="0" applyFont="1" applyBorder="1" applyAlignment="1">
      <alignment wrapText="1"/>
    </xf>
    <xf numFmtId="0" fontId="0" fillId="15" borderId="0" xfId="0" applyFill="1" applyAlignment="1">
      <alignment vertical="top"/>
    </xf>
    <xf numFmtId="0" fontId="16" fillId="0" borderId="2" xfId="33" applyFont="1" applyBorder="1" applyAlignment="1">
      <alignment horizontal="center" vertical="center" wrapText="1"/>
    </xf>
    <xf numFmtId="0" fontId="16" fillId="0" borderId="2" xfId="3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4" fontId="18" fillId="0" borderId="2" xfId="33" applyNumberFormat="1" applyFont="1" applyBorder="1" applyAlignment="1">
      <alignment horizontal="right" vertical="center"/>
    </xf>
    <xf numFmtId="0" fontId="16" fillId="0" borderId="0" xfId="33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18" fillId="0" borderId="0" xfId="33" applyNumberFormat="1" applyFont="1" applyAlignment="1">
      <alignment horizontal="right" vertical="center"/>
    </xf>
    <xf numFmtId="0" fontId="19" fillId="0" borderId="0" xfId="0" applyFont="1" applyAlignment="1">
      <alignment wrapText="1"/>
    </xf>
    <xf numFmtId="0" fontId="16" fillId="15" borderId="4" xfId="0" applyFont="1" applyFill="1" applyBorder="1" applyAlignment="1">
      <alignment horizontal="right" vertical="center" wrapText="1"/>
    </xf>
    <xf numFmtId="0" fontId="19" fillId="15" borderId="5" xfId="0" applyFont="1" applyFill="1" applyBorder="1" applyAlignment="1">
      <alignment wrapText="1"/>
    </xf>
    <xf numFmtId="0" fontId="8" fillId="0" borderId="1" xfId="0" applyFont="1" applyBorder="1"/>
    <xf numFmtId="4" fontId="14" fillId="0" borderId="1" xfId="0" applyNumberFormat="1" applyFont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0" fontId="12" fillId="0" borderId="1" xfId="33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18" borderId="1" xfId="0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30" applyFont="1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0" fontId="12" fillId="0" borderId="0" xfId="0" applyFont="1"/>
    <xf numFmtId="0" fontId="8" fillId="0" borderId="0" xfId="0" applyFont="1"/>
    <xf numFmtId="2" fontId="11" fillId="0" borderId="1" xfId="32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1" applyNumberFormat="1" applyFont="1" applyBorder="1" applyAlignment="1">
      <alignment horizontal="center" vertical="center"/>
    </xf>
    <xf numFmtId="0" fontId="11" fillId="0" borderId="1" xfId="30" applyFont="1" applyBorder="1" applyAlignment="1">
      <alignment horizontal="left" vertical="center" wrapText="1"/>
    </xf>
    <xf numFmtId="0" fontId="12" fillId="0" borderId="1" xfId="30" applyFont="1" applyBorder="1" applyAlignment="1">
      <alignment horizontal="center" vertical="center"/>
    </xf>
    <xf numFmtId="4" fontId="12" fillId="0" borderId="1" xfId="30" applyNumberFormat="1" applyFont="1" applyBorder="1" applyAlignment="1">
      <alignment horizontal="center" vertical="center"/>
    </xf>
    <xf numFmtId="164" fontId="16" fillId="15" borderId="2" xfId="1" applyFont="1" applyFill="1" applyBorder="1" applyAlignment="1">
      <alignment horizontal="center" wrapText="1"/>
    </xf>
    <xf numFmtId="164" fontId="10" fillId="0" borderId="3" xfId="1" applyFont="1" applyBorder="1" applyAlignment="1">
      <alignment vertical="center"/>
    </xf>
    <xf numFmtId="164" fontId="10" fillId="15" borderId="2" xfId="1" applyFont="1" applyFill="1" applyBorder="1" applyAlignment="1">
      <alignment vertical="center"/>
    </xf>
    <xf numFmtId="164" fontId="10" fillId="15" borderId="6" xfId="1" applyFont="1" applyFill="1" applyBorder="1" applyAlignment="1">
      <alignment vertical="center"/>
    </xf>
    <xf numFmtId="2" fontId="11" fillId="0" borderId="1" xfId="32" applyNumberFormat="1" applyFont="1" applyBorder="1" applyAlignment="1">
      <alignment vertical="center" wrapText="1"/>
    </xf>
    <xf numFmtId="0" fontId="11" fillId="0" borderId="1" xfId="0" applyFont="1" applyFill="1" applyBorder="1"/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 wrapText="1"/>
    </xf>
    <xf numFmtId="0" fontId="13" fillId="0" borderId="1" xfId="3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11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8" fillId="0" borderId="0" xfId="0" applyFont="1" applyFill="1"/>
    <xf numFmtId="0" fontId="7" fillId="0" borderId="1" xfId="3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32" applyFont="1" applyFill="1" applyBorder="1" applyAlignment="1">
      <alignment horizontal="center" vertical="center" wrapText="1"/>
    </xf>
    <xf numFmtId="4" fontId="21" fillId="0" borderId="1" xfId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top" wrapText="1"/>
    </xf>
    <xf numFmtId="2" fontId="11" fillId="0" borderId="1" xfId="32" applyNumberFormat="1" applyFont="1" applyFill="1" applyBorder="1" applyAlignment="1">
      <alignment horizontal="left" vertical="center" wrapText="1"/>
    </xf>
    <xf numFmtId="2" fontId="21" fillId="0" borderId="1" xfId="32" applyNumberFormat="1" applyFont="1" applyFill="1" applyBorder="1" applyAlignment="1">
      <alignment horizontal="left" vertical="top" wrapText="1"/>
    </xf>
    <xf numFmtId="0" fontId="21" fillId="0" borderId="1" xfId="30" applyFont="1" applyFill="1" applyBorder="1" applyAlignment="1">
      <alignment horizontal="left" vertical="top" wrapText="1"/>
    </xf>
    <xf numFmtId="0" fontId="21" fillId="0" borderId="1" xfId="30" applyFont="1" applyFill="1" applyBorder="1" applyAlignment="1">
      <alignment horizontal="left" vertical="center" wrapText="1"/>
    </xf>
    <xf numFmtId="0" fontId="7" fillId="0" borderId="1" xfId="30" applyFont="1" applyFill="1" applyBorder="1" applyAlignment="1">
      <alignment horizontal="center" vertical="center" wrapText="1"/>
    </xf>
    <xf numFmtId="0" fontId="22" fillId="0" borderId="1" xfId="30" applyFont="1" applyFill="1" applyBorder="1" applyAlignment="1">
      <alignment horizontal="center" vertical="center" wrapText="1"/>
    </xf>
    <xf numFmtId="0" fontId="7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19" borderId="1" xfId="33" applyNumberFormat="1" applyFont="1" applyFill="1" applyBorder="1" applyAlignment="1">
      <alignment horizontal="center" vertical="center" wrapText="1"/>
    </xf>
    <xf numFmtId="4" fontId="26" fillId="20" borderId="1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center" wrapText="1"/>
    </xf>
    <xf numFmtId="0" fontId="25" fillId="20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0" fillId="0" borderId="1" xfId="0" applyBorder="1"/>
    <xf numFmtId="0" fontId="23" fillId="0" borderId="0" xfId="33" applyFont="1" applyAlignment="1">
      <alignment horizontal="center" vertical="center" wrapText="1"/>
    </xf>
    <xf numFmtId="0" fontId="24" fillId="0" borderId="0" xfId="0" applyFont="1"/>
    <xf numFmtId="2" fontId="7" fillId="17" borderId="1" xfId="33" applyNumberFormat="1" applyFont="1" applyFill="1" applyBorder="1" applyAlignment="1">
      <alignment horizontal="center" vertical="center" wrapText="1"/>
    </xf>
    <xf numFmtId="2" fontId="7" fillId="13" borderId="1" xfId="33" applyNumberFormat="1" applyFont="1" applyFill="1" applyBorder="1" applyAlignment="1">
      <alignment horizontal="center" vertical="center" wrapText="1"/>
    </xf>
    <xf numFmtId="0" fontId="7" fillId="19" borderId="1" xfId="33" applyFont="1" applyFill="1" applyBorder="1" applyAlignment="1">
      <alignment horizontal="center" vertical="center" wrapText="1"/>
    </xf>
    <xf numFmtId="0" fontId="0" fillId="20" borderId="1" xfId="0" applyFill="1" applyBorder="1"/>
    <xf numFmtId="0" fontId="0" fillId="0" borderId="0" xfId="0" applyAlignment="1">
      <alignment horizontal="center"/>
    </xf>
    <xf numFmtId="0" fontId="0" fillId="0" borderId="0" xfId="0"/>
    <xf numFmtId="164" fontId="10" fillId="15" borderId="1" xfId="1" applyFont="1" applyFill="1" applyBorder="1" applyAlignment="1">
      <alignment horizontal="right" vertical="center"/>
    </xf>
    <xf numFmtId="0" fontId="0" fillId="0" borderId="6" xfId="0" applyBorder="1"/>
    <xf numFmtId="164" fontId="10" fillId="15" borderId="1" xfId="1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7" fillId="14" borderId="7" xfId="30" applyFont="1" applyFill="1" applyBorder="1" applyAlignment="1">
      <alignment horizontal="center" vertical="top" wrapText="1"/>
    </xf>
    <xf numFmtId="0" fontId="7" fillId="14" borderId="8" xfId="30" applyFont="1" applyFill="1" applyBorder="1" applyAlignment="1">
      <alignment horizontal="center" vertical="top" wrapText="1"/>
    </xf>
    <xf numFmtId="0" fontId="7" fillId="14" borderId="9" xfId="30" applyFont="1" applyFill="1" applyBorder="1" applyAlignment="1">
      <alignment horizontal="center" vertical="top" wrapText="1"/>
    </xf>
    <xf numFmtId="0" fontId="0" fillId="21" borderId="1" xfId="0" applyFill="1" applyBorder="1" applyAlignment="1"/>
    <xf numFmtId="0" fontId="7" fillId="14" borderId="7" xfId="30" applyFont="1" applyFill="1" applyBorder="1" applyAlignment="1">
      <alignment horizontal="center" vertical="top" wrapText="1"/>
    </xf>
    <xf numFmtId="0" fontId="7" fillId="14" borderId="7" xfId="30" applyFont="1" applyFill="1" applyBorder="1" applyAlignment="1">
      <alignment horizontal="center" vertical="center" wrapText="1"/>
    </xf>
    <xf numFmtId="0" fontId="7" fillId="14" borderId="8" xfId="30" applyFont="1" applyFill="1" applyBorder="1" applyAlignment="1">
      <alignment horizontal="center" vertical="center" wrapText="1"/>
    </xf>
    <xf numFmtId="0" fontId="7" fillId="14" borderId="9" xfId="30" applyFont="1" applyFill="1" applyBorder="1" applyAlignment="1">
      <alignment horizontal="center" vertical="center" wrapText="1"/>
    </xf>
  </cellXfs>
  <cellStyles count="37">
    <cellStyle name="Accent1 - 20 %" xfId="2"/>
    <cellStyle name="Accent1 - 40 %" xfId="3"/>
    <cellStyle name="Accent1 - 60 %" xfId="4"/>
    <cellStyle name="Accent2 - 20 %" xfId="5"/>
    <cellStyle name="Accent2 - 40 %" xfId="6"/>
    <cellStyle name="Accent2 - 60 %" xfId="7"/>
    <cellStyle name="Accent3 - 20 %" xfId="8"/>
    <cellStyle name="Accent3 - 40 %" xfId="9"/>
    <cellStyle name="Accent3 - 60 %" xfId="10"/>
    <cellStyle name="Accent4 - 20 %" xfId="11"/>
    <cellStyle name="Accent4 - 40 %" xfId="12"/>
    <cellStyle name="Accent4 - 60 %" xfId="13"/>
    <cellStyle name="Accent5 - 20 %" xfId="14"/>
    <cellStyle name="Accent5 - 40 %" xfId="15"/>
    <cellStyle name="Accent5 - 60 %" xfId="16"/>
    <cellStyle name="Accent6 - 20 %" xfId="17"/>
    <cellStyle name="Accent6 - 40 %" xfId="18"/>
    <cellStyle name="Accent6 - 60 %" xfId="19"/>
    <cellStyle name="Emphase 1" xfId="20"/>
    <cellStyle name="Emphase 2" xfId="21"/>
    <cellStyle name="Emphase 3" xfId="22"/>
    <cellStyle name="Euro" xfId="23"/>
    <cellStyle name="Euro 2" xfId="24"/>
    <cellStyle name="Euro 2 2" xfId="25"/>
    <cellStyle name="Euro 3" xfId="26"/>
    <cellStyle name="Milliers" xfId="1" builtinId="3"/>
    <cellStyle name="Milliers 2" xfId="27"/>
    <cellStyle name="Milliers 2 2" xfId="28"/>
    <cellStyle name="Milliers 3" xfId="29"/>
    <cellStyle name="Normal" xfId="0" builtinId="0"/>
    <cellStyle name="Normal 2" xfId="30"/>
    <cellStyle name="Normal 2 2 3" xfId="31"/>
    <cellStyle name="Normal 2_BRD" xfId="32"/>
    <cellStyle name="Normal 3" xfId="33"/>
    <cellStyle name="Normal 4" xfId="34"/>
    <cellStyle name="Pourcentage 2" xfId="35"/>
    <cellStyle name="Titre de la feuille" xfId="36"/>
  </cellStyles>
  <dxfs count="1">
    <dxf>
      <font>
        <color rgb="FFFFFFFF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3D69B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0B0B0"/>
      <rgbColor rgb="FF993366"/>
      <rgbColor rgb="FFFFFFCC"/>
      <rgbColor rgb="FFCCFFFF"/>
      <rgbColor rgb="FF660066"/>
      <rgbColor rgb="FFCFCFCF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B7DEE8"/>
      <rgbColor rgb="FFCCFFCC"/>
      <rgbColor rgb="FFFCD5B5"/>
      <rgbColor rgb="FF99CCFF"/>
      <rgbColor rgb="FFFF9F9F"/>
      <rgbColor rgb="FFBFBFBF"/>
      <rgbColor rgb="FFFFCC99"/>
      <rgbColor rgb="FF3366FF"/>
      <rgbColor rgb="FF33CCCC"/>
      <rgbColor rgb="FF92D050"/>
      <rgbColor rgb="FFFAC09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12"/>
  <sheetViews>
    <sheetView tabSelected="1" view="pageBreakPreview" topLeftCell="A13" zoomScale="70" zoomScaleNormal="70" zoomScaleSheetLayoutView="70" zoomScalePageLayoutView="90" workbookViewId="0">
      <selection activeCell="G99" sqref="G99"/>
    </sheetView>
  </sheetViews>
  <sheetFormatPr baseColWidth="10" defaultColWidth="11.5703125" defaultRowHeight="15"/>
  <cols>
    <col min="1" max="1" width="8.42578125" style="35" customWidth="1"/>
    <col min="2" max="2" width="83" style="35" customWidth="1"/>
    <col min="3" max="3" width="11.5703125" style="74" customWidth="1"/>
    <col min="4" max="4" width="15.85546875" style="1" customWidth="1"/>
    <col min="5" max="5" width="22.42578125" style="35" customWidth="1"/>
    <col min="6" max="6" width="24.28515625" style="35" customWidth="1"/>
    <col min="7" max="7" width="18.5703125" style="35" bestFit="1" customWidth="1"/>
  </cols>
  <sheetData>
    <row r="1" spans="1:11" s="78" customFormat="1" ht="30.75" customHeight="1">
      <c r="A1" s="122" t="s">
        <v>176</v>
      </c>
      <c r="B1" s="123"/>
      <c r="C1" s="123"/>
      <c r="D1" s="123"/>
      <c r="E1" s="123"/>
      <c r="F1" s="123"/>
      <c r="G1" s="123"/>
    </row>
    <row r="2" spans="1:11" s="78" customFormat="1" ht="30.75" customHeight="1">
      <c r="A2" s="122" t="s">
        <v>175</v>
      </c>
      <c r="B2" s="123"/>
      <c r="C2" s="123"/>
      <c r="D2" s="123"/>
      <c r="E2" s="123"/>
      <c r="F2" s="123"/>
      <c r="G2" s="123"/>
    </row>
    <row r="3" spans="1:11" s="78" customFormat="1" ht="28.5" customHeight="1">
      <c r="A3" s="125" t="s">
        <v>3</v>
      </c>
      <c r="B3" s="125" t="s">
        <v>0</v>
      </c>
      <c r="C3" s="125" t="s">
        <v>4</v>
      </c>
      <c r="D3" s="125" t="s">
        <v>5</v>
      </c>
      <c r="E3" s="124" t="s">
        <v>6</v>
      </c>
      <c r="F3" s="121"/>
      <c r="G3" s="124" t="s">
        <v>7</v>
      </c>
    </row>
    <row r="4" spans="1:11" s="78" customFormat="1" ht="30.75" customHeight="1">
      <c r="A4" s="121"/>
      <c r="B4" s="121"/>
      <c r="C4" s="121"/>
      <c r="D4" s="121"/>
      <c r="E4" s="72" t="s">
        <v>8</v>
      </c>
      <c r="F4" s="72" t="s">
        <v>9</v>
      </c>
      <c r="G4" s="121"/>
    </row>
    <row r="5" spans="1:11" s="78" customFormat="1" ht="30" customHeight="1">
      <c r="A5" s="135" t="s">
        <v>10</v>
      </c>
      <c r="B5" s="136"/>
      <c r="C5" s="136"/>
      <c r="D5" s="136"/>
      <c r="E5" s="136"/>
      <c r="F5" s="137"/>
      <c r="G5" s="138"/>
    </row>
    <row r="6" spans="1:11" s="78" customFormat="1" ht="55.5">
      <c r="A6" s="109">
        <v>1</v>
      </c>
      <c r="B6" s="3" t="s">
        <v>159</v>
      </c>
      <c r="C6" s="14" t="s">
        <v>11</v>
      </c>
      <c r="D6" s="5">
        <v>180</v>
      </c>
      <c r="E6" s="5">
        <v>25</v>
      </c>
      <c r="F6" s="5" t="s">
        <v>12</v>
      </c>
      <c r="G6" s="7">
        <f t="shared" ref="G6:G15" si="0">D6*E6</f>
        <v>4500</v>
      </c>
      <c r="H6" s="77"/>
      <c r="I6" s="77"/>
      <c r="J6" s="77"/>
      <c r="K6" s="77"/>
    </row>
    <row r="7" spans="1:11" s="78" customFormat="1" ht="27.75">
      <c r="A7" s="109">
        <v>2</v>
      </c>
      <c r="B7" s="3" t="s">
        <v>13</v>
      </c>
      <c r="C7" s="14" t="s">
        <v>11</v>
      </c>
      <c r="D7" s="5">
        <v>638</v>
      </c>
      <c r="E7" s="5">
        <v>25</v>
      </c>
      <c r="F7" s="6" t="s">
        <v>12</v>
      </c>
      <c r="G7" s="7">
        <f t="shared" si="0"/>
        <v>15950</v>
      </c>
      <c r="H7" s="77"/>
      <c r="I7" s="77"/>
      <c r="J7" s="77"/>
      <c r="K7" s="77"/>
    </row>
    <row r="8" spans="1:11" s="78" customFormat="1" ht="55.5">
      <c r="A8" s="109">
        <f t="shared" ref="A8:A19" si="1">A7+1</f>
        <v>3</v>
      </c>
      <c r="B8" s="3" t="s">
        <v>160</v>
      </c>
      <c r="C8" s="14" t="s">
        <v>11</v>
      </c>
      <c r="D8" s="5">
        <v>174</v>
      </c>
      <c r="E8" s="5">
        <v>40</v>
      </c>
      <c r="F8" s="5" t="s">
        <v>14</v>
      </c>
      <c r="G8" s="7">
        <f t="shared" si="0"/>
        <v>6960</v>
      </c>
      <c r="H8" s="77"/>
      <c r="I8" s="77"/>
      <c r="J8" s="77"/>
      <c r="K8" s="77"/>
    </row>
    <row r="9" spans="1:11" s="78" customFormat="1" ht="27.75">
      <c r="A9" s="109">
        <f t="shared" si="1"/>
        <v>4</v>
      </c>
      <c r="B9" s="8" t="s">
        <v>15</v>
      </c>
      <c r="C9" s="14" t="s">
        <v>11</v>
      </c>
      <c r="D9" s="5">
        <v>27</v>
      </c>
      <c r="E9" s="5">
        <v>60</v>
      </c>
      <c r="F9" s="6" t="s">
        <v>16</v>
      </c>
      <c r="G9" s="7">
        <f t="shared" si="0"/>
        <v>1620</v>
      </c>
      <c r="H9" s="77"/>
      <c r="I9" s="77"/>
      <c r="J9" s="77"/>
      <c r="K9" s="77"/>
    </row>
    <row r="10" spans="1:11" s="78" customFormat="1" ht="55.5">
      <c r="A10" s="109">
        <f>A9+1</f>
        <v>5</v>
      </c>
      <c r="B10" s="8" t="s">
        <v>161</v>
      </c>
      <c r="C10" s="6" t="s">
        <v>1</v>
      </c>
      <c r="D10" s="5">
        <v>5</v>
      </c>
      <c r="E10" s="7">
        <v>100</v>
      </c>
      <c r="F10" s="6" t="s">
        <v>17</v>
      </c>
      <c r="G10" s="7">
        <f t="shared" si="0"/>
        <v>500</v>
      </c>
      <c r="H10" s="77"/>
      <c r="I10" s="77"/>
      <c r="J10" s="77"/>
      <c r="K10" s="77"/>
    </row>
    <row r="11" spans="1:11" s="78" customFormat="1" ht="27.75">
      <c r="A11" s="109">
        <f t="shared" si="1"/>
        <v>6</v>
      </c>
      <c r="B11" s="80" t="s">
        <v>18</v>
      </c>
      <c r="C11" s="6" t="s">
        <v>19</v>
      </c>
      <c r="D11" s="5">
        <v>1</v>
      </c>
      <c r="E11" s="7">
        <v>5000</v>
      </c>
      <c r="F11" s="6" t="s">
        <v>20</v>
      </c>
      <c r="G11" s="7">
        <f t="shared" si="0"/>
        <v>5000</v>
      </c>
      <c r="H11" s="77"/>
      <c r="I11" s="77"/>
      <c r="J11" s="77"/>
      <c r="K11" s="77"/>
    </row>
    <row r="12" spans="1:11" s="78" customFormat="1" ht="55.5">
      <c r="A12" s="109">
        <f t="shared" si="1"/>
        <v>7</v>
      </c>
      <c r="B12" s="8" t="s">
        <v>21</v>
      </c>
      <c r="C12" s="6" t="s">
        <v>19</v>
      </c>
      <c r="D12" s="5">
        <v>1</v>
      </c>
      <c r="E12" s="7">
        <v>5000</v>
      </c>
      <c r="F12" s="6" t="s">
        <v>20</v>
      </c>
      <c r="G12" s="7">
        <f t="shared" si="0"/>
        <v>5000</v>
      </c>
      <c r="H12" s="77"/>
      <c r="I12" s="77"/>
      <c r="J12" s="77"/>
      <c r="K12" s="77"/>
    </row>
    <row r="13" spans="1:11" s="78" customFormat="1" ht="27.75">
      <c r="A13" s="109">
        <f t="shared" si="1"/>
        <v>8</v>
      </c>
      <c r="B13" s="8" t="s">
        <v>22</v>
      </c>
      <c r="C13" s="4" t="s">
        <v>19</v>
      </c>
      <c r="D13" s="5">
        <v>1</v>
      </c>
      <c r="E13" s="5">
        <v>2000</v>
      </c>
      <c r="F13" s="6" t="s">
        <v>23</v>
      </c>
      <c r="G13" s="5">
        <f t="shared" si="0"/>
        <v>2000</v>
      </c>
      <c r="H13" s="77"/>
      <c r="I13" s="77"/>
      <c r="J13" s="77"/>
      <c r="K13" s="77"/>
    </row>
    <row r="14" spans="1:11" s="78" customFormat="1" ht="55.5">
      <c r="A14" s="109">
        <f t="shared" si="1"/>
        <v>9</v>
      </c>
      <c r="B14" s="8" t="s">
        <v>162</v>
      </c>
      <c r="C14" s="6" t="s">
        <v>19</v>
      </c>
      <c r="D14" s="5">
        <v>1</v>
      </c>
      <c r="E14" s="7">
        <v>5000</v>
      </c>
      <c r="F14" s="6" t="s">
        <v>20</v>
      </c>
      <c r="G14" s="7">
        <f t="shared" si="0"/>
        <v>5000</v>
      </c>
      <c r="H14" s="77"/>
      <c r="I14" s="77"/>
      <c r="J14" s="77"/>
      <c r="K14" s="77"/>
    </row>
    <row r="15" spans="1:11" s="78" customFormat="1" ht="27.75">
      <c r="A15" s="110">
        <f t="shared" si="1"/>
        <v>10</v>
      </c>
      <c r="B15" s="8" t="s">
        <v>163</v>
      </c>
      <c r="C15" s="6" t="s">
        <v>19</v>
      </c>
      <c r="D15" s="5">
        <v>1</v>
      </c>
      <c r="E15" s="7">
        <v>3000</v>
      </c>
      <c r="F15" s="6" t="s">
        <v>24</v>
      </c>
      <c r="G15" s="7">
        <f t="shared" si="0"/>
        <v>3000</v>
      </c>
      <c r="H15" s="77"/>
      <c r="I15" s="77"/>
      <c r="J15" s="77"/>
      <c r="K15" s="77"/>
    </row>
    <row r="16" spans="1:11" ht="55.5">
      <c r="A16" s="109">
        <f t="shared" si="1"/>
        <v>11</v>
      </c>
      <c r="B16" s="8" t="s">
        <v>25</v>
      </c>
      <c r="C16" s="6" t="s">
        <v>26</v>
      </c>
      <c r="D16" s="10">
        <v>20</v>
      </c>
      <c r="E16" s="10">
        <v>40</v>
      </c>
      <c r="F16" s="6" t="s">
        <v>14</v>
      </c>
      <c r="G16" s="10">
        <f>E16*D16</f>
        <v>800</v>
      </c>
      <c r="H16" s="9"/>
      <c r="I16" s="9"/>
      <c r="J16" s="9"/>
      <c r="K16" s="9"/>
    </row>
    <row r="17" spans="1:11" ht="27.75">
      <c r="A17" s="109">
        <f t="shared" si="1"/>
        <v>12</v>
      </c>
      <c r="B17" s="8" t="s">
        <v>177</v>
      </c>
      <c r="C17" s="6" t="s">
        <v>26</v>
      </c>
      <c r="D17" s="10">
        <v>20</v>
      </c>
      <c r="E17" s="10">
        <v>40</v>
      </c>
      <c r="F17" s="6" t="s">
        <v>14</v>
      </c>
      <c r="G17" s="10">
        <f>E17*D17</f>
        <v>800</v>
      </c>
      <c r="H17" s="9"/>
      <c r="I17" s="9"/>
      <c r="J17" s="9"/>
      <c r="K17" s="9"/>
    </row>
    <row r="18" spans="1:11" s="78" customFormat="1" ht="55.5">
      <c r="A18" s="109">
        <f t="shared" si="1"/>
        <v>13</v>
      </c>
      <c r="B18" s="8" t="s">
        <v>27</v>
      </c>
      <c r="C18" s="11" t="s">
        <v>28</v>
      </c>
      <c r="D18" s="10">
        <v>20</v>
      </c>
      <c r="E18" s="10">
        <v>200</v>
      </c>
      <c r="F18" s="6" t="s">
        <v>29</v>
      </c>
      <c r="G18" s="10">
        <f>D18*E18</f>
        <v>4000</v>
      </c>
      <c r="H18" s="77"/>
      <c r="I18" s="77"/>
      <c r="J18" s="77"/>
      <c r="K18" s="77"/>
    </row>
    <row r="19" spans="1:11" s="78" customFormat="1" ht="27.75">
      <c r="A19" s="109">
        <f t="shared" si="1"/>
        <v>14</v>
      </c>
      <c r="B19" s="8" t="s">
        <v>30</v>
      </c>
      <c r="C19" s="68"/>
      <c r="D19" s="67"/>
      <c r="E19" s="67"/>
      <c r="F19" s="65"/>
      <c r="G19" s="67"/>
      <c r="H19" s="77"/>
      <c r="I19" s="77"/>
      <c r="J19" s="77"/>
      <c r="K19" s="77"/>
    </row>
    <row r="20" spans="1:11" s="78" customFormat="1" ht="27.75">
      <c r="A20" s="95"/>
      <c r="B20" s="8" t="s">
        <v>31</v>
      </c>
      <c r="C20" s="6" t="s">
        <v>1</v>
      </c>
      <c r="D20" s="10">
        <v>3</v>
      </c>
      <c r="E20" s="10">
        <v>500</v>
      </c>
      <c r="F20" s="10" t="s">
        <v>32</v>
      </c>
      <c r="G20" s="10">
        <f>D20*E20</f>
        <v>1500</v>
      </c>
      <c r="H20" s="77"/>
      <c r="I20" s="77"/>
      <c r="J20" s="77"/>
      <c r="K20" s="77"/>
    </row>
    <row r="21" spans="1:11" s="99" customFormat="1" ht="27.75">
      <c r="A21" s="95"/>
      <c r="B21" s="96" t="s">
        <v>33</v>
      </c>
      <c r="C21" s="97" t="s">
        <v>1</v>
      </c>
      <c r="D21" s="97">
        <v>2</v>
      </c>
      <c r="E21" s="97">
        <v>600</v>
      </c>
      <c r="F21" s="97" t="s">
        <v>34</v>
      </c>
      <c r="G21" s="97">
        <v>1200</v>
      </c>
      <c r="H21" s="98"/>
      <c r="I21" s="98"/>
      <c r="J21" s="98"/>
      <c r="K21" s="98"/>
    </row>
    <row r="22" spans="1:11" s="78" customFormat="1" ht="41.25" customHeight="1">
      <c r="A22" s="100">
        <f>+A19+1</f>
        <v>15</v>
      </c>
      <c r="B22" s="80" t="s">
        <v>35</v>
      </c>
      <c r="C22" s="14" t="s">
        <v>11</v>
      </c>
      <c r="D22" s="10">
        <v>29</v>
      </c>
      <c r="E22" s="10">
        <v>80</v>
      </c>
      <c r="F22" s="6" t="s">
        <v>36</v>
      </c>
      <c r="G22" s="10">
        <f t="shared" ref="G22:G29" si="2">D22*E22</f>
        <v>2320</v>
      </c>
      <c r="H22" s="77"/>
      <c r="I22" s="77"/>
      <c r="J22" s="77"/>
      <c r="K22" s="77"/>
    </row>
    <row r="23" spans="1:11" s="78" customFormat="1" ht="27.75">
      <c r="A23" s="100">
        <f>A22+1</f>
        <v>16</v>
      </c>
      <c r="B23" s="8" t="s">
        <v>37</v>
      </c>
      <c r="C23" s="14" t="s">
        <v>11</v>
      </c>
      <c r="D23" s="10">
        <v>29</v>
      </c>
      <c r="E23" s="10">
        <v>120</v>
      </c>
      <c r="F23" s="6" t="s">
        <v>38</v>
      </c>
      <c r="G23" s="10">
        <f t="shared" si="2"/>
        <v>3480</v>
      </c>
      <c r="H23" s="77"/>
      <c r="I23" s="77"/>
      <c r="J23" s="77"/>
      <c r="K23" s="77"/>
    </row>
    <row r="24" spans="1:11" s="78" customFormat="1" ht="27.75">
      <c r="A24" s="100">
        <f>A23+1</f>
        <v>17</v>
      </c>
      <c r="B24" s="8" t="s">
        <v>39</v>
      </c>
      <c r="C24" s="14" t="s">
        <v>11</v>
      </c>
      <c r="D24" s="10">
        <v>29</v>
      </c>
      <c r="E24" s="10">
        <v>15</v>
      </c>
      <c r="F24" s="6" t="s">
        <v>40</v>
      </c>
      <c r="G24" s="10">
        <f t="shared" si="2"/>
        <v>435</v>
      </c>
      <c r="H24" s="77"/>
      <c r="I24" s="77"/>
      <c r="J24" s="77"/>
      <c r="K24" s="77"/>
    </row>
    <row r="25" spans="1:11" s="78" customFormat="1" ht="55.5">
      <c r="A25" s="100">
        <f>A24+1</f>
        <v>18</v>
      </c>
      <c r="B25" s="80" t="s">
        <v>41</v>
      </c>
      <c r="C25" s="11" t="s">
        <v>26</v>
      </c>
      <c r="D25" s="10">
        <v>12</v>
      </c>
      <c r="E25" s="10">
        <v>1850</v>
      </c>
      <c r="F25" s="10" t="s">
        <v>42</v>
      </c>
      <c r="G25" s="10">
        <f t="shared" si="2"/>
        <v>22200</v>
      </c>
      <c r="H25" s="77"/>
      <c r="I25" s="77"/>
      <c r="J25" s="77"/>
      <c r="K25" s="77"/>
    </row>
    <row r="26" spans="1:11" s="78" customFormat="1" ht="83.25">
      <c r="A26" s="100">
        <f>A25+1</f>
        <v>19</v>
      </c>
      <c r="B26" s="8" t="s">
        <v>43</v>
      </c>
      <c r="C26" s="14" t="s">
        <v>11</v>
      </c>
      <c r="D26" s="10">
        <v>55</v>
      </c>
      <c r="E26" s="10">
        <v>300</v>
      </c>
      <c r="F26" s="10" t="s">
        <v>44</v>
      </c>
      <c r="G26" s="10">
        <f t="shared" si="2"/>
        <v>16500</v>
      </c>
      <c r="H26" s="77"/>
      <c r="I26" s="77"/>
      <c r="J26" s="77"/>
      <c r="K26" s="77"/>
    </row>
    <row r="27" spans="1:11" s="78" customFormat="1" ht="83.25">
      <c r="A27" s="100">
        <f>A26+1</f>
        <v>20</v>
      </c>
      <c r="B27" s="8" t="s">
        <v>45</v>
      </c>
      <c r="C27" s="11" t="s">
        <v>26</v>
      </c>
      <c r="D27" s="10">
        <v>80</v>
      </c>
      <c r="E27" s="10">
        <v>1800</v>
      </c>
      <c r="F27" s="10" t="s">
        <v>46</v>
      </c>
      <c r="G27" s="10">
        <f t="shared" si="2"/>
        <v>144000</v>
      </c>
      <c r="H27" s="77"/>
      <c r="I27" s="77"/>
      <c r="J27" s="77"/>
      <c r="K27" s="77"/>
    </row>
    <row r="28" spans="1:11" s="99" customFormat="1" ht="55.5">
      <c r="A28" s="100">
        <v>21</v>
      </c>
      <c r="B28" s="101" t="s">
        <v>47</v>
      </c>
      <c r="C28" s="102" t="s">
        <v>11</v>
      </c>
      <c r="D28" s="97">
        <v>935</v>
      </c>
      <c r="E28" s="97">
        <v>80</v>
      </c>
      <c r="F28" s="97" t="s">
        <v>36</v>
      </c>
      <c r="G28" s="97">
        <f t="shared" si="2"/>
        <v>74800</v>
      </c>
      <c r="H28" s="98"/>
      <c r="I28" s="98"/>
      <c r="J28" s="98"/>
      <c r="K28" s="98"/>
    </row>
    <row r="29" spans="1:11" s="99" customFormat="1" ht="83.25">
      <c r="A29" s="100">
        <f>A28+1</f>
        <v>22</v>
      </c>
      <c r="B29" s="101" t="s">
        <v>48</v>
      </c>
      <c r="C29" s="102" t="s">
        <v>11</v>
      </c>
      <c r="D29" s="97">
        <v>24</v>
      </c>
      <c r="E29" s="97">
        <v>60</v>
      </c>
      <c r="F29" s="103" t="s">
        <v>16</v>
      </c>
      <c r="G29" s="97">
        <f t="shared" si="2"/>
        <v>1440</v>
      </c>
      <c r="H29" s="98"/>
      <c r="I29" s="98"/>
      <c r="J29" s="98"/>
      <c r="K29" s="98"/>
    </row>
    <row r="30" spans="1:11" s="78" customFormat="1" ht="38.25" customHeight="1">
      <c r="A30" s="140" t="s">
        <v>49</v>
      </c>
      <c r="B30" s="141"/>
      <c r="C30" s="141"/>
      <c r="D30" s="141"/>
      <c r="E30" s="141"/>
      <c r="F30" s="142"/>
      <c r="G30" s="139"/>
      <c r="H30" s="77"/>
      <c r="I30" s="77"/>
      <c r="J30" s="77"/>
      <c r="K30" s="77"/>
    </row>
    <row r="31" spans="1:11" s="78" customFormat="1" ht="55.5">
      <c r="A31" s="100">
        <f>A29+1</f>
        <v>23</v>
      </c>
      <c r="B31" s="104" t="s">
        <v>50</v>
      </c>
      <c r="C31" s="14" t="s">
        <v>11</v>
      </c>
      <c r="D31" s="10">
        <v>174</v>
      </c>
      <c r="E31" s="10">
        <v>280</v>
      </c>
      <c r="F31" s="10" t="s">
        <v>51</v>
      </c>
      <c r="G31" s="10">
        <f t="shared" ref="G31:G39" si="3">D31*E31</f>
        <v>48720</v>
      </c>
      <c r="H31" s="77"/>
      <c r="I31" s="77"/>
      <c r="J31" s="77"/>
      <c r="K31" s="77"/>
    </row>
    <row r="32" spans="1:11" s="78" customFormat="1" ht="55.5">
      <c r="A32" s="100">
        <f t="shared" ref="A32:A39" si="4">A31+1</f>
        <v>24</v>
      </c>
      <c r="B32" s="8" t="s">
        <v>147</v>
      </c>
      <c r="C32" s="14" t="s">
        <v>11</v>
      </c>
      <c r="D32" s="10">
        <v>120</v>
      </c>
      <c r="E32" s="81">
        <v>280</v>
      </c>
      <c r="F32" s="10" t="s">
        <v>51</v>
      </c>
      <c r="G32" s="10">
        <f t="shared" si="3"/>
        <v>33600</v>
      </c>
      <c r="H32" s="77"/>
      <c r="I32" s="77"/>
      <c r="J32" s="77"/>
      <c r="K32" s="77"/>
    </row>
    <row r="33" spans="1:11" s="78" customFormat="1" ht="53.25" customHeight="1">
      <c r="A33" s="100">
        <f t="shared" si="4"/>
        <v>25</v>
      </c>
      <c r="B33" s="8" t="s">
        <v>174</v>
      </c>
      <c r="C33" s="11" t="s">
        <v>28</v>
      </c>
      <c r="D33" s="10">
        <v>140</v>
      </c>
      <c r="E33" s="81">
        <v>80</v>
      </c>
      <c r="F33" s="10" t="s">
        <v>36</v>
      </c>
      <c r="G33" s="10">
        <f t="shared" si="3"/>
        <v>11200</v>
      </c>
      <c r="H33" s="77"/>
      <c r="I33" s="77"/>
      <c r="J33" s="77"/>
      <c r="K33" s="77"/>
    </row>
    <row r="34" spans="1:11" s="78" customFormat="1" ht="55.5">
      <c r="A34" s="100">
        <f t="shared" si="4"/>
        <v>26</v>
      </c>
      <c r="B34" s="8" t="s">
        <v>52</v>
      </c>
      <c r="C34" s="6" t="s">
        <v>1</v>
      </c>
      <c r="D34" s="10">
        <v>3</v>
      </c>
      <c r="E34" s="10">
        <v>450</v>
      </c>
      <c r="F34" s="10" t="s">
        <v>53</v>
      </c>
      <c r="G34" s="10">
        <f t="shared" si="3"/>
        <v>1350</v>
      </c>
      <c r="H34" s="77"/>
      <c r="I34" s="77"/>
      <c r="J34" s="77"/>
      <c r="K34" s="77"/>
    </row>
    <row r="35" spans="1:11" ht="27.75">
      <c r="A35" s="100">
        <f t="shared" si="4"/>
        <v>27</v>
      </c>
      <c r="B35" s="8" t="s">
        <v>54</v>
      </c>
      <c r="C35" s="14" t="s">
        <v>11</v>
      </c>
      <c r="D35" s="10">
        <v>80</v>
      </c>
      <c r="E35" s="10">
        <v>40</v>
      </c>
      <c r="F35" s="10" t="s">
        <v>14</v>
      </c>
      <c r="G35" s="10">
        <f t="shared" si="3"/>
        <v>3200</v>
      </c>
      <c r="H35" s="9"/>
      <c r="I35" s="9"/>
      <c r="J35" s="9"/>
      <c r="K35" s="9"/>
    </row>
    <row r="36" spans="1:11" ht="27.75">
      <c r="A36" s="100">
        <f>A35+1</f>
        <v>28</v>
      </c>
      <c r="B36" s="8" t="s">
        <v>55</v>
      </c>
      <c r="C36" s="6" t="s">
        <v>28</v>
      </c>
      <c r="D36" s="10">
        <v>75</v>
      </c>
      <c r="E36" s="10">
        <v>20</v>
      </c>
      <c r="F36" s="6" t="s">
        <v>56</v>
      </c>
      <c r="G36" s="10">
        <f t="shared" si="3"/>
        <v>1500</v>
      </c>
      <c r="H36" s="9"/>
      <c r="I36" s="9"/>
      <c r="J36" s="9"/>
      <c r="K36" s="9"/>
    </row>
    <row r="37" spans="1:11" ht="27.75">
      <c r="A37" s="100">
        <f t="shared" si="4"/>
        <v>29</v>
      </c>
      <c r="B37" s="8" t="s">
        <v>57</v>
      </c>
      <c r="C37" s="14" t="s">
        <v>11</v>
      </c>
      <c r="D37" s="10">
        <v>80</v>
      </c>
      <c r="E37" s="10">
        <v>150</v>
      </c>
      <c r="F37" s="6" t="s">
        <v>58</v>
      </c>
      <c r="G37" s="10">
        <f t="shared" si="3"/>
        <v>12000</v>
      </c>
      <c r="H37" s="9"/>
      <c r="I37" s="9"/>
      <c r="J37" s="9"/>
      <c r="K37" s="9"/>
    </row>
    <row r="38" spans="1:11" ht="27.75">
      <c r="A38" s="100">
        <f t="shared" si="4"/>
        <v>30</v>
      </c>
      <c r="B38" s="8" t="s">
        <v>59</v>
      </c>
      <c r="C38" s="6" t="s">
        <v>28</v>
      </c>
      <c r="D38" s="10">
        <v>75</v>
      </c>
      <c r="E38" s="10">
        <v>60</v>
      </c>
      <c r="F38" s="10" t="s">
        <v>16</v>
      </c>
      <c r="G38" s="10">
        <f t="shared" si="3"/>
        <v>4500</v>
      </c>
      <c r="H38" s="9"/>
      <c r="I38" s="9"/>
      <c r="J38" s="9"/>
      <c r="K38" s="9"/>
    </row>
    <row r="39" spans="1:11" s="78" customFormat="1" ht="55.5">
      <c r="A39" s="100">
        <f t="shared" si="4"/>
        <v>31</v>
      </c>
      <c r="B39" s="8" t="s">
        <v>60</v>
      </c>
      <c r="C39" s="14" t="s">
        <v>11</v>
      </c>
      <c r="D39" s="10">
        <v>120</v>
      </c>
      <c r="E39" s="81">
        <v>450</v>
      </c>
      <c r="F39" s="10" t="s">
        <v>53</v>
      </c>
      <c r="G39" s="10">
        <f t="shared" si="3"/>
        <v>54000</v>
      </c>
      <c r="H39" s="77"/>
      <c r="I39" s="77"/>
      <c r="J39" s="77"/>
      <c r="K39" s="77"/>
    </row>
    <row r="40" spans="1:11" s="78" customFormat="1" ht="25.5" customHeight="1">
      <c r="A40" s="135" t="s">
        <v>155</v>
      </c>
      <c r="B40" s="136"/>
      <c r="C40" s="136"/>
      <c r="D40" s="136"/>
      <c r="E40" s="136"/>
      <c r="F40" s="137"/>
      <c r="G40" s="139"/>
      <c r="H40" s="77"/>
      <c r="I40" s="77"/>
      <c r="J40" s="77"/>
      <c r="K40" s="77"/>
    </row>
    <row r="41" spans="1:11" s="78" customFormat="1" ht="27.75">
      <c r="A41" s="111">
        <f>+A39+1</f>
        <v>32</v>
      </c>
      <c r="B41" s="13" t="s">
        <v>172</v>
      </c>
      <c r="C41" s="14" t="s">
        <v>11</v>
      </c>
      <c r="D41" s="7">
        <v>50</v>
      </c>
      <c r="E41" s="15">
        <v>120</v>
      </c>
      <c r="F41" s="6" t="s">
        <v>38</v>
      </c>
      <c r="G41" s="7">
        <f t="shared" ref="G41:G46" si="5">E41*D41</f>
        <v>6000</v>
      </c>
      <c r="H41" s="77"/>
      <c r="I41" s="77"/>
      <c r="J41" s="77"/>
      <c r="K41" s="77"/>
    </row>
    <row r="42" spans="1:11" s="78" customFormat="1" ht="27.75">
      <c r="A42" s="111">
        <f>+A41+1</f>
        <v>33</v>
      </c>
      <c r="B42" s="13" t="s">
        <v>61</v>
      </c>
      <c r="C42" s="14" t="s">
        <v>11</v>
      </c>
      <c r="D42" s="7">
        <v>70</v>
      </c>
      <c r="E42" s="15">
        <v>100</v>
      </c>
      <c r="F42" s="6" t="s">
        <v>17</v>
      </c>
      <c r="G42" s="7">
        <f t="shared" si="5"/>
        <v>7000</v>
      </c>
      <c r="H42" s="77"/>
      <c r="I42" s="77"/>
      <c r="J42" s="77"/>
      <c r="K42" s="77"/>
    </row>
    <row r="43" spans="1:11" s="78" customFormat="1" ht="27.75">
      <c r="A43" s="111">
        <f>+A42+1</f>
        <v>34</v>
      </c>
      <c r="B43" s="13" t="s">
        <v>62</v>
      </c>
      <c r="C43" s="14" t="s">
        <v>11</v>
      </c>
      <c r="D43" s="7">
        <v>50</v>
      </c>
      <c r="E43" s="15">
        <v>80</v>
      </c>
      <c r="F43" s="6" t="s">
        <v>36</v>
      </c>
      <c r="G43" s="7">
        <f t="shared" si="5"/>
        <v>4000</v>
      </c>
      <c r="H43" s="77"/>
      <c r="I43" s="77"/>
      <c r="J43" s="77"/>
      <c r="K43" s="77"/>
    </row>
    <row r="44" spans="1:11" s="78" customFormat="1" ht="55.5">
      <c r="A44" s="111">
        <f t="shared" ref="A44:A47" si="6">+A43+1</f>
        <v>35</v>
      </c>
      <c r="B44" s="79" t="s">
        <v>164</v>
      </c>
      <c r="C44" s="14" t="s">
        <v>11</v>
      </c>
      <c r="D44" s="7">
        <v>100</v>
      </c>
      <c r="E44" s="15">
        <v>280</v>
      </c>
      <c r="F44" s="6" t="s">
        <v>51</v>
      </c>
      <c r="G44" s="7">
        <f t="shared" si="5"/>
        <v>28000</v>
      </c>
      <c r="H44" s="77"/>
      <c r="I44" s="77"/>
      <c r="J44" s="77"/>
      <c r="K44" s="77"/>
    </row>
    <row r="45" spans="1:11" s="78" customFormat="1" ht="27.75">
      <c r="A45" s="111">
        <f t="shared" si="6"/>
        <v>36</v>
      </c>
      <c r="B45" s="13" t="s">
        <v>148</v>
      </c>
      <c r="C45" s="14" t="s">
        <v>11</v>
      </c>
      <c r="D45" s="7">
        <f>20*1*0.25</f>
        <v>5</v>
      </c>
      <c r="E45" s="15">
        <v>120</v>
      </c>
      <c r="F45" s="6" t="s">
        <v>38</v>
      </c>
      <c r="G45" s="7">
        <f t="shared" si="5"/>
        <v>600</v>
      </c>
      <c r="H45" s="77"/>
      <c r="I45" s="77"/>
      <c r="J45" s="77"/>
      <c r="K45" s="77"/>
    </row>
    <row r="46" spans="1:11" s="78" customFormat="1" ht="55.5">
      <c r="A46" s="111">
        <f t="shared" si="6"/>
        <v>37</v>
      </c>
      <c r="B46" s="105" t="s">
        <v>165</v>
      </c>
      <c r="C46" s="14" t="s">
        <v>28</v>
      </c>
      <c r="D46" s="7">
        <v>10</v>
      </c>
      <c r="E46" s="15">
        <v>250</v>
      </c>
      <c r="F46" s="6" t="s">
        <v>91</v>
      </c>
      <c r="G46" s="7">
        <f t="shared" si="5"/>
        <v>2500</v>
      </c>
      <c r="H46" s="77"/>
      <c r="I46" s="77"/>
      <c r="J46" s="77"/>
      <c r="K46" s="77"/>
    </row>
    <row r="47" spans="1:11" s="78" customFormat="1" ht="27.75">
      <c r="A47" s="111">
        <f t="shared" si="6"/>
        <v>38</v>
      </c>
      <c r="B47" s="79" t="s">
        <v>63</v>
      </c>
      <c r="C47" s="14" t="s">
        <v>11</v>
      </c>
      <c r="D47" s="7">
        <v>80</v>
      </c>
      <c r="E47" s="7">
        <v>150</v>
      </c>
      <c r="F47" s="6" t="s">
        <v>58</v>
      </c>
      <c r="G47" s="7">
        <f>D47*E47</f>
        <v>12000</v>
      </c>
      <c r="H47" s="77"/>
      <c r="I47" s="77"/>
      <c r="J47" s="77"/>
      <c r="K47" s="77"/>
    </row>
    <row r="48" spans="1:11" s="78" customFormat="1" ht="27" customHeight="1">
      <c r="A48" s="135" t="s">
        <v>156</v>
      </c>
      <c r="B48" s="136"/>
      <c r="C48" s="136"/>
      <c r="D48" s="136"/>
      <c r="E48" s="136"/>
      <c r="F48" s="137"/>
      <c r="G48" s="139"/>
      <c r="H48" s="77"/>
      <c r="I48" s="77"/>
      <c r="J48" s="77"/>
      <c r="K48" s="77"/>
    </row>
    <row r="49" spans="1:11" s="78" customFormat="1" ht="27.75">
      <c r="A49" s="109">
        <f>+A47+1</f>
        <v>39</v>
      </c>
      <c r="B49" s="80" t="s">
        <v>64</v>
      </c>
      <c r="C49" s="14" t="s">
        <v>11</v>
      </c>
      <c r="D49" s="10">
        <v>80</v>
      </c>
      <c r="E49" s="10">
        <v>500</v>
      </c>
      <c r="F49" s="6" t="s">
        <v>32</v>
      </c>
      <c r="G49" s="10">
        <f t="shared" ref="G49:G56" si="7">D49*E49</f>
        <v>40000</v>
      </c>
      <c r="H49" s="77"/>
      <c r="I49" s="77"/>
      <c r="J49" s="77"/>
      <c r="K49" s="77"/>
    </row>
    <row r="50" spans="1:11" s="78" customFormat="1" ht="55.5">
      <c r="A50" s="109">
        <f t="shared" ref="A50:A56" si="8">A49+1</f>
        <v>40</v>
      </c>
      <c r="B50" s="96" t="s">
        <v>166</v>
      </c>
      <c r="C50" s="14" t="s">
        <v>11</v>
      </c>
      <c r="D50" s="10">
        <v>24</v>
      </c>
      <c r="E50" s="10">
        <v>1800</v>
      </c>
      <c r="F50" s="6" t="s">
        <v>46</v>
      </c>
      <c r="G50" s="10">
        <f t="shared" si="7"/>
        <v>43200</v>
      </c>
      <c r="H50" s="77"/>
      <c r="I50" s="77"/>
      <c r="J50" s="77"/>
      <c r="K50" s="77"/>
    </row>
    <row r="51" spans="1:11" s="78" customFormat="1" ht="55.5">
      <c r="A51" s="109">
        <f t="shared" si="8"/>
        <v>41</v>
      </c>
      <c r="B51" s="8" t="s">
        <v>65</v>
      </c>
      <c r="C51" s="14" t="s">
        <v>11</v>
      </c>
      <c r="D51" s="10">
        <v>9</v>
      </c>
      <c r="E51" s="10">
        <v>400</v>
      </c>
      <c r="F51" s="6" t="s">
        <v>66</v>
      </c>
      <c r="G51" s="10">
        <f t="shared" si="7"/>
        <v>3600</v>
      </c>
      <c r="H51" s="77"/>
      <c r="I51" s="77"/>
      <c r="J51" s="77"/>
      <c r="K51" s="77"/>
    </row>
    <row r="52" spans="1:11" s="78" customFormat="1" ht="55.5">
      <c r="A52" s="109">
        <f t="shared" si="8"/>
        <v>42</v>
      </c>
      <c r="B52" s="8" t="s">
        <v>67</v>
      </c>
      <c r="C52" s="6" t="s">
        <v>28</v>
      </c>
      <c r="D52" s="10">
        <v>16</v>
      </c>
      <c r="E52" s="10">
        <v>80</v>
      </c>
      <c r="F52" s="6" t="s">
        <v>36</v>
      </c>
      <c r="G52" s="10">
        <f t="shared" si="7"/>
        <v>1280</v>
      </c>
      <c r="H52" s="77"/>
      <c r="I52" s="77"/>
      <c r="J52" s="77"/>
      <c r="K52" s="77"/>
    </row>
    <row r="53" spans="1:11" s="78" customFormat="1" ht="27.75">
      <c r="A53" s="109">
        <f t="shared" si="8"/>
        <v>43</v>
      </c>
      <c r="B53" s="13" t="s">
        <v>68</v>
      </c>
      <c r="C53" s="14" t="s">
        <v>11</v>
      </c>
      <c r="D53" s="7">
        <v>12</v>
      </c>
      <c r="E53" s="81">
        <v>500</v>
      </c>
      <c r="F53" s="10" t="s">
        <v>32</v>
      </c>
      <c r="G53" s="7">
        <f t="shared" si="7"/>
        <v>6000</v>
      </c>
      <c r="H53" s="77"/>
      <c r="I53" s="77"/>
      <c r="J53" s="77"/>
      <c r="K53" s="77"/>
    </row>
    <row r="54" spans="1:11" s="78" customFormat="1" ht="27.75">
      <c r="A54" s="109">
        <f t="shared" si="8"/>
        <v>44</v>
      </c>
      <c r="B54" s="13" t="s">
        <v>69</v>
      </c>
      <c r="C54" s="14" t="s">
        <v>11</v>
      </c>
      <c r="D54" s="7">
        <v>5</v>
      </c>
      <c r="E54" s="81">
        <v>500</v>
      </c>
      <c r="F54" s="10" t="s">
        <v>32</v>
      </c>
      <c r="G54" s="7">
        <f t="shared" si="7"/>
        <v>2500</v>
      </c>
      <c r="H54" s="77"/>
      <c r="I54" s="77"/>
      <c r="J54" s="77"/>
      <c r="K54" s="77"/>
    </row>
    <row r="55" spans="1:11" s="78" customFormat="1" ht="27.75">
      <c r="A55" s="109">
        <f t="shared" si="8"/>
        <v>45</v>
      </c>
      <c r="B55" s="106" t="s">
        <v>170</v>
      </c>
      <c r="C55" s="14" t="s">
        <v>11</v>
      </c>
      <c r="D55" s="10">
        <v>9</v>
      </c>
      <c r="E55" s="15">
        <v>800</v>
      </c>
      <c r="F55" s="6" t="s">
        <v>70</v>
      </c>
      <c r="G55" s="7">
        <f t="shared" si="7"/>
        <v>7200</v>
      </c>
      <c r="H55" s="77"/>
      <c r="I55" s="77"/>
      <c r="J55" s="77"/>
      <c r="K55" s="77"/>
    </row>
    <row r="56" spans="1:11" s="78" customFormat="1" ht="55.5">
      <c r="A56" s="109">
        <f t="shared" si="8"/>
        <v>46</v>
      </c>
      <c r="B56" s="106" t="s">
        <v>71</v>
      </c>
      <c r="C56" s="6" t="s">
        <v>28</v>
      </c>
      <c r="D56" s="10">
        <v>22</v>
      </c>
      <c r="E56" s="10">
        <v>800</v>
      </c>
      <c r="F56" s="6" t="s">
        <v>70</v>
      </c>
      <c r="G56" s="10">
        <f t="shared" si="7"/>
        <v>17600</v>
      </c>
      <c r="H56" s="77"/>
      <c r="I56" s="77"/>
      <c r="J56" s="77"/>
      <c r="K56" s="77"/>
    </row>
    <row r="57" spans="1:11" s="78" customFormat="1" ht="25.5" customHeight="1">
      <c r="A57" s="135" t="s">
        <v>157</v>
      </c>
      <c r="B57" s="136"/>
      <c r="C57" s="136"/>
      <c r="D57" s="136"/>
      <c r="E57" s="136"/>
      <c r="F57" s="137"/>
      <c r="G57" s="139"/>
      <c r="H57" s="77"/>
      <c r="I57" s="77"/>
      <c r="J57" s="77"/>
      <c r="K57" s="77"/>
    </row>
    <row r="58" spans="1:11" s="78" customFormat="1" ht="27.75">
      <c r="A58" s="112">
        <f>A56+1</f>
        <v>47</v>
      </c>
      <c r="B58" s="8" t="s">
        <v>72</v>
      </c>
      <c r="C58" s="6" t="s">
        <v>1</v>
      </c>
      <c r="D58" s="7">
        <v>1</v>
      </c>
      <c r="E58" s="7">
        <v>200</v>
      </c>
      <c r="F58" s="6" t="s">
        <v>29</v>
      </c>
      <c r="G58" s="7">
        <f>E58*D58</f>
        <v>200</v>
      </c>
      <c r="H58" s="77"/>
      <c r="I58" s="77"/>
      <c r="J58" s="77"/>
      <c r="K58" s="77"/>
    </row>
    <row r="59" spans="1:11" s="78" customFormat="1" ht="27.75">
      <c r="A59" s="112">
        <f>A58+1</f>
        <v>48</v>
      </c>
      <c r="B59" s="3" t="s">
        <v>73</v>
      </c>
      <c r="C59" s="6" t="s">
        <v>1</v>
      </c>
      <c r="D59" s="7">
        <v>1</v>
      </c>
      <c r="E59" s="5">
        <v>200</v>
      </c>
      <c r="F59" s="6" t="s">
        <v>29</v>
      </c>
      <c r="G59" s="7">
        <f t="shared" ref="G59:G84" si="9">E59*D59</f>
        <v>200</v>
      </c>
      <c r="H59" s="77"/>
      <c r="I59" s="77"/>
      <c r="J59" s="77"/>
      <c r="K59" s="77"/>
    </row>
    <row r="60" spans="1:11" s="78" customFormat="1" ht="27.75">
      <c r="A60" s="112">
        <f>A59+1</f>
        <v>49</v>
      </c>
      <c r="B60" s="3" t="s">
        <v>74</v>
      </c>
      <c r="C60" s="6" t="s">
        <v>1</v>
      </c>
      <c r="D60" s="7">
        <v>1</v>
      </c>
      <c r="E60" s="5">
        <v>500</v>
      </c>
      <c r="F60" s="6" t="s">
        <v>32</v>
      </c>
      <c r="G60" s="7">
        <f t="shared" si="9"/>
        <v>500</v>
      </c>
      <c r="H60" s="77"/>
      <c r="I60" s="77"/>
      <c r="J60" s="77"/>
      <c r="K60" s="77"/>
    </row>
    <row r="61" spans="1:11" s="78" customFormat="1" ht="27.75">
      <c r="A61" s="112">
        <f t="shared" ref="A61" si="10">A60+1</f>
        <v>50</v>
      </c>
      <c r="B61" s="3" t="s">
        <v>167</v>
      </c>
      <c r="C61" s="6" t="s">
        <v>1</v>
      </c>
      <c r="D61" s="7">
        <v>1</v>
      </c>
      <c r="E61" s="93">
        <v>1000</v>
      </c>
      <c r="F61" s="94" t="s">
        <v>81</v>
      </c>
      <c r="G61" s="7">
        <f>E61*D61</f>
        <v>1000</v>
      </c>
      <c r="H61" s="77"/>
      <c r="I61" s="77"/>
      <c r="J61" s="77"/>
      <c r="K61" s="77"/>
    </row>
    <row r="62" spans="1:11" s="78" customFormat="1" ht="27.75">
      <c r="A62" s="112">
        <f>A61+1</f>
        <v>51</v>
      </c>
      <c r="B62" s="8" t="s">
        <v>75</v>
      </c>
      <c r="C62" s="70"/>
      <c r="D62" s="66"/>
      <c r="E62" s="66"/>
      <c r="F62" s="65"/>
      <c r="G62" s="7"/>
      <c r="H62" s="77"/>
      <c r="I62" s="77"/>
      <c r="J62" s="77"/>
      <c r="K62" s="77"/>
    </row>
    <row r="63" spans="1:11" s="78" customFormat="1" ht="27.75">
      <c r="A63" s="112"/>
      <c r="B63" s="8" t="s">
        <v>76</v>
      </c>
      <c r="C63" s="6" t="s">
        <v>28</v>
      </c>
      <c r="D63" s="10">
        <v>10</v>
      </c>
      <c r="E63" s="10">
        <v>180</v>
      </c>
      <c r="F63" s="6" t="s">
        <v>77</v>
      </c>
      <c r="G63" s="7">
        <f t="shared" si="9"/>
        <v>1800</v>
      </c>
      <c r="H63" s="77"/>
      <c r="I63" s="77"/>
      <c r="J63" s="77"/>
      <c r="K63" s="77"/>
    </row>
    <row r="64" spans="1:11" s="78" customFormat="1" ht="27.75">
      <c r="A64" s="112"/>
      <c r="B64" s="8" t="s">
        <v>171</v>
      </c>
      <c r="C64" s="6" t="s">
        <v>28</v>
      </c>
      <c r="D64" s="10">
        <v>50</v>
      </c>
      <c r="E64" s="10">
        <v>30</v>
      </c>
      <c r="F64" s="6" t="s">
        <v>78</v>
      </c>
      <c r="G64" s="7">
        <f t="shared" si="9"/>
        <v>1500</v>
      </c>
      <c r="H64" s="77"/>
      <c r="I64" s="77"/>
      <c r="J64" s="77"/>
      <c r="K64" s="77"/>
    </row>
    <row r="65" spans="1:11" s="78" customFormat="1" ht="27.75">
      <c r="A65" s="112">
        <f>A62+1</f>
        <v>52</v>
      </c>
      <c r="B65" s="8" t="s">
        <v>79</v>
      </c>
      <c r="C65" s="6" t="s">
        <v>1</v>
      </c>
      <c r="D65" s="7">
        <v>1</v>
      </c>
      <c r="E65" s="93">
        <v>1200</v>
      </c>
      <c r="F65" s="94" t="s">
        <v>146</v>
      </c>
      <c r="G65" s="7">
        <f t="shared" si="9"/>
        <v>1200</v>
      </c>
      <c r="H65" s="77"/>
      <c r="I65" s="77"/>
      <c r="J65" s="77"/>
      <c r="K65" s="77"/>
    </row>
    <row r="66" spans="1:11" s="78" customFormat="1" ht="27.75">
      <c r="A66" s="112">
        <f>A65+1</f>
        <v>53</v>
      </c>
      <c r="B66" s="8" t="s">
        <v>80</v>
      </c>
      <c r="C66" s="6" t="s">
        <v>19</v>
      </c>
      <c r="D66" s="7">
        <v>1</v>
      </c>
      <c r="E66" s="7">
        <v>1000</v>
      </c>
      <c r="F66" s="6" t="s">
        <v>81</v>
      </c>
      <c r="G66" s="7">
        <f t="shared" si="9"/>
        <v>1000</v>
      </c>
      <c r="H66" s="77"/>
      <c r="I66" s="77"/>
      <c r="J66" s="77"/>
      <c r="K66" s="77"/>
    </row>
    <row r="67" spans="1:11" s="78" customFormat="1" ht="27.75">
      <c r="A67" s="112">
        <f>A66+1</f>
        <v>54</v>
      </c>
      <c r="B67" s="3" t="s">
        <v>82</v>
      </c>
      <c r="C67" s="4" t="s">
        <v>19</v>
      </c>
      <c r="D67" s="10">
        <v>1</v>
      </c>
      <c r="E67" s="5">
        <v>500</v>
      </c>
      <c r="F67" s="6" t="s">
        <v>32</v>
      </c>
      <c r="G67" s="7">
        <f t="shared" si="9"/>
        <v>500</v>
      </c>
      <c r="H67" s="77"/>
      <c r="I67" s="77"/>
      <c r="J67" s="77"/>
      <c r="K67" s="77"/>
    </row>
    <row r="68" spans="1:11" s="78" customFormat="1" ht="27.75">
      <c r="A68" s="112">
        <f>A67+1</f>
        <v>55</v>
      </c>
      <c r="B68" s="3" t="s">
        <v>83</v>
      </c>
      <c r="C68" s="4" t="s">
        <v>1</v>
      </c>
      <c r="D68" s="10">
        <v>5</v>
      </c>
      <c r="E68" s="5">
        <v>120</v>
      </c>
      <c r="F68" s="6" t="s">
        <v>38</v>
      </c>
      <c r="G68" s="7">
        <f t="shared" si="9"/>
        <v>600</v>
      </c>
      <c r="H68" s="77"/>
      <c r="I68" s="77"/>
      <c r="J68" s="77"/>
      <c r="K68" s="77"/>
    </row>
    <row r="69" spans="1:11" s="78" customFormat="1" ht="27.75">
      <c r="A69" s="112">
        <f t="shared" ref="A69:A70" si="11">A68+1</f>
        <v>56</v>
      </c>
      <c r="B69" s="3" t="s">
        <v>84</v>
      </c>
      <c r="C69" s="4" t="s">
        <v>1</v>
      </c>
      <c r="D69" s="10">
        <v>10</v>
      </c>
      <c r="E69" s="5">
        <v>150</v>
      </c>
      <c r="F69" s="6" t="s">
        <v>58</v>
      </c>
      <c r="G69" s="7">
        <f t="shared" si="9"/>
        <v>1500</v>
      </c>
      <c r="H69" s="77"/>
      <c r="I69" s="77"/>
      <c r="J69" s="77"/>
      <c r="K69" s="77"/>
    </row>
    <row r="70" spans="1:11" s="78" customFormat="1" ht="27.75">
      <c r="A70" s="112">
        <f t="shared" si="11"/>
        <v>57</v>
      </c>
      <c r="B70" s="3" t="s">
        <v>85</v>
      </c>
      <c r="C70" s="4" t="s">
        <v>1</v>
      </c>
      <c r="D70" s="10">
        <v>2</v>
      </c>
      <c r="E70" s="5">
        <v>150</v>
      </c>
      <c r="F70" s="6" t="s">
        <v>58</v>
      </c>
      <c r="G70" s="7">
        <f t="shared" si="9"/>
        <v>300</v>
      </c>
      <c r="H70" s="77"/>
      <c r="I70" s="77"/>
      <c r="J70" s="77"/>
      <c r="K70" s="77"/>
    </row>
    <row r="71" spans="1:11" s="78" customFormat="1" ht="27.75">
      <c r="A71" s="112">
        <f>A70+1</f>
        <v>58</v>
      </c>
      <c r="B71" s="3" t="s">
        <v>149</v>
      </c>
      <c r="C71" s="4" t="s">
        <v>1</v>
      </c>
      <c r="D71" s="10">
        <v>20</v>
      </c>
      <c r="E71" s="5">
        <v>80</v>
      </c>
      <c r="F71" s="6" t="s">
        <v>36</v>
      </c>
      <c r="G71" s="7">
        <f t="shared" si="9"/>
        <v>1600</v>
      </c>
      <c r="H71" s="77"/>
      <c r="I71" s="77"/>
      <c r="J71" s="77"/>
      <c r="K71" s="77"/>
    </row>
    <row r="72" spans="1:11" s="78" customFormat="1" ht="27.75">
      <c r="A72" s="112">
        <f t="shared" ref="A72:A84" si="12">A71+1</f>
        <v>59</v>
      </c>
      <c r="B72" s="8" t="s">
        <v>150</v>
      </c>
      <c r="C72" s="6" t="s">
        <v>1</v>
      </c>
      <c r="D72" s="7">
        <v>4</v>
      </c>
      <c r="E72" s="7">
        <v>200</v>
      </c>
      <c r="F72" s="6" t="s">
        <v>29</v>
      </c>
      <c r="G72" s="7">
        <f t="shared" si="9"/>
        <v>800</v>
      </c>
      <c r="H72" s="77"/>
      <c r="I72" s="77"/>
      <c r="J72" s="77"/>
      <c r="K72" s="77"/>
    </row>
    <row r="73" spans="1:11" s="78" customFormat="1" ht="27.75">
      <c r="A73" s="112">
        <f t="shared" si="12"/>
        <v>60</v>
      </c>
      <c r="B73" s="3" t="s">
        <v>86</v>
      </c>
      <c r="C73" s="6" t="s">
        <v>1</v>
      </c>
      <c r="D73" s="7">
        <v>4</v>
      </c>
      <c r="E73" s="5">
        <v>100</v>
      </c>
      <c r="F73" s="6" t="s">
        <v>17</v>
      </c>
      <c r="G73" s="7">
        <f t="shared" si="9"/>
        <v>400</v>
      </c>
      <c r="H73" s="77"/>
      <c r="I73" s="77"/>
      <c r="J73" s="77"/>
      <c r="K73" s="77"/>
    </row>
    <row r="74" spans="1:11" s="78" customFormat="1" ht="27.75">
      <c r="A74" s="112">
        <f t="shared" si="12"/>
        <v>61</v>
      </c>
      <c r="B74" s="3" t="s">
        <v>87</v>
      </c>
      <c r="C74" s="6" t="s">
        <v>1</v>
      </c>
      <c r="D74" s="7">
        <v>2</v>
      </c>
      <c r="E74" s="5">
        <v>150</v>
      </c>
      <c r="F74" s="6" t="s">
        <v>58</v>
      </c>
      <c r="G74" s="7">
        <f t="shared" si="9"/>
        <v>300</v>
      </c>
      <c r="H74" s="77"/>
      <c r="I74" s="77"/>
      <c r="J74" s="77"/>
      <c r="K74" s="77"/>
    </row>
    <row r="75" spans="1:11" s="78" customFormat="1" ht="27.75">
      <c r="A75" s="112">
        <f t="shared" si="12"/>
        <v>62</v>
      </c>
      <c r="B75" s="8" t="s">
        <v>88</v>
      </c>
      <c r="C75" s="6" t="s">
        <v>1</v>
      </c>
      <c r="D75" s="7">
        <v>1</v>
      </c>
      <c r="E75" s="7">
        <v>150</v>
      </c>
      <c r="F75" s="6" t="s">
        <v>58</v>
      </c>
      <c r="G75" s="7">
        <f t="shared" si="9"/>
        <v>150</v>
      </c>
      <c r="H75" s="77"/>
      <c r="I75" s="77"/>
      <c r="J75" s="77"/>
      <c r="K75" s="77"/>
    </row>
    <row r="76" spans="1:11" s="78" customFormat="1" ht="55.5">
      <c r="A76" s="112">
        <f t="shared" si="12"/>
        <v>63</v>
      </c>
      <c r="B76" s="104" t="s">
        <v>153</v>
      </c>
      <c r="C76" s="6" t="s">
        <v>1</v>
      </c>
      <c r="D76" s="7">
        <v>1</v>
      </c>
      <c r="E76" s="7">
        <v>3000</v>
      </c>
      <c r="F76" s="6" t="s">
        <v>24</v>
      </c>
      <c r="G76" s="7">
        <f t="shared" si="9"/>
        <v>3000</v>
      </c>
      <c r="H76" s="77"/>
      <c r="I76" s="77"/>
      <c r="J76" s="77"/>
      <c r="K76" s="77"/>
    </row>
    <row r="77" spans="1:11" s="78" customFormat="1" ht="27.75">
      <c r="A77" s="112">
        <f t="shared" si="12"/>
        <v>64</v>
      </c>
      <c r="B77" s="104" t="s">
        <v>89</v>
      </c>
      <c r="C77" s="6" t="s">
        <v>1</v>
      </c>
      <c r="D77" s="7">
        <v>4</v>
      </c>
      <c r="E77" s="93">
        <v>350</v>
      </c>
      <c r="F77" s="94" t="s">
        <v>98</v>
      </c>
      <c r="G77" s="7">
        <f t="shared" si="9"/>
        <v>1400</v>
      </c>
      <c r="H77" s="77"/>
      <c r="I77" s="77"/>
      <c r="J77" s="77"/>
      <c r="K77" s="77"/>
    </row>
    <row r="78" spans="1:11" s="78" customFormat="1" ht="27.75">
      <c r="A78" s="112">
        <f t="shared" si="12"/>
        <v>65</v>
      </c>
      <c r="B78" s="107" t="s">
        <v>168</v>
      </c>
      <c r="C78" s="6" t="s">
        <v>1</v>
      </c>
      <c r="D78" s="7">
        <v>2</v>
      </c>
      <c r="E78" s="93">
        <v>100</v>
      </c>
      <c r="F78" s="94" t="s">
        <v>17</v>
      </c>
      <c r="G78" s="7">
        <f t="shared" si="9"/>
        <v>200</v>
      </c>
      <c r="H78" s="77"/>
      <c r="I78" s="77"/>
      <c r="J78" s="77"/>
      <c r="K78" s="77"/>
    </row>
    <row r="79" spans="1:11" s="78" customFormat="1" ht="27.75">
      <c r="A79" s="112">
        <f t="shared" si="12"/>
        <v>66</v>
      </c>
      <c r="B79" s="107" t="s">
        <v>173</v>
      </c>
      <c r="C79" s="6" t="s">
        <v>1</v>
      </c>
      <c r="D79" s="7">
        <v>10</v>
      </c>
      <c r="E79" s="93">
        <v>120</v>
      </c>
      <c r="F79" s="94" t="s">
        <v>38</v>
      </c>
      <c r="G79" s="7">
        <f t="shared" si="9"/>
        <v>1200</v>
      </c>
      <c r="H79" s="77"/>
      <c r="I79" s="77"/>
      <c r="J79" s="77"/>
      <c r="K79" s="77"/>
    </row>
    <row r="80" spans="1:11" s="78" customFormat="1" ht="27.75">
      <c r="A80" s="112">
        <f t="shared" si="12"/>
        <v>67</v>
      </c>
      <c r="B80" s="104" t="s">
        <v>90</v>
      </c>
      <c r="C80" s="6" t="s">
        <v>1</v>
      </c>
      <c r="D80" s="7">
        <v>6</v>
      </c>
      <c r="E80" s="7">
        <v>150</v>
      </c>
      <c r="F80" s="6" t="s">
        <v>58</v>
      </c>
      <c r="G80" s="7">
        <f t="shared" si="9"/>
        <v>900</v>
      </c>
      <c r="H80" s="77"/>
      <c r="I80" s="77"/>
      <c r="J80" s="77"/>
      <c r="K80" s="77"/>
    </row>
    <row r="81" spans="1:11" s="78" customFormat="1" ht="27.75">
      <c r="A81" s="112">
        <f t="shared" si="12"/>
        <v>68</v>
      </c>
      <c r="B81" s="108" t="s">
        <v>154</v>
      </c>
      <c r="C81" s="4" t="s">
        <v>1</v>
      </c>
      <c r="D81" s="10">
        <v>6</v>
      </c>
      <c r="E81" s="5">
        <v>250</v>
      </c>
      <c r="F81" s="6" t="s">
        <v>91</v>
      </c>
      <c r="G81" s="7">
        <f t="shared" si="9"/>
        <v>1500</v>
      </c>
      <c r="H81" s="77"/>
      <c r="I81" s="77"/>
      <c r="J81" s="77"/>
      <c r="K81" s="77"/>
    </row>
    <row r="82" spans="1:11" s="78" customFormat="1" ht="27.75">
      <c r="A82" s="112">
        <f t="shared" si="12"/>
        <v>69</v>
      </c>
      <c r="B82" s="3" t="s">
        <v>169</v>
      </c>
      <c r="C82" s="4" t="s">
        <v>1</v>
      </c>
      <c r="D82" s="10">
        <v>9</v>
      </c>
      <c r="E82" s="5">
        <v>200</v>
      </c>
      <c r="F82" s="6" t="s">
        <v>29</v>
      </c>
      <c r="G82" s="7">
        <f t="shared" si="9"/>
        <v>1800</v>
      </c>
      <c r="H82" s="77"/>
      <c r="I82" s="77"/>
      <c r="J82" s="77"/>
      <c r="K82" s="77"/>
    </row>
    <row r="83" spans="1:11" s="78" customFormat="1" ht="27.75">
      <c r="A83" s="112">
        <f t="shared" si="12"/>
        <v>70</v>
      </c>
      <c r="B83" s="82" t="s">
        <v>151</v>
      </c>
      <c r="C83" s="6" t="s">
        <v>1</v>
      </c>
      <c r="D83" s="7">
        <v>4</v>
      </c>
      <c r="E83" s="5">
        <v>250</v>
      </c>
      <c r="F83" s="6" t="s">
        <v>91</v>
      </c>
      <c r="G83" s="7">
        <f t="shared" si="9"/>
        <v>1000</v>
      </c>
      <c r="H83" s="77"/>
      <c r="I83" s="77"/>
      <c r="J83" s="77"/>
      <c r="K83" s="77"/>
    </row>
    <row r="84" spans="1:11" s="78" customFormat="1" ht="27.75">
      <c r="A84" s="112">
        <f t="shared" si="12"/>
        <v>71</v>
      </c>
      <c r="B84" s="3" t="s">
        <v>152</v>
      </c>
      <c r="C84" s="6" t="s">
        <v>19</v>
      </c>
      <c r="D84" s="7">
        <v>1</v>
      </c>
      <c r="E84" s="5">
        <v>5000</v>
      </c>
      <c r="F84" s="6" t="s">
        <v>20</v>
      </c>
      <c r="G84" s="7">
        <f t="shared" si="9"/>
        <v>5000</v>
      </c>
      <c r="H84" s="77"/>
      <c r="I84" s="77"/>
      <c r="J84" s="77"/>
      <c r="K84" s="77"/>
    </row>
    <row r="85" spans="1:11" s="78" customFormat="1" ht="25.5" customHeight="1">
      <c r="A85" s="135" t="s">
        <v>158</v>
      </c>
      <c r="B85" s="136"/>
      <c r="C85" s="136"/>
      <c r="D85" s="136"/>
      <c r="E85" s="136"/>
      <c r="F85" s="137"/>
      <c r="G85" s="139"/>
      <c r="H85" s="77"/>
      <c r="I85" s="77"/>
      <c r="J85" s="77"/>
      <c r="K85" s="77"/>
    </row>
    <row r="86" spans="1:11" s="78" customFormat="1" ht="27.75">
      <c r="A86" s="16">
        <f>A84+1</f>
        <v>72</v>
      </c>
      <c r="B86" s="3" t="s">
        <v>92</v>
      </c>
      <c r="C86" s="83"/>
      <c r="D86" s="67"/>
      <c r="E86" s="84"/>
      <c r="F86" s="65"/>
      <c r="G86" s="69"/>
      <c r="H86" s="77"/>
      <c r="I86" s="77"/>
      <c r="J86" s="77"/>
      <c r="K86" s="77"/>
    </row>
    <row r="87" spans="1:11" s="78" customFormat="1" ht="27.75">
      <c r="A87" s="16"/>
      <c r="B87" s="90" t="s">
        <v>143</v>
      </c>
      <c r="C87" s="4" t="s">
        <v>28</v>
      </c>
      <c r="D87" s="10">
        <v>10</v>
      </c>
      <c r="E87" s="5">
        <v>80</v>
      </c>
      <c r="F87" s="6" t="s">
        <v>36</v>
      </c>
      <c r="G87" s="7">
        <f>E87*D87</f>
        <v>800</v>
      </c>
      <c r="H87" s="77"/>
      <c r="I87" s="77"/>
      <c r="J87" s="77"/>
      <c r="K87" s="77"/>
    </row>
    <row r="88" spans="1:11" s="78" customFormat="1" ht="27.75">
      <c r="A88" s="16"/>
      <c r="B88" s="90" t="s">
        <v>144</v>
      </c>
      <c r="C88" s="4" t="s">
        <v>28</v>
      </c>
      <c r="D88" s="10">
        <v>20</v>
      </c>
      <c r="E88" s="5">
        <v>140</v>
      </c>
      <c r="F88" s="6" t="s">
        <v>93</v>
      </c>
      <c r="G88" s="7">
        <f t="shared" ref="G88:G93" si="13">E88*D88</f>
        <v>2800</v>
      </c>
      <c r="H88" s="77"/>
      <c r="I88" s="77"/>
      <c r="J88" s="77"/>
      <c r="K88" s="77"/>
    </row>
    <row r="89" spans="1:11" s="78" customFormat="1" ht="27.75">
      <c r="A89" s="16">
        <f t="shared" ref="A89" si="14">A86+1</f>
        <v>73</v>
      </c>
      <c r="B89" s="8" t="s">
        <v>94</v>
      </c>
      <c r="C89" s="6" t="s">
        <v>1</v>
      </c>
      <c r="D89" s="7">
        <v>4</v>
      </c>
      <c r="E89" s="5">
        <v>120</v>
      </c>
      <c r="F89" s="6" t="s">
        <v>38</v>
      </c>
      <c r="G89" s="7">
        <f t="shared" si="13"/>
        <v>480</v>
      </c>
      <c r="H89" s="77"/>
      <c r="I89" s="77"/>
      <c r="J89" s="77"/>
      <c r="K89" s="77"/>
    </row>
    <row r="90" spans="1:11" s="78" customFormat="1" ht="27.75">
      <c r="A90" s="16">
        <f>A89+1</f>
        <v>74</v>
      </c>
      <c r="B90" s="8" t="s">
        <v>95</v>
      </c>
      <c r="C90" s="6" t="s">
        <v>1</v>
      </c>
      <c r="D90" s="7">
        <v>1</v>
      </c>
      <c r="E90" s="5">
        <v>1800</v>
      </c>
      <c r="F90" s="6" t="s">
        <v>46</v>
      </c>
      <c r="G90" s="7">
        <f t="shared" si="13"/>
        <v>1800</v>
      </c>
      <c r="H90" s="77"/>
      <c r="I90" s="77"/>
      <c r="J90" s="77"/>
      <c r="K90" s="77"/>
    </row>
    <row r="91" spans="1:11" s="78" customFormat="1" ht="27.75">
      <c r="A91" s="16">
        <f>A90+1</f>
        <v>75</v>
      </c>
      <c r="B91" s="8" t="s">
        <v>96</v>
      </c>
      <c r="C91" s="71"/>
      <c r="D91" s="69"/>
      <c r="E91" s="84"/>
      <c r="F91" s="65"/>
      <c r="G91" s="7"/>
      <c r="H91" s="77"/>
      <c r="I91" s="77"/>
      <c r="J91" s="77"/>
      <c r="K91" s="77"/>
    </row>
    <row r="92" spans="1:11" s="78" customFormat="1" ht="27.75">
      <c r="A92" s="16"/>
      <c r="B92" s="91" t="s">
        <v>97</v>
      </c>
      <c r="C92" s="6" t="s">
        <v>1</v>
      </c>
      <c r="D92" s="7">
        <v>1</v>
      </c>
      <c r="E92" s="92">
        <v>600</v>
      </c>
      <c r="F92" s="7" t="s">
        <v>34</v>
      </c>
      <c r="G92" s="7">
        <f t="shared" si="13"/>
        <v>600</v>
      </c>
      <c r="H92" s="77"/>
      <c r="I92" s="77"/>
      <c r="J92" s="77"/>
      <c r="K92" s="77"/>
    </row>
    <row r="93" spans="1:11" s="78" customFormat="1" ht="27.75">
      <c r="A93" s="16"/>
      <c r="B93" s="91" t="s">
        <v>145</v>
      </c>
      <c r="C93" s="6" t="s">
        <v>1</v>
      </c>
      <c r="D93" s="7">
        <v>2</v>
      </c>
      <c r="E93" s="92">
        <v>400</v>
      </c>
      <c r="F93" s="7" t="s">
        <v>66</v>
      </c>
      <c r="G93" s="7">
        <f t="shared" si="13"/>
        <v>800</v>
      </c>
      <c r="H93" s="77"/>
      <c r="I93" s="77"/>
      <c r="J93" s="77"/>
      <c r="K93" s="77"/>
    </row>
    <row r="94" spans="1:11" ht="26.25" customHeight="1">
      <c r="A94" s="135" t="s">
        <v>184</v>
      </c>
      <c r="B94" s="136"/>
      <c r="C94" s="136"/>
      <c r="D94" s="136"/>
      <c r="E94" s="136"/>
      <c r="F94" s="137"/>
      <c r="G94" s="139"/>
      <c r="H94" s="9"/>
      <c r="I94" s="9"/>
      <c r="J94" s="9"/>
      <c r="K94" s="9"/>
    </row>
    <row r="95" spans="1:11" ht="55.5">
      <c r="A95" s="12">
        <f>+A91+1</f>
        <v>76</v>
      </c>
      <c r="B95" s="13" t="s">
        <v>142</v>
      </c>
      <c r="C95" s="14" t="s">
        <v>11</v>
      </c>
      <c r="D95" s="10">
        <v>95</v>
      </c>
      <c r="E95" s="10">
        <v>60</v>
      </c>
      <c r="F95" s="10" t="s">
        <v>16</v>
      </c>
      <c r="G95" s="7">
        <f>E95*D95</f>
        <v>5700</v>
      </c>
      <c r="H95" s="9"/>
      <c r="I95" s="9"/>
      <c r="J95" s="9"/>
      <c r="K95" s="9"/>
    </row>
    <row r="96" spans="1:11" ht="55.5">
      <c r="A96" s="12">
        <f>A95+1</f>
        <v>77</v>
      </c>
      <c r="B96" s="89" t="s">
        <v>99</v>
      </c>
      <c r="C96" s="14" t="s">
        <v>11</v>
      </c>
      <c r="D96" s="10">
        <v>112</v>
      </c>
      <c r="E96" s="10">
        <v>30</v>
      </c>
      <c r="F96" s="6" t="s">
        <v>78</v>
      </c>
      <c r="G96" s="7">
        <f>E96*D96</f>
        <v>3360</v>
      </c>
      <c r="H96" s="9"/>
      <c r="I96" s="9"/>
      <c r="J96" s="9"/>
      <c r="K96" s="9"/>
    </row>
    <row r="97" spans="1:11" ht="27.75">
      <c r="A97" s="12">
        <f t="shared" ref="A97" si="15">A96+1</f>
        <v>78</v>
      </c>
      <c r="B97" s="13" t="s">
        <v>141</v>
      </c>
      <c r="C97" s="14" t="s">
        <v>11</v>
      </c>
      <c r="D97" s="10">
        <v>114</v>
      </c>
      <c r="E97" s="10">
        <v>60</v>
      </c>
      <c r="F97" s="10" t="s">
        <v>16</v>
      </c>
      <c r="G97" s="7">
        <f>D97*E97</f>
        <v>6840</v>
      </c>
      <c r="H97" s="9"/>
      <c r="I97" s="9"/>
      <c r="J97" s="9"/>
      <c r="K97" s="9"/>
    </row>
    <row r="98" spans="1:11" ht="27.75">
      <c r="A98" s="126" t="s">
        <v>183</v>
      </c>
      <c r="B98" s="127"/>
      <c r="C98" s="127"/>
      <c r="D98" s="127"/>
      <c r="E98" s="127"/>
      <c r="F98" s="127"/>
      <c r="G98" s="113">
        <f>SUM(G6:G97)</f>
        <v>727285</v>
      </c>
      <c r="H98" s="9"/>
      <c r="I98" s="9"/>
      <c r="J98" s="9"/>
      <c r="K98" s="9"/>
    </row>
    <row r="99" spans="1:11" ht="27" customHeight="1">
      <c r="A99" s="119" t="s">
        <v>178</v>
      </c>
      <c r="B99" s="119"/>
      <c r="C99" s="119"/>
      <c r="D99" s="119"/>
      <c r="E99" s="119"/>
      <c r="F99" s="119"/>
      <c r="G99" s="114"/>
      <c r="H99" s="9"/>
      <c r="I99" s="9"/>
      <c r="J99" s="9"/>
      <c r="K99" s="9"/>
    </row>
    <row r="100" spans="1:11" ht="27" customHeight="1">
      <c r="A100" s="119" t="s">
        <v>179</v>
      </c>
      <c r="B100" s="119"/>
      <c r="C100" s="119"/>
      <c r="D100" s="119"/>
      <c r="E100" s="119"/>
      <c r="F100" s="119"/>
      <c r="G100" s="114"/>
      <c r="H100" s="9"/>
      <c r="I100" s="9"/>
      <c r="J100" s="9"/>
      <c r="K100" s="9"/>
    </row>
    <row r="101" spans="1:11" ht="23.25">
      <c r="A101" s="119" t="s">
        <v>180</v>
      </c>
      <c r="B101" s="119"/>
      <c r="C101" s="119"/>
      <c r="D101" s="119"/>
      <c r="E101" s="119"/>
      <c r="F101" s="119"/>
      <c r="G101" s="114"/>
      <c r="H101" s="9"/>
      <c r="I101" s="9"/>
      <c r="J101" s="9"/>
      <c r="K101" s="9"/>
    </row>
    <row r="102" spans="1:11" ht="23.25">
      <c r="A102" s="119" t="s">
        <v>181</v>
      </c>
      <c r="B102" s="119"/>
      <c r="C102" s="119"/>
      <c r="D102" s="119"/>
      <c r="E102" s="119"/>
      <c r="F102" s="119"/>
      <c r="G102" s="114"/>
      <c r="H102" s="9"/>
      <c r="I102" s="9"/>
      <c r="J102" s="9"/>
      <c r="K102" s="9"/>
    </row>
    <row r="103" spans="1:11" ht="21">
      <c r="A103" s="115"/>
      <c r="B103" s="116"/>
      <c r="C103" s="116"/>
      <c r="D103" s="117"/>
      <c r="E103" s="117"/>
      <c r="F103" s="118"/>
      <c r="G103" s="117"/>
      <c r="H103" s="9"/>
      <c r="I103" s="9"/>
      <c r="J103" s="9"/>
      <c r="K103" s="9"/>
    </row>
    <row r="104" spans="1:11" ht="27.75">
      <c r="A104" s="120" t="s">
        <v>182</v>
      </c>
      <c r="B104" s="120"/>
      <c r="C104" s="120"/>
      <c r="D104" s="120"/>
      <c r="E104" s="120"/>
      <c r="F104" s="120"/>
      <c r="G104" s="120"/>
      <c r="H104" s="9"/>
      <c r="I104" s="9"/>
      <c r="J104" s="9"/>
      <c r="K104" s="9"/>
    </row>
    <row r="105" spans="1:11" ht="18">
      <c r="A105" s="22"/>
      <c r="B105" s="22"/>
      <c r="C105" s="19"/>
      <c r="D105" s="23"/>
      <c r="E105" s="20"/>
      <c r="G105" s="21"/>
      <c r="H105" s="9"/>
      <c r="I105" s="9"/>
      <c r="J105" s="9"/>
      <c r="K105" s="9"/>
    </row>
    <row r="106" spans="1:11" ht="18">
      <c r="A106" s="9"/>
      <c r="B106" s="24"/>
      <c r="C106" s="17"/>
      <c r="D106" s="18"/>
      <c r="E106" s="9"/>
      <c r="G106" s="25"/>
      <c r="H106" s="9"/>
      <c r="I106" s="9"/>
      <c r="J106" s="9"/>
      <c r="K106" s="9"/>
    </row>
    <row r="107" spans="1:11">
      <c r="B107" s="26"/>
    </row>
    <row r="108" spans="1:11" ht="18">
      <c r="G108" s="25"/>
    </row>
    <row r="109" spans="1:11" ht="18">
      <c r="G109" s="25"/>
    </row>
    <row r="112" spans="1:11" ht="27.75">
      <c r="G112" s="73"/>
    </row>
  </sheetData>
  <mergeCells count="21">
    <mergeCell ref="D3:D4"/>
    <mergeCell ref="B3:B4"/>
    <mergeCell ref="A2:G2"/>
    <mergeCell ref="A100:F100"/>
    <mergeCell ref="C3:C4"/>
    <mergeCell ref="E3:F3"/>
    <mergeCell ref="A99:F99"/>
    <mergeCell ref="A98:F98"/>
    <mergeCell ref="A5:F5"/>
    <mergeCell ref="A1:G1"/>
    <mergeCell ref="G3:G4"/>
    <mergeCell ref="A30:F30"/>
    <mergeCell ref="A3:A4"/>
    <mergeCell ref="A48:F48"/>
    <mergeCell ref="A40:F40"/>
    <mergeCell ref="A101:F101"/>
    <mergeCell ref="A102:F102"/>
    <mergeCell ref="A104:G104"/>
    <mergeCell ref="A57:F57"/>
    <mergeCell ref="A85:F85"/>
    <mergeCell ref="A94:F94"/>
  </mergeCells>
  <conditionalFormatting sqref="D53:D55 D41:D46">
    <cfRule type="cellIs" dxfId="0" priority="2" operator="equal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73" orientation="landscape" useFirstPageNumber="1" horizontalDpi="4294967295" verticalDpi="4294967295" r:id="rId1"/>
  <headerFooter>
    <oddFooter>&amp;R&amp;P</oddFooter>
  </headerFooter>
  <ignoredErrors>
    <ignoredError sqref="A9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111"/>
  <sheetViews>
    <sheetView topLeftCell="A73" zoomScaleNormal="100" zoomScalePageLayoutView="115" workbookViewId="0">
      <selection activeCell="B90" sqref="B90"/>
    </sheetView>
  </sheetViews>
  <sheetFormatPr baseColWidth="10" defaultColWidth="10.7109375" defaultRowHeight="15"/>
  <cols>
    <col min="2" max="2" width="62.5703125" style="35" customWidth="1"/>
  </cols>
  <sheetData>
    <row r="1" spans="1:7">
      <c r="C1" s="128" t="s">
        <v>100</v>
      </c>
      <c r="D1" s="129"/>
      <c r="E1" s="129"/>
    </row>
    <row r="4" spans="1:7" s="28" customFormat="1" ht="14.25" customHeight="1">
      <c r="A4" s="27" t="s">
        <v>101</v>
      </c>
      <c r="B4" s="27" t="s">
        <v>102</v>
      </c>
      <c r="C4" s="27" t="s">
        <v>2</v>
      </c>
      <c r="D4" s="27"/>
      <c r="E4" s="27"/>
      <c r="F4" s="27"/>
      <c r="G4" s="27"/>
    </row>
    <row r="5" spans="1:7" s="78" customFormat="1" ht="14.25" customHeight="1"/>
    <row r="7" spans="1:7" s="28" customFormat="1" ht="14.25" customHeight="1">
      <c r="A7" s="29" t="s">
        <v>101</v>
      </c>
      <c r="B7" s="30" t="s">
        <v>103</v>
      </c>
      <c r="C7" s="31" t="s">
        <v>2</v>
      </c>
      <c r="D7" s="31"/>
      <c r="E7" s="32"/>
      <c r="F7" s="33">
        <f>SUM(D9:D41)</f>
        <v>321.36440000000005</v>
      </c>
    </row>
    <row r="8" spans="1:7">
      <c r="A8" s="34" t="s">
        <v>104</v>
      </c>
      <c r="B8" s="34"/>
    </row>
    <row r="9" spans="1:7">
      <c r="B9">
        <v>4.4000000000000004</v>
      </c>
      <c r="C9">
        <v>2.5</v>
      </c>
      <c r="D9">
        <f t="shared" ref="D9:D41" si="0">C9*B9</f>
        <v>11</v>
      </c>
      <c r="F9" t="s">
        <v>105</v>
      </c>
    </row>
    <row r="10" spans="1:7">
      <c r="B10">
        <v>6.2</v>
      </c>
      <c r="C10">
        <v>2.5</v>
      </c>
      <c r="D10">
        <f t="shared" si="0"/>
        <v>15.5</v>
      </c>
    </row>
    <row r="11" spans="1:7">
      <c r="B11">
        <v>4.9000000000000004</v>
      </c>
      <c r="C11">
        <v>2.5</v>
      </c>
      <c r="D11">
        <f t="shared" si="0"/>
        <v>12.25</v>
      </c>
    </row>
    <row r="12" spans="1:7">
      <c r="B12">
        <v>2.2000000000000002</v>
      </c>
      <c r="C12">
        <v>2.5</v>
      </c>
      <c r="D12">
        <f t="shared" si="0"/>
        <v>5.5</v>
      </c>
    </row>
    <row r="13" spans="1:7">
      <c r="B13">
        <v>12</v>
      </c>
      <c r="C13">
        <v>2.5</v>
      </c>
      <c r="D13">
        <f t="shared" si="0"/>
        <v>30</v>
      </c>
    </row>
    <row r="14" spans="1:7">
      <c r="B14">
        <f>1.7*6</f>
        <v>10.199999999999999</v>
      </c>
      <c r="C14">
        <v>2.5</v>
      </c>
      <c r="D14">
        <f t="shared" si="0"/>
        <v>25.5</v>
      </c>
    </row>
    <row r="15" spans="1:7">
      <c r="B15">
        <v>1.1000000000000001</v>
      </c>
      <c r="C15">
        <v>2.5</v>
      </c>
      <c r="D15">
        <f t="shared" si="0"/>
        <v>2.75</v>
      </c>
    </row>
    <row r="16" spans="1:7">
      <c r="B16">
        <v>1.8</v>
      </c>
      <c r="C16">
        <v>2.5</v>
      </c>
      <c r="D16">
        <f t="shared" si="0"/>
        <v>4.5</v>
      </c>
    </row>
    <row r="17" spans="1:4">
      <c r="B17">
        <v>4.4000000000000004</v>
      </c>
      <c r="C17">
        <v>2.5</v>
      </c>
      <c r="D17">
        <f t="shared" si="0"/>
        <v>11</v>
      </c>
    </row>
    <row r="18" spans="1:4">
      <c r="B18">
        <f>2.4*2</f>
        <v>4.8</v>
      </c>
      <c r="C18">
        <v>2.5</v>
      </c>
      <c r="D18">
        <f t="shared" si="0"/>
        <v>12</v>
      </c>
    </row>
    <row r="19" spans="1:4">
      <c r="A19" s="34" t="s">
        <v>106</v>
      </c>
      <c r="B19" s="34"/>
      <c r="D19">
        <f t="shared" si="0"/>
        <v>0</v>
      </c>
    </row>
    <row r="20" spans="1:4">
      <c r="B20">
        <v>2.8</v>
      </c>
      <c r="C20">
        <v>4.12</v>
      </c>
      <c r="D20">
        <f t="shared" si="0"/>
        <v>11.536</v>
      </c>
    </row>
    <row r="21" spans="1:4">
      <c r="B21">
        <v>1.7</v>
      </c>
      <c r="C21">
        <v>4.12</v>
      </c>
      <c r="D21">
        <f t="shared" si="0"/>
        <v>7.0039999999999996</v>
      </c>
    </row>
    <row r="22" spans="1:4">
      <c r="B22">
        <v>1.4</v>
      </c>
      <c r="C22">
        <v>4.12</v>
      </c>
      <c r="D22">
        <f t="shared" si="0"/>
        <v>5.7679999999999998</v>
      </c>
    </row>
    <row r="23" spans="1:4">
      <c r="B23">
        <v>1.7</v>
      </c>
      <c r="C23">
        <v>4.12</v>
      </c>
      <c r="D23">
        <f t="shared" si="0"/>
        <v>7.0039999999999996</v>
      </c>
    </row>
    <row r="24" spans="1:4">
      <c r="B24">
        <v>1.5</v>
      </c>
      <c r="C24">
        <v>4.12</v>
      </c>
      <c r="D24">
        <f t="shared" si="0"/>
        <v>6.18</v>
      </c>
    </row>
    <row r="25" spans="1:4">
      <c r="B25">
        <v>4</v>
      </c>
      <c r="C25">
        <v>4.12</v>
      </c>
      <c r="D25">
        <f t="shared" si="0"/>
        <v>16.48</v>
      </c>
    </row>
    <row r="26" spans="1:4">
      <c r="B26">
        <v>0.82</v>
      </c>
      <c r="C26">
        <v>4.12</v>
      </c>
      <c r="D26">
        <f t="shared" si="0"/>
        <v>3.3784000000000001</v>
      </c>
    </row>
    <row r="27" spans="1:4">
      <c r="A27" s="34" t="s">
        <v>107</v>
      </c>
      <c r="B27" s="34"/>
      <c r="D27">
        <f t="shared" si="0"/>
        <v>0</v>
      </c>
    </row>
    <row r="28" spans="1:4">
      <c r="B28">
        <v>2.5</v>
      </c>
      <c r="C28">
        <v>2.35</v>
      </c>
      <c r="D28">
        <f t="shared" si="0"/>
        <v>5.875</v>
      </c>
    </row>
    <row r="29" spans="1:4">
      <c r="B29">
        <v>1.8</v>
      </c>
      <c r="C29">
        <v>2.35</v>
      </c>
      <c r="D29">
        <f t="shared" si="0"/>
        <v>4.2300000000000004</v>
      </c>
    </row>
    <row r="30" spans="1:4">
      <c r="B30">
        <v>1.81</v>
      </c>
      <c r="C30">
        <v>2.35</v>
      </c>
      <c r="D30">
        <f t="shared" si="0"/>
        <v>4.2535000000000007</v>
      </c>
    </row>
    <row r="31" spans="1:4">
      <c r="B31">
        <v>4.7</v>
      </c>
      <c r="C31">
        <v>2.35</v>
      </c>
      <c r="D31">
        <f t="shared" si="0"/>
        <v>11.045000000000002</v>
      </c>
    </row>
    <row r="32" spans="1:4">
      <c r="B32">
        <v>5.6</v>
      </c>
      <c r="C32">
        <v>2.35</v>
      </c>
      <c r="D32">
        <f t="shared" si="0"/>
        <v>13.16</v>
      </c>
    </row>
    <row r="33" spans="1:7">
      <c r="B33">
        <v>1.77</v>
      </c>
      <c r="C33">
        <v>2.35</v>
      </c>
      <c r="D33">
        <f t="shared" si="0"/>
        <v>4.1595000000000004</v>
      </c>
    </row>
    <row r="34" spans="1:7">
      <c r="B34">
        <v>1.3</v>
      </c>
      <c r="C34">
        <v>2.35</v>
      </c>
      <c r="D34">
        <f t="shared" si="0"/>
        <v>3.0550000000000002</v>
      </c>
    </row>
    <row r="35" spans="1:7">
      <c r="B35">
        <v>2.2000000000000002</v>
      </c>
      <c r="C35">
        <v>2.35</v>
      </c>
      <c r="D35">
        <f t="shared" si="0"/>
        <v>5.1700000000000008</v>
      </c>
    </row>
    <row r="36" spans="1:7">
      <c r="B36">
        <v>9</v>
      </c>
      <c r="C36">
        <v>2.35</v>
      </c>
      <c r="D36">
        <f t="shared" si="0"/>
        <v>21.150000000000002</v>
      </c>
    </row>
    <row r="37" spans="1:7">
      <c r="B37">
        <v>17.399999999999999</v>
      </c>
      <c r="C37">
        <v>2.35</v>
      </c>
      <c r="D37">
        <f t="shared" si="0"/>
        <v>40.89</v>
      </c>
    </row>
    <row r="38" spans="1:7">
      <c r="B38">
        <v>1.4</v>
      </c>
      <c r="C38">
        <v>2.35</v>
      </c>
      <c r="D38">
        <f t="shared" si="0"/>
        <v>3.29</v>
      </c>
    </row>
    <row r="39" spans="1:7">
      <c r="B39">
        <v>1.76</v>
      </c>
      <c r="C39">
        <v>2.35</v>
      </c>
      <c r="D39">
        <f t="shared" si="0"/>
        <v>4.1360000000000001</v>
      </c>
    </row>
    <row r="40" spans="1:7">
      <c r="B40">
        <v>6</v>
      </c>
      <c r="C40">
        <v>2</v>
      </c>
      <c r="D40">
        <f t="shared" si="0"/>
        <v>12</v>
      </c>
    </row>
    <row r="41" spans="1:7">
      <c r="B41">
        <v>1.6</v>
      </c>
      <c r="C41">
        <v>1</v>
      </c>
      <c r="D41">
        <f t="shared" si="0"/>
        <v>1.6</v>
      </c>
    </row>
    <row r="42" spans="1:7" s="78" customFormat="1" ht="14.25" customHeight="1">
      <c r="A42" s="29" t="s">
        <v>108</v>
      </c>
      <c r="B42" s="29" t="s">
        <v>109</v>
      </c>
      <c r="C42" s="29" t="s">
        <v>2</v>
      </c>
      <c r="D42" s="29"/>
      <c r="E42" s="29"/>
      <c r="F42" s="29">
        <f>SUM(B44:B46)</f>
        <v>77</v>
      </c>
      <c r="G42" s="29"/>
    </row>
    <row r="43" spans="1:7" s="78" customFormat="1" ht="14.25" customHeight="1">
      <c r="A43" s="78" t="s">
        <v>110</v>
      </c>
    </row>
    <row r="44" spans="1:7">
      <c r="B44">
        <v>14</v>
      </c>
    </row>
    <row r="45" spans="1:7">
      <c r="A45" t="s">
        <v>111</v>
      </c>
      <c r="B45">
        <v>30</v>
      </c>
    </row>
    <row r="46" spans="1:7">
      <c r="B46">
        <v>33</v>
      </c>
    </row>
    <row r="48" spans="1:7">
      <c r="A48" s="36"/>
      <c r="B48" s="37"/>
      <c r="C48" s="36"/>
      <c r="D48" s="36"/>
      <c r="E48" s="36"/>
      <c r="F48" s="36"/>
    </row>
    <row r="49" spans="1:7">
      <c r="A49" s="38"/>
      <c r="B49" s="36"/>
      <c r="C49" s="36"/>
      <c r="D49" s="36"/>
      <c r="E49" s="36"/>
      <c r="F49" s="36"/>
    </row>
    <row r="50" spans="1:7" s="27" customFormat="1" ht="30" customHeight="1">
      <c r="A50" s="39" t="s">
        <v>112</v>
      </c>
      <c r="B50" s="40" t="s">
        <v>113</v>
      </c>
      <c r="C50" s="41" t="s">
        <v>2</v>
      </c>
      <c r="D50" s="85"/>
      <c r="E50" s="85"/>
      <c r="F50" s="85">
        <f>D51</f>
        <v>224.12999999999997</v>
      </c>
      <c r="G50" s="28"/>
    </row>
    <row r="51" spans="1:7">
      <c r="A51" s="36"/>
      <c r="B51" s="36">
        <v>3.4</v>
      </c>
      <c r="C51" s="36">
        <v>3</v>
      </c>
      <c r="D51" s="36">
        <f>SUMPRODUCT(B51:B63,C51:C63)</f>
        <v>224.12999999999997</v>
      </c>
      <c r="E51" s="36"/>
      <c r="F51" s="36"/>
    </row>
    <row r="52" spans="1:7">
      <c r="A52" s="36"/>
      <c r="B52" s="36">
        <v>2.34</v>
      </c>
      <c r="C52" s="36">
        <v>3</v>
      </c>
      <c r="D52" s="36"/>
      <c r="E52" s="36"/>
      <c r="F52" s="36"/>
    </row>
    <row r="53" spans="1:7">
      <c r="A53" s="36"/>
      <c r="B53" s="36">
        <v>2.37</v>
      </c>
      <c r="C53" s="36">
        <v>3</v>
      </c>
      <c r="D53" s="36"/>
      <c r="E53" s="36"/>
      <c r="F53" s="36"/>
    </row>
    <row r="54" spans="1:7">
      <c r="A54" s="36"/>
      <c r="B54">
        <v>16.5</v>
      </c>
      <c r="C54" s="36">
        <v>3</v>
      </c>
      <c r="D54" s="36"/>
      <c r="E54" s="36"/>
      <c r="F54" s="36"/>
    </row>
    <row r="55" spans="1:7">
      <c r="A55" s="36"/>
      <c r="B55" s="36">
        <v>3.3</v>
      </c>
      <c r="C55" s="36">
        <v>3</v>
      </c>
      <c r="D55" s="36"/>
      <c r="E55" s="36"/>
      <c r="F55" s="36"/>
    </row>
    <row r="56" spans="1:7">
      <c r="A56" s="36"/>
      <c r="B56" s="36">
        <v>7.92</v>
      </c>
      <c r="C56" s="36">
        <v>3</v>
      </c>
      <c r="D56" s="36"/>
      <c r="E56" s="36"/>
      <c r="F56" s="36"/>
    </row>
    <row r="57" spans="1:7">
      <c r="A57" s="36"/>
      <c r="B57" s="36">
        <v>8</v>
      </c>
      <c r="C57" s="36">
        <v>3</v>
      </c>
      <c r="D57" s="36"/>
      <c r="E57" s="36"/>
      <c r="F57" s="36"/>
    </row>
    <row r="58" spans="1:7">
      <c r="A58" s="36"/>
      <c r="B58" s="36">
        <v>6.7</v>
      </c>
      <c r="C58" s="36">
        <v>3</v>
      </c>
      <c r="D58" s="36"/>
      <c r="E58" s="36"/>
      <c r="F58" s="36"/>
    </row>
    <row r="59" spans="1:7">
      <c r="A59" s="36"/>
      <c r="B59" s="36">
        <v>4.22</v>
      </c>
      <c r="C59" s="36">
        <v>3</v>
      </c>
      <c r="D59" s="36"/>
      <c r="E59" s="36"/>
      <c r="F59" s="36"/>
    </row>
    <row r="60" spans="1:7">
      <c r="A60" s="36"/>
      <c r="B60" s="36">
        <v>1.81</v>
      </c>
      <c r="C60" s="36">
        <v>3</v>
      </c>
      <c r="D60" s="36"/>
      <c r="E60" s="36"/>
      <c r="F60" s="36"/>
    </row>
    <row r="61" spans="1:7">
      <c r="A61" s="36"/>
      <c r="B61" s="36">
        <v>1.1499999999999999</v>
      </c>
      <c r="C61" s="36">
        <v>3</v>
      </c>
      <c r="D61" s="36"/>
      <c r="E61" s="36"/>
      <c r="F61" s="36"/>
    </row>
    <row r="62" spans="1:7">
      <c r="A62" s="36"/>
      <c r="B62" s="36">
        <v>2</v>
      </c>
      <c r="C62" s="36">
        <v>3</v>
      </c>
      <c r="D62" s="36"/>
      <c r="E62" s="36"/>
      <c r="F62" s="36"/>
    </row>
    <row r="63" spans="1:7">
      <c r="A63" s="36"/>
      <c r="B63" s="36">
        <v>15</v>
      </c>
      <c r="C63" s="36">
        <v>3</v>
      </c>
      <c r="D63" s="36"/>
      <c r="E63" s="36"/>
      <c r="F63" s="36"/>
    </row>
    <row r="64" spans="1:7">
      <c r="A64" s="36"/>
      <c r="B64" s="36"/>
      <c r="C64" s="36"/>
      <c r="D64" s="36"/>
      <c r="E64" s="36"/>
      <c r="F64" s="36"/>
    </row>
    <row r="65" spans="1:6" ht="13.5" customHeight="1">
      <c r="A65" s="38"/>
      <c r="B65" s="36"/>
      <c r="C65" s="36"/>
      <c r="D65" s="36"/>
      <c r="E65" s="36"/>
      <c r="F65" s="36"/>
    </row>
    <row r="66" spans="1:6" s="43" customFormat="1" ht="30" customHeight="1">
      <c r="A66" s="42" t="s">
        <v>114</v>
      </c>
      <c r="B66" s="42" t="s">
        <v>35</v>
      </c>
      <c r="C66" s="42" t="s">
        <v>2</v>
      </c>
      <c r="D66" s="42"/>
      <c r="E66" s="42"/>
      <c r="F66" s="42">
        <f>SUM(C67:C68)</f>
        <v>30</v>
      </c>
    </row>
    <row r="67" spans="1:6" s="78" customFormat="1" ht="15.75" customHeight="1">
      <c r="A67" s="44"/>
      <c r="B67" s="36" t="s">
        <v>115</v>
      </c>
      <c r="C67" s="45">
        <f>24</f>
        <v>24</v>
      </c>
      <c r="D67" s="46"/>
      <c r="E67" s="47"/>
      <c r="F67" s="48"/>
    </row>
    <row r="68" spans="1:6" s="78" customFormat="1" ht="15.75" customHeight="1">
      <c r="A68" s="44"/>
      <c r="B68" s="36" t="s">
        <v>116</v>
      </c>
      <c r="C68" s="45">
        <f>6</f>
        <v>6</v>
      </c>
      <c r="D68" s="46"/>
      <c r="E68" s="47"/>
      <c r="F68" s="48"/>
    </row>
    <row r="69" spans="1:6" s="78" customFormat="1" ht="15.75" customHeight="1">
      <c r="A69" s="44"/>
      <c r="B69" s="36"/>
      <c r="C69" s="45"/>
      <c r="D69" s="46"/>
      <c r="E69" s="47"/>
      <c r="F69" s="48"/>
    </row>
    <row r="70" spans="1:6" s="43" customFormat="1" ht="30" customHeight="1">
      <c r="A70" s="42" t="s">
        <v>117</v>
      </c>
      <c r="B70" s="42" t="s">
        <v>118</v>
      </c>
      <c r="C70" s="42" t="s">
        <v>2</v>
      </c>
      <c r="D70" s="42"/>
      <c r="E70" s="42"/>
      <c r="F70" s="42">
        <f>SUM(C71:C72)+D51</f>
        <v>254.12999999999997</v>
      </c>
    </row>
    <row r="71" spans="1:6" s="78" customFormat="1" ht="17.25" customHeight="1">
      <c r="A71" s="44"/>
      <c r="B71" s="36" t="s">
        <v>115</v>
      </c>
      <c r="C71" s="45">
        <f>24</f>
        <v>24</v>
      </c>
      <c r="D71" s="46"/>
      <c r="E71" s="47"/>
      <c r="F71" s="48"/>
    </row>
    <row r="72" spans="1:6" s="78" customFormat="1" ht="15.75" customHeight="1">
      <c r="A72" s="44"/>
      <c r="B72" s="36" t="s">
        <v>116</v>
      </c>
      <c r="C72" s="45">
        <f>6</f>
        <v>6</v>
      </c>
      <c r="D72" s="46"/>
      <c r="E72" s="47"/>
      <c r="F72" s="48"/>
    </row>
    <row r="73" spans="1:6" s="78" customFormat="1" ht="15.75" customHeight="1">
      <c r="A73" s="2"/>
      <c r="B73" s="49"/>
      <c r="C73" s="50"/>
      <c r="D73" s="75"/>
      <c r="E73" s="51"/>
      <c r="F73" s="76"/>
    </row>
    <row r="74" spans="1:6" s="43" customFormat="1" ht="45" customHeight="1">
      <c r="A74" s="42" t="s">
        <v>119</v>
      </c>
      <c r="B74" s="42" t="s">
        <v>43</v>
      </c>
      <c r="C74" s="42" t="s">
        <v>2</v>
      </c>
      <c r="D74" s="42"/>
      <c r="E74" s="42"/>
      <c r="F74" s="42">
        <f>SUM(F75:F81)</f>
        <v>27.553600000000003</v>
      </c>
    </row>
    <row r="75" spans="1:6" s="78" customFormat="1" ht="14.25" customHeight="1">
      <c r="A75" s="52"/>
      <c r="B75" s="53" t="s">
        <v>120</v>
      </c>
      <c r="C75" s="86">
        <v>2.5499999999999998</v>
      </c>
      <c r="D75" s="86">
        <v>2</v>
      </c>
      <c r="E75" s="86">
        <v>0.77</v>
      </c>
      <c r="F75" s="86">
        <f t="shared" ref="F75:F81" si="1">E75*D75*C75</f>
        <v>3.9269999999999996</v>
      </c>
    </row>
    <row r="76" spans="1:6" s="78" customFormat="1" ht="15.75" customHeight="1">
      <c r="A76" s="2"/>
      <c r="B76" s="49" t="s">
        <v>121</v>
      </c>
      <c r="C76" s="86">
        <v>3.57</v>
      </c>
      <c r="D76" s="86">
        <v>2</v>
      </c>
      <c r="E76" s="86">
        <v>0.77</v>
      </c>
      <c r="F76" s="86">
        <f t="shared" si="1"/>
        <v>5.4977999999999998</v>
      </c>
    </row>
    <row r="77" spans="1:6" s="78" customFormat="1" ht="15" customHeight="1">
      <c r="A77" s="2"/>
      <c r="B77" s="49" t="s">
        <v>122</v>
      </c>
      <c r="C77" s="86">
        <v>3.8</v>
      </c>
      <c r="D77" s="86">
        <v>1</v>
      </c>
      <c r="E77" s="86">
        <v>0.92</v>
      </c>
      <c r="F77" s="86">
        <f t="shared" si="1"/>
        <v>3.496</v>
      </c>
    </row>
    <row r="78" spans="1:6" s="78" customFormat="1" ht="15" customHeight="1">
      <c r="A78" s="2"/>
      <c r="B78" s="49" t="s">
        <v>123</v>
      </c>
      <c r="C78" s="86">
        <v>0.97</v>
      </c>
      <c r="D78" s="86">
        <v>2</v>
      </c>
      <c r="E78" s="86">
        <v>0.92</v>
      </c>
      <c r="F78" s="86">
        <f t="shared" si="1"/>
        <v>1.7847999999999999</v>
      </c>
    </row>
    <row r="79" spans="1:6" s="78" customFormat="1" ht="15" customHeight="1">
      <c r="A79" s="2"/>
      <c r="B79" s="49" t="s">
        <v>124</v>
      </c>
      <c r="C79" s="86">
        <v>5.03</v>
      </c>
      <c r="D79" s="86">
        <v>2</v>
      </c>
      <c r="E79" s="86">
        <v>0.4</v>
      </c>
      <c r="F79" s="86">
        <f t="shared" si="1"/>
        <v>4.024</v>
      </c>
    </row>
    <row r="80" spans="1:6" s="78" customFormat="1" ht="15.75" customHeight="1">
      <c r="A80" s="2"/>
      <c r="B80" s="49" t="s">
        <v>125</v>
      </c>
      <c r="C80" s="86">
        <v>6.03</v>
      </c>
      <c r="D80" s="86">
        <v>2</v>
      </c>
      <c r="E80" s="86">
        <v>0.4</v>
      </c>
      <c r="F80" s="86">
        <f t="shared" si="1"/>
        <v>4.8240000000000007</v>
      </c>
    </row>
    <row r="81" spans="1:7" s="78" customFormat="1" ht="15.75" customHeight="1">
      <c r="A81" s="2"/>
      <c r="B81" s="49" t="s">
        <v>126</v>
      </c>
      <c r="C81" s="86">
        <v>4</v>
      </c>
      <c r="D81" s="86">
        <v>1</v>
      </c>
      <c r="E81" s="86">
        <v>1</v>
      </c>
      <c r="F81" s="86">
        <f t="shared" si="1"/>
        <v>4</v>
      </c>
    </row>
    <row r="82" spans="1:7" s="78" customFormat="1" ht="15.75" customHeight="1">
      <c r="A82" s="2"/>
      <c r="B82" s="49"/>
      <c r="C82" s="50"/>
      <c r="D82" s="75"/>
      <c r="E82" s="51"/>
      <c r="F82" s="76"/>
    </row>
    <row r="83" spans="1:7" s="28" customFormat="1" ht="45" customHeight="1">
      <c r="A83" s="54" t="s">
        <v>127</v>
      </c>
      <c r="B83" s="42" t="s">
        <v>128</v>
      </c>
      <c r="C83" s="54" t="s">
        <v>26</v>
      </c>
      <c r="D83" s="27"/>
      <c r="E83" s="27"/>
      <c r="F83" s="27">
        <f>SUM(E85:E88)</f>
        <v>0</v>
      </c>
    </row>
    <row r="89" spans="1:7" s="28" customFormat="1" ht="14.25" customHeight="1">
      <c r="A89" s="55" t="s">
        <v>129</v>
      </c>
      <c r="B89" s="56" t="s">
        <v>130</v>
      </c>
      <c r="C89" s="57" t="s">
        <v>2</v>
      </c>
      <c r="D89" s="45"/>
      <c r="E89" s="58"/>
      <c r="F89" s="48">
        <f>SUM(C90:C93)*1.2</f>
        <v>25.7088</v>
      </c>
      <c r="G89" s="78"/>
    </row>
    <row r="90" spans="1:7" s="28" customFormat="1" ht="15.75" customHeight="1">
      <c r="A90" s="59"/>
      <c r="B90" s="28" t="s">
        <v>131</v>
      </c>
      <c r="C90" s="60">
        <f>2.75*4.16</f>
        <v>11.440000000000001</v>
      </c>
      <c r="D90" s="50"/>
      <c r="E90" s="61"/>
      <c r="F90" s="76"/>
      <c r="G90" s="78"/>
    </row>
    <row r="91" spans="1:7" s="28" customFormat="1" ht="15.75" customHeight="1">
      <c r="A91" s="59"/>
      <c r="B91" s="28" t="s">
        <v>132</v>
      </c>
      <c r="C91" s="60">
        <f>2.4*4.16</f>
        <v>9.984</v>
      </c>
      <c r="D91" s="50"/>
      <c r="E91" s="61"/>
      <c r="F91" s="76"/>
      <c r="G91" s="78"/>
    </row>
    <row r="92" spans="1:7" s="28" customFormat="1" ht="15.75" customHeight="1">
      <c r="A92" s="59"/>
      <c r="C92" s="60"/>
      <c r="D92" s="50"/>
      <c r="E92" s="61"/>
      <c r="F92" s="76"/>
      <c r="G92" s="78"/>
    </row>
    <row r="93" spans="1:7" s="28" customFormat="1" ht="15.75" customHeight="1">
      <c r="A93" s="59"/>
      <c r="B93" s="62"/>
      <c r="C93" s="60"/>
      <c r="D93" s="50"/>
      <c r="E93" s="61"/>
      <c r="F93" s="76"/>
      <c r="G93" s="78"/>
    </row>
    <row r="94" spans="1:7" s="28" customFormat="1" ht="33.75" customHeight="1">
      <c r="A94" s="27" t="s">
        <v>133</v>
      </c>
      <c r="B94" s="42" t="s">
        <v>134</v>
      </c>
      <c r="C94" s="54" t="s">
        <v>2</v>
      </c>
      <c r="D94" s="27"/>
      <c r="E94" s="27"/>
      <c r="F94" s="27"/>
    </row>
    <row r="99" spans="1:6" s="78" customFormat="1">
      <c r="B99" s="49"/>
    </row>
    <row r="100" spans="1:6" s="78" customFormat="1">
      <c r="B100" s="49"/>
    </row>
    <row r="101" spans="1:6" s="78" customFormat="1">
      <c r="B101" s="49"/>
    </row>
    <row r="102" spans="1:6" s="78" customFormat="1">
      <c r="B102" s="49"/>
    </row>
    <row r="103" spans="1:6" s="27" customFormat="1">
      <c r="B103" s="27" t="s">
        <v>135</v>
      </c>
      <c r="C103" s="27" t="s">
        <v>2</v>
      </c>
    </row>
    <row r="106" spans="1:6">
      <c r="B106" s="49"/>
    </row>
    <row r="107" spans="1:6" s="78" customFormat="1" ht="10.5" customHeight="1">
      <c r="A107" s="133" t="s">
        <v>136</v>
      </c>
      <c r="B107" s="63" t="s">
        <v>137</v>
      </c>
      <c r="C107" s="134" t="s">
        <v>28</v>
      </c>
      <c r="D107" s="132"/>
      <c r="E107" s="130"/>
      <c r="F107" s="87">
        <f>SUM(C109:C112)</f>
        <v>61.199999999999996</v>
      </c>
    </row>
    <row r="108" spans="1:6" s="78" customFormat="1" ht="21.75" customHeight="1">
      <c r="A108" s="131"/>
      <c r="B108" s="64"/>
      <c r="C108" s="131"/>
      <c r="D108" s="131"/>
      <c r="E108" s="131"/>
      <c r="F108" s="88"/>
    </row>
    <row r="109" spans="1:6">
      <c r="B109" s="49" t="s">
        <v>138</v>
      </c>
      <c r="C109">
        <f>17*1.2</f>
        <v>20.399999999999999</v>
      </c>
    </row>
    <row r="110" spans="1:6">
      <c r="B110" s="49" t="s">
        <v>139</v>
      </c>
      <c r="C110">
        <f>17*1.2</f>
        <v>20.399999999999999</v>
      </c>
    </row>
    <row r="111" spans="1:6">
      <c r="B111" s="49" t="s">
        <v>140</v>
      </c>
      <c r="C111">
        <f>17*1.2</f>
        <v>20.399999999999999</v>
      </c>
    </row>
  </sheetData>
  <mergeCells count="5">
    <mergeCell ref="C1:E1"/>
    <mergeCell ref="E107:E108"/>
    <mergeCell ref="D107:D108"/>
    <mergeCell ref="A107:A108"/>
    <mergeCell ref="C107:C108"/>
  </mergeCells>
  <pageMargins left="0.7" right="0.7" top="0.75" bottom="0.75" header="0.511811023622047" footer="0.511811023622047"/>
  <pageSetup paperSize="9" scale="66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BPDE LAARIFA</vt:lpstr>
      <vt:lpstr>DETAIL METRE</vt:lpstr>
      <vt:lpstr>'BPDE LAARIFA'!Impression_des_titres</vt:lpstr>
      <vt:lpstr>'BPDE LAARIFA'!Zone_d_impression</vt:lpstr>
      <vt:lpstr>'DETAIL METRE'!Zone_d_impression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</dc:creator>
  <cp:lastModifiedBy>HP</cp:lastModifiedBy>
  <cp:revision>0</cp:revision>
  <cp:lastPrinted>2026-10-03T14:52:19Z</cp:lastPrinted>
  <dcterms:created xsi:type="dcterms:W3CDTF">2016-06-16T10:39:11Z</dcterms:created>
  <dcterms:modified xsi:type="dcterms:W3CDTF">2026-10-03T14:52:23Z</dcterms:modified>
  <dc:language>en-US</dc:language>
</cp:coreProperties>
</file>