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ovono\Desktop\AO TINGHIR\"/>
    </mc:Choice>
  </mc:AlternateContent>
  <bookViews>
    <workbookView xWindow="57480" yWindow="-120" windowWidth="29040" windowHeight="15720" activeTab="1"/>
  </bookViews>
  <sheets>
    <sheet name="Bordereau sans prix" sheetId="5" r:id="rId1"/>
    <sheet name="Bordereau estimatif" sheetId="1" r:id="rId2"/>
    <sheet name="métré" sheetId="2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F152" i="1" l="1"/>
  <c r="G57" i="2"/>
  <c r="F18" i="1"/>
  <c r="F138" i="1"/>
  <c r="B526" i="2"/>
  <c r="A526" i="2"/>
  <c r="G529" i="2"/>
  <c r="G528" i="2"/>
  <c r="G527" i="2"/>
  <c r="B519" i="2"/>
  <c r="A519" i="2"/>
  <c r="G522" i="2"/>
  <c r="G521" i="2"/>
  <c r="G520" i="2"/>
  <c r="B518" i="2"/>
  <c r="F119" i="1"/>
  <c r="F118" i="1"/>
  <c r="B511" i="2"/>
  <c r="A511" i="2"/>
  <c r="G515" i="2"/>
  <c r="G514" i="2"/>
  <c r="G513" i="2"/>
  <c r="G512" i="2"/>
  <c r="B506" i="2"/>
  <c r="A506" i="2"/>
  <c r="G508" i="2"/>
  <c r="G507" i="2"/>
  <c r="B500" i="2"/>
  <c r="A500" i="2"/>
  <c r="G503" i="2"/>
  <c r="G502" i="2"/>
  <c r="G501" i="2"/>
  <c r="G493" i="2"/>
  <c r="G494" i="2"/>
  <c r="G495" i="2"/>
  <c r="G496" i="2"/>
  <c r="G497" i="2"/>
  <c r="B491" i="2"/>
  <c r="A491" i="2"/>
  <c r="G492" i="2"/>
  <c r="B487" i="2"/>
  <c r="A487" i="2"/>
  <c r="B486" i="2"/>
  <c r="G488" i="2"/>
  <c r="H489" i="2" s="1"/>
  <c r="I490" i="2" s="1"/>
  <c r="G478" i="2"/>
  <c r="G479" i="2"/>
  <c r="G480" i="2"/>
  <c r="G481" i="2"/>
  <c r="G473" i="2"/>
  <c r="G474" i="2"/>
  <c r="G475" i="2"/>
  <c r="G476" i="2"/>
  <c r="G469" i="2"/>
  <c r="G470" i="2"/>
  <c r="G471" i="2"/>
  <c r="G462" i="2"/>
  <c r="G463" i="2"/>
  <c r="G464" i="2"/>
  <c r="G465" i="2"/>
  <c r="G466" i="2"/>
  <c r="G467" i="2"/>
  <c r="G459" i="2"/>
  <c r="G460" i="2"/>
  <c r="G456" i="2"/>
  <c r="G457" i="2"/>
  <c r="G453" i="2"/>
  <c r="G454" i="2"/>
  <c r="G448" i="2"/>
  <c r="G449" i="2"/>
  <c r="G450" i="2"/>
  <c r="G451" i="2"/>
  <c r="G444" i="2"/>
  <c r="G445" i="2"/>
  <c r="G446" i="2"/>
  <c r="G442" i="2"/>
  <c r="B440" i="2"/>
  <c r="G432" i="2"/>
  <c r="G429" i="2"/>
  <c r="B425" i="2"/>
  <c r="G168" i="2"/>
  <c r="G169" i="2"/>
  <c r="G170" i="2"/>
  <c r="G167" i="2"/>
  <c r="B165" i="2"/>
  <c r="A165" i="2"/>
  <c r="G176" i="2"/>
  <c r="G175" i="2"/>
  <c r="G174" i="2"/>
  <c r="G173" i="2"/>
  <c r="G172" i="2"/>
  <c r="G171" i="2"/>
  <c r="G166" i="2"/>
  <c r="A180" i="2"/>
  <c r="B180" i="2"/>
  <c r="G181" i="2"/>
  <c r="G182" i="2"/>
  <c r="H530" i="2" l="1"/>
  <c r="I531" i="2" s="1"/>
  <c r="I532" i="2" s="1"/>
  <c r="H504" i="2"/>
  <c r="I505" i="2" s="1"/>
  <c r="H509" i="2"/>
  <c r="I510" i="2" s="1"/>
  <c r="H523" i="2"/>
  <c r="I524" i="2" s="1"/>
  <c r="I525" i="2" s="1"/>
  <c r="H516" i="2"/>
  <c r="I517" i="2" s="1"/>
  <c r="H498" i="2"/>
  <c r="I499" i="2" s="1"/>
  <c r="H177" i="2"/>
  <c r="I178" i="2" s="1"/>
  <c r="I179" i="2" s="1"/>
  <c r="F44" i="1"/>
  <c r="F45" i="1"/>
  <c r="F43" i="1"/>
  <c r="F42" i="1"/>
  <c r="F139" i="1"/>
  <c r="G401" i="2"/>
  <c r="G395" i="2"/>
  <c r="G392" i="2"/>
  <c r="G393" i="2"/>
  <c r="G381" i="2"/>
  <c r="G380" i="2"/>
  <c r="G379" i="2"/>
  <c r="G378" i="2"/>
  <c r="G377" i="2"/>
  <c r="G376" i="2"/>
  <c r="G375" i="2"/>
  <c r="G374" i="2"/>
  <c r="G373" i="2"/>
  <c r="G372" i="2"/>
  <c r="G371" i="2"/>
  <c r="G370" i="2"/>
  <c r="G369" i="2"/>
  <c r="G368" i="2"/>
  <c r="G367" i="2"/>
  <c r="G366" i="2"/>
  <c r="G365" i="2"/>
  <c r="G364" i="2"/>
  <c r="G363" i="2"/>
  <c r="G362" i="2"/>
  <c r="G361" i="2"/>
  <c r="G360" i="2"/>
  <c r="G359" i="2"/>
  <c r="G343" i="2"/>
  <c r="G342" i="2"/>
  <c r="G341" i="2"/>
  <c r="G340" i="2"/>
  <c r="G339" i="2"/>
  <c r="G338" i="2"/>
  <c r="G337" i="2"/>
  <c r="G336" i="2"/>
  <c r="G335" i="2"/>
  <c r="G334" i="2"/>
  <c r="G333" i="2"/>
  <c r="G332" i="2"/>
  <c r="G354" i="2"/>
  <c r="G353" i="2"/>
  <c r="G352" i="2"/>
  <c r="G351" i="2"/>
  <c r="G350" i="2"/>
  <c r="G349" i="2"/>
  <c r="G348" i="2"/>
  <c r="G322" i="2"/>
  <c r="G312" i="2"/>
  <c r="G326" i="2"/>
  <c r="G325" i="2"/>
  <c r="G324" i="2"/>
  <c r="G323" i="2"/>
  <c r="G321" i="2"/>
  <c r="G320" i="2"/>
  <c r="G319" i="2"/>
  <c r="G318" i="2"/>
  <c r="G317" i="2"/>
  <c r="G316" i="2"/>
  <c r="G315" i="2"/>
  <c r="G314" i="2"/>
  <c r="G313" i="2"/>
  <c r="G311" i="2"/>
  <c r="G306" i="2"/>
  <c r="G305" i="2"/>
  <c r="G304" i="2"/>
  <c r="G303" i="2"/>
  <c r="G302" i="2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72" i="2"/>
  <c r="G269" i="2"/>
  <c r="G266" i="2"/>
  <c r="G260" i="2"/>
  <c r="G264" i="2"/>
  <c r="G263" i="2"/>
  <c r="G256" i="2"/>
  <c r="G254" i="2"/>
  <c r="G277" i="2"/>
  <c r="G276" i="2"/>
  <c r="G275" i="2"/>
  <c r="G274" i="2"/>
  <c r="G273" i="2"/>
  <c r="G271" i="2"/>
  <c r="G270" i="2"/>
  <c r="G268" i="2"/>
  <c r="G267" i="2"/>
  <c r="G265" i="2"/>
  <c r="G262" i="2"/>
  <c r="G261" i="2"/>
  <c r="G259" i="2"/>
  <c r="G258" i="2"/>
  <c r="G257" i="2"/>
  <c r="G255" i="2"/>
  <c r="G253" i="2"/>
  <c r="G221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F15" i="1"/>
  <c r="G212" i="2"/>
  <c r="G213" i="2"/>
  <c r="G214" i="2"/>
  <c r="G215" i="2"/>
  <c r="G216" i="2"/>
  <c r="G217" i="2"/>
  <c r="G218" i="2"/>
  <c r="G219" i="2"/>
  <c r="G220" i="2"/>
  <c r="F41" i="1"/>
  <c r="F39" i="1"/>
  <c r="F38" i="1"/>
  <c r="G192" i="2"/>
  <c r="G193" i="2"/>
  <c r="G188" i="2"/>
  <c r="G189" i="2"/>
  <c r="G190" i="2"/>
  <c r="G191" i="2"/>
  <c r="G161" i="2"/>
  <c r="G158" i="2"/>
  <c r="G159" i="2"/>
  <c r="G160" i="2"/>
  <c r="G142" i="2"/>
  <c r="G141" i="2"/>
  <c r="G140" i="2"/>
  <c r="G139" i="2"/>
  <c r="G137" i="2"/>
  <c r="G136" i="2"/>
  <c r="G135" i="2"/>
  <c r="G134" i="2"/>
  <c r="G133" i="2"/>
  <c r="G132" i="2"/>
  <c r="G131" i="2"/>
  <c r="G130" i="2"/>
  <c r="G129" i="2"/>
  <c r="G128" i="2"/>
  <c r="G127" i="2"/>
  <c r="D125" i="2"/>
  <c r="D121" i="2"/>
  <c r="G123" i="2"/>
  <c r="G117" i="2"/>
  <c r="G116" i="2"/>
  <c r="G115" i="2"/>
  <c r="G114" i="2"/>
  <c r="G113" i="2"/>
  <c r="G112" i="2"/>
  <c r="G111" i="2"/>
  <c r="G110" i="2"/>
  <c r="G109" i="2"/>
  <c r="G108" i="2"/>
  <c r="G107" i="2"/>
  <c r="G92" i="2"/>
  <c r="G91" i="2"/>
  <c r="G89" i="2"/>
  <c r="G84" i="2"/>
  <c r="G83" i="2"/>
  <c r="F30" i="1"/>
  <c r="F27" i="1"/>
  <c r="F26" i="1"/>
  <c r="B74" i="2"/>
  <c r="A74" i="2"/>
  <c r="G77" i="2"/>
  <c r="G76" i="2"/>
  <c r="G75" i="2"/>
  <c r="G70" i="2"/>
  <c r="G69" i="2"/>
  <c r="G68" i="2"/>
  <c r="G67" i="2"/>
  <c r="G66" i="2"/>
  <c r="G65" i="2"/>
  <c r="G64" i="2"/>
  <c r="G63" i="2"/>
  <c r="G62" i="2"/>
  <c r="G16" i="2"/>
  <c r="G15" i="2"/>
  <c r="G9" i="2"/>
  <c r="G11" i="2"/>
  <c r="F17" i="1"/>
  <c r="F16" i="1"/>
  <c r="F14" i="1"/>
  <c r="F19" i="1" s="1"/>
  <c r="G48" i="2"/>
  <c r="G46" i="2"/>
  <c r="G45" i="2"/>
  <c r="B39" i="2"/>
  <c r="A39" i="2"/>
  <c r="G49" i="2"/>
  <c r="G47" i="2"/>
  <c r="G44" i="2"/>
  <c r="G43" i="2"/>
  <c r="G42" i="2"/>
  <c r="G41" i="2"/>
  <c r="G40" i="2"/>
  <c r="G35" i="2"/>
  <c r="G34" i="2"/>
  <c r="G33" i="2"/>
  <c r="G32" i="2"/>
  <c r="G30" i="2"/>
  <c r="G31" i="2"/>
  <c r="B27" i="2"/>
  <c r="A27" i="2"/>
  <c r="G29" i="2"/>
  <c r="G28" i="2"/>
  <c r="G14" i="2"/>
  <c r="G13" i="2"/>
  <c r="G12" i="2"/>
  <c r="G10" i="2"/>
  <c r="G8" i="2"/>
  <c r="B20" i="2"/>
  <c r="A20" i="2"/>
  <c r="G23" i="2"/>
  <c r="G22" i="2"/>
  <c r="G21" i="2"/>
  <c r="B7" i="2"/>
  <c r="A7" i="2"/>
  <c r="B6" i="2"/>
  <c r="D46" i="1" l="1"/>
  <c r="F46" i="1" s="1"/>
  <c r="D47" i="5"/>
  <c r="D101" i="1"/>
  <c r="D102" i="5"/>
  <c r="D120" i="1"/>
  <c r="F120" i="1" s="1"/>
  <c r="D121" i="5"/>
  <c r="D102" i="1"/>
  <c r="F102" i="1" s="1"/>
  <c r="D103" i="5"/>
  <c r="D105" i="1"/>
  <c r="F105" i="1" s="1"/>
  <c r="D106" i="5"/>
  <c r="D103" i="1"/>
  <c r="F103" i="1" s="1"/>
  <c r="D104" i="5"/>
  <c r="D121" i="1"/>
  <c r="F121" i="1" s="1"/>
  <c r="D122" i="5"/>
  <c r="H382" i="2"/>
  <c r="H278" i="2"/>
  <c r="H248" i="2"/>
  <c r="H78" i="2"/>
  <c r="I79" i="2" s="1"/>
  <c r="I80" i="2" s="1"/>
  <c r="D25" i="5" s="1"/>
  <c r="H71" i="2"/>
  <c r="I72" i="2" s="1"/>
  <c r="I73" i="2" s="1"/>
  <c r="D24" i="5" s="1"/>
  <c r="H50" i="2"/>
  <c r="I51" i="2" s="1"/>
  <c r="I52" i="2" s="1"/>
  <c r="H36" i="2"/>
  <c r="I37" i="2" s="1"/>
  <c r="I38" i="2" s="1"/>
  <c r="D11" i="5" s="1"/>
  <c r="H24" i="2"/>
  <c r="I25" i="2" s="1"/>
  <c r="I26" i="2" s="1"/>
  <c r="D10" i="5" s="1"/>
  <c r="H17" i="2"/>
  <c r="I18" i="2" s="1"/>
  <c r="I19" i="2" s="1"/>
  <c r="D9" i="5" s="1"/>
  <c r="F161" i="1"/>
  <c r="F160" i="1"/>
  <c r="F97" i="1"/>
  <c r="F95" i="1"/>
  <c r="F96" i="1"/>
  <c r="F131" i="1"/>
  <c r="F125" i="1"/>
  <c r="G151" i="2"/>
  <c r="G150" i="2"/>
  <c r="B146" i="2"/>
  <c r="A146" i="2"/>
  <c r="F123" i="1"/>
  <c r="F127" i="1"/>
  <c r="F77" i="1"/>
  <c r="B156" i="2"/>
  <c r="A156" i="2"/>
  <c r="G157" i="2"/>
  <c r="H162" i="2" s="1"/>
  <c r="I163" i="2" s="1"/>
  <c r="I164" i="2" s="1"/>
  <c r="D37" i="5" s="1"/>
  <c r="G149" i="2"/>
  <c r="G148" i="2"/>
  <c r="G138" i="2"/>
  <c r="G125" i="2"/>
  <c r="B119" i="2"/>
  <c r="A119" i="2"/>
  <c r="G124" i="2"/>
  <c r="G122" i="2"/>
  <c r="G121" i="2"/>
  <c r="G103" i="2"/>
  <c r="B101" i="2"/>
  <c r="A101" i="2"/>
  <c r="G106" i="2"/>
  <c r="G105" i="2"/>
  <c r="G104" i="2"/>
  <c r="G102" i="2"/>
  <c r="G90" i="2"/>
  <c r="G88" i="2"/>
  <c r="G87" i="2"/>
  <c r="G86" i="2"/>
  <c r="G85" i="2"/>
  <c r="G82" i="2"/>
  <c r="B96" i="2"/>
  <c r="A96" i="2"/>
  <c r="G97" i="2"/>
  <c r="B81" i="2"/>
  <c r="A81" i="2"/>
  <c r="F37" i="1"/>
  <c r="F40" i="1"/>
  <c r="F11" i="1"/>
  <c r="F25" i="1"/>
  <c r="F28" i="1"/>
  <c r="F29" i="1"/>
  <c r="F168" i="1"/>
  <c r="F169" i="1" s="1"/>
  <c r="F146" i="1"/>
  <c r="F165" i="1"/>
  <c r="F157" i="1"/>
  <c r="F150" i="1"/>
  <c r="F164" i="1"/>
  <c r="F163" i="1"/>
  <c r="F162" i="1"/>
  <c r="F156" i="1"/>
  <c r="F155" i="1"/>
  <c r="F154" i="1"/>
  <c r="F153" i="1"/>
  <c r="F151" i="1"/>
  <c r="F149" i="1"/>
  <c r="F145" i="1"/>
  <c r="F144" i="1"/>
  <c r="F143" i="1"/>
  <c r="F142" i="1"/>
  <c r="F147" i="1" s="1"/>
  <c r="F137" i="1"/>
  <c r="F136" i="1"/>
  <c r="F135" i="1"/>
  <c r="F134" i="1"/>
  <c r="F133" i="1"/>
  <c r="F132" i="1"/>
  <c r="F130" i="1"/>
  <c r="F129" i="1"/>
  <c r="F126" i="1"/>
  <c r="F124" i="1"/>
  <c r="F122" i="1"/>
  <c r="F117" i="1"/>
  <c r="F116" i="1"/>
  <c r="F112" i="1"/>
  <c r="F111" i="1"/>
  <c r="F113" i="1" s="1"/>
  <c r="F107" i="1"/>
  <c r="F106" i="1"/>
  <c r="F104" i="1"/>
  <c r="F101" i="1"/>
  <c r="F100" i="1"/>
  <c r="G472" i="2"/>
  <c r="G477" i="2"/>
  <c r="G461" i="2"/>
  <c r="G458" i="2"/>
  <c r="G455" i="2"/>
  <c r="G443" i="2"/>
  <c r="A440" i="2"/>
  <c r="A426" i="2"/>
  <c r="B426" i="2"/>
  <c r="G468" i="2"/>
  <c r="G452" i="2"/>
  <c r="G447" i="2"/>
  <c r="G441" i="2"/>
  <c r="G436" i="2"/>
  <c r="G435" i="2"/>
  <c r="G434" i="2"/>
  <c r="G433" i="2"/>
  <c r="G431" i="2"/>
  <c r="G430" i="2"/>
  <c r="G428" i="2"/>
  <c r="G427" i="2"/>
  <c r="F94" i="1"/>
  <c r="F93" i="1"/>
  <c r="F88" i="1"/>
  <c r="F87" i="1"/>
  <c r="G415" i="2"/>
  <c r="B413" i="2"/>
  <c r="A413" i="2"/>
  <c r="G414" i="2"/>
  <c r="G421" i="2"/>
  <c r="B419" i="2"/>
  <c r="A419" i="2"/>
  <c r="G420" i="2"/>
  <c r="G404" i="2"/>
  <c r="B408" i="2"/>
  <c r="A408" i="2"/>
  <c r="G409" i="2"/>
  <c r="B399" i="2"/>
  <c r="A399" i="2"/>
  <c r="G403" i="2"/>
  <c r="G402" i="2"/>
  <c r="G400" i="2"/>
  <c r="B386" i="2"/>
  <c r="A386" i="2"/>
  <c r="G394" i="2"/>
  <c r="G391" i="2"/>
  <c r="G390" i="2"/>
  <c r="G389" i="2"/>
  <c r="G388" i="2"/>
  <c r="G387" i="2"/>
  <c r="B385" i="2"/>
  <c r="B358" i="2"/>
  <c r="A358" i="2"/>
  <c r="B347" i="2"/>
  <c r="A347" i="2"/>
  <c r="B331" i="2"/>
  <c r="A331" i="2"/>
  <c r="B330" i="2"/>
  <c r="B310" i="2"/>
  <c r="A310" i="2"/>
  <c r="B281" i="2"/>
  <c r="A281" i="2"/>
  <c r="B252" i="2"/>
  <c r="A252" i="2"/>
  <c r="B225" i="2"/>
  <c r="A225" i="2"/>
  <c r="G208" i="2"/>
  <c r="G209" i="2"/>
  <c r="G210" i="2"/>
  <c r="G211" i="2"/>
  <c r="B199" i="2"/>
  <c r="A199" i="2"/>
  <c r="G207" i="2"/>
  <c r="G206" i="2"/>
  <c r="G205" i="2"/>
  <c r="G204" i="2"/>
  <c r="G203" i="2"/>
  <c r="G202" i="2"/>
  <c r="G201" i="2"/>
  <c r="G200" i="2"/>
  <c r="B198" i="2"/>
  <c r="B197" i="2"/>
  <c r="F140" i="1" l="1"/>
  <c r="F158" i="1"/>
  <c r="F108" i="1"/>
  <c r="F166" i="1"/>
  <c r="D10" i="1"/>
  <c r="F10" i="1" s="1"/>
  <c r="D8" i="1"/>
  <c r="F8" i="1" s="1"/>
  <c r="D9" i="1"/>
  <c r="F9" i="1" s="1"/>
  <c r="D23" i="1"/>
  <c r="D24" i="1"/>
  <c r="F24" i="1" s="1"/>
  <c r="D36" i="1"/>
  <c r="F36" i="1" s="1"/>
  <c r="H222" i="2"/>
  <c r="I223" i="2" s="1"/>
  <c r="I224" i="2" s="1"/>
  <c r="D62" i="5" s="1"/>
  <c r="H144" i="2"/>
  <c r="I145" i="2" s="1"/>
  <c r="D35" i="5" s="1"/>
  <c r="H116" i="2"/>
  <c r="I117" i="2" s="1"/>
  <c r="F75" i="1"/>
  <c r="H152" i="2"/>
  <c r="I153" i="2" s="1"/>
  <c r="I154" i="2" s="1"/>
  <c r="D36" i="5" s="1"/>
  <c r="H98" i="2"/>
  <c r="I99" i="2" s="1"/>
  <c r="I100" i="2" s="1"/>
  <c r="D33" i="5" s="1"/>
  <c r="H93" i="2"/>
  <c r="I94" i="2" s="1"/>
  <c r="I95" i="2" s="1"/>
  <c r="D32" i="5" s="1"/>
  <c r="H416" i="2"/>
  <c r="I417" i="2" s="1"/>
  <c r="I418" i="2" s="1"/>
  <c r="H422" i="2"/>
  <c r="I423" i="2" s="1"/>
  <c r="I424" i="2" s="1"/>
  <c r="H482" i="2"/>
  <c r="I483" i="2" s="1"/>
  <c r="I484" i="2" s="1"/>
  <c r="H437" i="2"/>
  <c r="I438" i="2" s="1"/>
  <c r="H410" i="2"/>
  <c r="I411" i="2" s="1"/>
  <c r="I412" i="2" s="1"/>
  <c r="H405" i="2"/>
  <c r="I406" i="2" s="1"/>
  <c r="D81" i="5" s="1"/>
  <c r="H396" i="2"/>
  <c r="I397" i="2" s="1"/>
  <c r="D80" i="5" s="1"/>
  <c r="I383" i="2"/>
  <c r="I384" i="2" s="1"/>
  <c r="D77" i="5" s="1"/>
  <c r="H355" i="2"/>
  <c r="I356" i="2" s="1"/>
  <c r="I357" i="2" s="1"/>
  <c r="D75" i="5" s="1"/>
  <c r="H344" i="2"/>
  <c r="I345" i="2" s="1"/>
  <c r="I346" i="2" s="1"/>
  <c r="D74" i="5" s="1"/>
  <c r="F66" i="1"/>
  <c r="F70" i="1"/>
  <c r="H327" i="2"/>
  <c r="I328" i="2" s="1"/>
  <c r="H307" i="2"/>
  <c r="I308" i="2" s="1"/>
  <c r="I309" i="2" s="1"/>
  <c r="D65" i="5" s="1"/>
  <c r="I279" i="2"/>
  <c r="I280" i="2" s="1"/>
  <c r="D64" i="5" s="1"/>
  <c r="I250" i="2"/>
  <c r="I251" i="2" s="1"/>
  <c r="D63" i="5" s="1"/>
  <c r="F57" i="1"/>
  <c r="F56" i="1"/>
  <c r="F55" i="1"/>
  <c r="F84" i="1"/>
  <c r="F59" i="1"/>
  <c r="G186" i="2"/>
  <c r="G187" i="2"/>
  <c r="G185" i="2"/>
  <c r="G184" i="2"/>
  <c r="G183" i="2"/>
  <c r="F51" i="1"/>
  <c r="F50" i="1"/>
  <c r="B61" i="2"/>
  <c r="A61" i="2"/>
  <c r="G56" i="2"/>
  <c r="B55" i="2"/>
  <c r="A55" i="2"/>
  <c r="B54" i="2"/>
  <c r="F22" i="1"/>
  <c r="F12" i="1" l="1"/>
  <c r="D90" i="1"/>
  <c r="D91" i="5"/>
  <c r="D34" i="1"/>
  <c r="F34" i="1" s="1"/>
  <c r="D61" i="1"/>
  <c r="F61" i="1" s="1"/>
  <c r="I407" i="2"/>
  <c r="D80" i="1"/>
  <c r="F80" i="1" s="1"/>
  <c r="I398" i="2"/>
  <c r="D79" i="1"/>
  <c r="F79" i="1" s="1"/>
  <c r="D76" i="1"/>
  <c r="F76" i="1" s="1"/>
  <c r="D62" i="1"/>
  <c r="F62" i="1" s="1"/>
  <c r="F67" i="1"/>
  <c r="F71" i="1"/>
  <c r="F90" i="1"/>
  <c r="D32" i="1"/>
  <c r="F32" i="1" s="1"/>
  <c r="D63" i="1"/>
  <c r="F63" i="1" s="1"/>
  <c r="F68" i="1"/>
  <c r="D73" i="1"/>
  <c r="F73" i="1" s="1"/>
  <c r="F83" i="1"/>
  <c r="D64" i="1"/>
  <c r="F64" i="1" s="1"/>
  <c r="D74" i="1"/>
  <c r="F74" i="1" s="1"/>
  <c r="F81" i="1"/>
  <c r="F82" i="1"/>
  <c r="D31" i="1"/>
  <c r="F31" i="1" s="1"/>
  <c r="D35" i="1"/>
  <c r="F35" i="1" s="1"/>
  <c r="I118" i="2"/>
  <c r="D34" i="5" s="1"/>
  <c r="I439" i="2"/>
  <c r="I329" i="2"/>
  <c r="D66" i="5" s="1"/>
  <c r="H194" i="2"/>
  <c r="I195" i="2" s="1"/>
  <c r="I196" i="2" s="1"/>
  <c r="D50" i="5" s="1"/>
  <c r="H58" i="2"/>
  <c r="I59" i="2" s="1"/>
  <c r="I60" i="2" s="1"/>
  <c r="D22" i="5" s="1"/>
  <c r="D89" i="1" l="1"/>
  <c r="D90" i="5"/>
  <c r="D65" i="1"/>
  <c r="F65" i="1" s="1"/>
  <c r="F85" i="1" s="1"/>
  <c r="D33" i="1"/>
  <c r="F33" i="1" s="1"/>
  <c r="D21" i="1"/>
  <c r="F21" i="1" s="1"/>
  <c r="D49" i="1"/>
  <c r="F49" i="1" s="1"/>
  <c r="F52" i="1" s="1"/>
  <c r="D91" i="1"/>
  <c r="F91" i="1" s="1"/>
  <c r="D92" i="5" l="1"/>
  <c r="D93" i="5"/>
  <c r="F89" i="1"/>
  <c r="D92" i="1"/>
  <c r="F92" i="1" s="1"/>
  <c r="F23" i="1"/>
  <c r="F47" i="1" s="1"/>
  <c r="F98" i="1" l="1"/>
  <c r="F170" i="1" s="1"/>
  <c r="F171" i="1" s="1"/>
  <c r="F172" i="1" s="1"/>
</calcChain>
</file>

<file path=xl/sharedStrings.xml><?xml version="1.0" encoding="utf-8"?>
<sst xmlns="http://schemas.openxmlformats.org/spreadsheetml/2006/main" count="1305" uniqueCount="490">
  <si>
    <t>Prix N°</t>
  </si>
  <si>
    <t>Désignation des ouvrages</t>
  </si>
  <si>
    <t>Unité</t>
  </si>
  <si>
    <t>Qté</t>
  </si>
  <si>
    <t>PU/ DH H.T.</t>
  </si>
  <si>
    <t>P.T HT</t>
  </si>
  <si>
    <t>I-1</t>
  </si>
  <si>
    <t>Forfait</t>
  </si>
  <si>
    <t>I-Travaux préliminaires d’aménagement</t>
  </si>
  <si>
    <t>SOUS TOTAL I- Travaux préliminaires d’aménagement</t>
  </si>
  <si>
    <t>Dépose des installations et équipements existants</t>
  </si>
  <si>
    <t>I-2</t>
  </si>
  <si>
    <t>ML</t>
  </si>
  <si>
    <t>I-3</t>
  </si>
  <si>
    <t>I-4</t>
  </si>
  <si>
    <t>M²</t>
  </si>
  <si>
    <t>II-1</t>
  </si>
  <si>
    <t>II-2</t>
  </si>
  <si>
    <t>II-3</t>
  </si>
  <si>
    <t>II-4</t>
  </si>
  <si>
    <t>Construction cloisons en briques creuses de 7 cm y compris enduit de ciment</t>
  </si>
  <si>
    <t>Métré estimatif des travaux</t>
  </si>
  <si>
    <t>N°</t>
  </si>
  <si>
    <t>DESIGNATION</t>
  </si>
  <si>
    <t>Nb</t>
  </si>
  <si>
    <t>Long</t>
  </si>
  <si>
    <t>Larg.</t>
  </si>
  <si>
    <t>Haut</t>
  </si>
  <si>
    <t>Aux</t>
  </si>
  <si>
    <t>Total</t>
  </si>
  <si>
    <t>U</t>
  </si>
  <si>
    <t>Majoration 5 %</t>
  </si>
  <si>
    <t>Doublement muret comptoir</t>
  </si>
  <si>
    <t>Majoration 10 %</t>
  </si>
  <si>
    <t xml:space="preserve">Revêtement mural en carreaux grés Céram de 30 x 60 cm </t>
  </si>
  <si>
    <t>cuisine</t>
  </si>
  <si>
    <t>III-1</t>
  </si>
  <si>
    <t>III-2</t>
  </si>
  <si>
    <t>III-3</t>
  </si>
  <si>
    <t>III-4</t>
  </si>
  <si>
    <t>open space 1</t>
  </si>
  <si>
    <t>open space 2</t>
  </si>
  <si>
    <t>sanitaire du personnel</t>
  </si>
  <si>
    <t>Fourniture et pose faux plafond  modulaire 60 x 60 cm en plâtre allégé</t>
  </si>
  <si>
    <t>déduction porte</t>
  </si>
  <si>
    <t>Fourniture et pose  des trappes de visite  60 x 60 cm pour faux plafond en plâtre lisse</t>
  </si>
  <si>
    <t>Fourniture et pose  des trappes de visite  30 x 30 cm pour faux plafond en plâtre lisse</t>
  </si>
  <si>
    <t>TABLEAUX ELECTRIQUES</t>
  </si>
  <si>
    <t>ALIMENTATIONS ELECTRIQUES DES LUMINAIRES ET PRISES</t>
  </si>
  <si>
    <t xml:space="preserve">Foyers lumineux supplémentaires dans les faux plafonds en câble 3G1,5 mm² y compris tubage isogris diam 16 </t>
  </si>
  <si>
    <t>Foyers des prises de courants 2P+T encastrés dans les murs en câble      3G2,5 mm²  et tubage isogris diam 16 depuis le tableau électrique</t>
  </si>
  <si>
    <t>Foyers prises de courants 2P+T supplémentaires encastrés dans les murs en câble 3G2,5 mm²  et tubage isogris diam 16 depuis le foyer prise principal</t>
  </si>
  <si>
    <t>ENS</t>
  </si>
  <si>
    <t>IV-1</t>
  </si>
  <si>
    <t>IV-2</t>
  </si>
  <si>
    <t>Fourniture et pose d'un nouveau tableau électrique pour la protection de tous les équipements selon plan du bureau d'étude.</t>
  </si>
  <si>
    <t>Alimentations électriques en câble 3 x 2,5 mm² U1000RO2V depuis le tableau électrique y compris tubage isogris diam 20</t>
  </si>
  <si>
    <t>IV-3</t>
  </si>
  <si>
    <t>ECLAIRAGE DE SECURITE</t>
  </si>
  <si>
    <t>APPREILLAGE</t>
  </si>
  <si>
    <t>LUSTRERIE</t>
  </si>
  <si>
    <t>BRANCHEMENT REGIE ET ALIMENTATIONS ELETRIQUES</t>
  </si>
  <si>
    <t>Mise à la terre</t>
  </si>
  <si>
    <t>SOUS TOTAL III-  FAUX PLAFOND</t>
  </si>
  <si>
    <t>SOUS TOTAL IV- ÉLECTRICITÉ COURANTS FORTS</t>
  </si>
  <si>
    <t>hall</t>
  </si>
  <si>
    <t>arrière guichet</t>
  </si>
  <si>
    <t>bureau chef de service 2</t>
  </si>
  <si>
    <t>secrétariat</t>
  </si>
  <si>
    <t>bureau TP</t>
  </si>
  <si>
    <t>bureu chef de service 1</t>
  </si>
  <si>
    <t>sanitaire privé</t>
  </si>
  <si>
    <t>chambre forte</t>
  </si>
  <si>
    <t>extérieure entrée de service</t>
  </si>
  <si>
    <t>local technique</t>
  </si>
  <si>
    <t>Alimentations électriques en câble 3 x 1,5 mm² U1000RO2V depuis le tableau électrique y compris tubage isogris diam 16</t>
  </si>
  <si>
    <t>TOTAL PRECABLAGE CAT6A INFORMATIQUE/TELEPHONIQUE</t>
  </si>
  <si>
    <t>V-1</t>
  </si>
  <si>
    <t>V-2</t>
  </si>
  <si>
    <t>V-3</t>
  </si>
  <si>
    <t>V-4</t>
  </si>
  <si>
    <t>V-5</t>
  </si>
  <si>
    <t>V-6</t>
  </si>
  <si>
    <t>V-7</t>
  </si>
  <si>
    <t>V-8</t>
  </si>
  <si>
    <t>V-9</t>
  </si>
  <si>
    <t>Split système inverter type mural en 407 C ou 410 ; 12000 BTU</t>
  </si>
  <si>
    <t>Split système inverter type cassette en 407 C ou 410 ; 12000 BTU</t>
  </si>
  <si>
    <t>VII-1</t>
  </si>
  <si>
    <t>VII-2</t>
  </si>
  <si>
    <t>VII-3</t>
  </si>
  <si>
    <t>VII-4</t>
  </si>
  <si>
    <t>TOTAL CLIMATISATION</t>
  </si>
  <si>
    <t>Extracteur de gaine silencieux 165 M3/H</t>
  </si>
  <si>
    <t>Conduite circulaire en  PVC  Diamètre 100  à  110 mm</t>
  </si>
  <si>
    <t>Bouche VMC blanche en PVC réglable</t>
  </si>
  <si>
    <t>Registre de réglage de débit d'air diamètre 100 mm</t>
  </si>
  <si>
    <t>EXTINCTEUR</t>
  </si>
  <si>
    <t>TOTAL PROTECTION INCENDIE</t>
  </si>
  <si>
    <t>VIII-PROTECTION INCENDIE</t>
  </si>
  <si>
    <t>VIII-1</t>
  </si>
  <si>
    <t>VIII-2</t>
  </si>
  <si>
    <t>ALIMENTATION</t>
  </si>
  <si>
    <t>TOTAL PLOMBERIE &amp; SANITAIRE</t>
  </si>
  <si>
    <t>IX-1</t>
  </si>
  <si>
    <t>IX-2</t>
  </si>
  <si>
    <t>IX-3</t>
  </si>
  <si>
    <t>IX-4</t>
  </si>
  <si>
    <t>IX-5</t>
  </si>
  <si>
    <t>IX-6</t>
  </si>
  <si>
    <t>Déplacement Split système inverter type mural en 407 C ou 410 ; 9000 BTU</t>
  </si>
  <si>
    <t>TOTAL DETECTION INCENDIE</t>
  </si>
  <si>
    <t>X-SANITAIRE ET EQUIPEMENTS</t>
  </si>
  <si>
    <t>XI-1</t>
  </si>
  <si>
    <t>XI-2</t>
  </si>
  <si>
    <t>XI-3</t>
  </si>
  <si>
    <t>XI-4</t>
  </si>
  <si>
    <t>XI-5</t>
  </si>
  <si>
    <t>XI-DETECTION INCENDIE</t>
  </si>
  <si>
    <t>TOTAL ANTI INTRUSION</t>
  </si>
  <si>
    <t>TOTAL VIDEOSURVEILLANCE</t>
  </si>
  <si>
    <t>XII-ANTI INTRUSION</t>
  </si>
  <si>
    <t>XII-1</t>
  </si>
  <si>
    <t>XII-2</t>
  </si>
  <si>
    <t>XII-3</t>
  </si>
  <si>
    <t>XII-4</t>
  </si>
  <si>
    <t>XII-5</t>
  </si>
  <si>
    <t>XII-6</t>
  </si>
  <si>
    <t>XII-7</t>
  </si>
  <si>
    <t>XIII-VIDEOSURVEILLANCE IP HD</t>
  </si>
  <si>
    <t>Centrale d'alarme filaire à 4 zones, extensibles (28 zones max), dotée d'un transmetteur téléphonique</t>
  </si>
  <si>
    <t>Clavier déporté rétro éclairé avec afficheur à cristaux liquides réf KP100D</t>
  </si>
  <si>
    <t>XII-8</t>
  </si>
  <si>
    <t>XIV- Gestion de la file d'attente</t>
  </si>
  <si>
    <t>XIV-1</t>
  </si>
  <si>
    <t>SOUS TOTAL II- Travaux de constructions et d'aménagement</t>
  </si>
  <si>
    <t>I-5</t>
  </si>
  <si>
    <t>Fourniture et pose de stores en tissu à enroulement</t>
  </si>
  <si>
    <t>fenétres bureau TP</t>
  </si>
  <si>
    <t>fenétres secrétariat</t>
  </si>
  <si>
    <t>fenétres hall</t>
  </si>
  <si>
    <t>chassis wc</t>
  </si>
  <si>
    <t>Réfection peinture glycérophtalique sur ferronnerie,</t>
  </si>
  <si>
    <t xml:space="preserve"> murs intérieurs de 10 cm</t>
  </si>
  <si>
    <t>déduction portes intérieures</t>
  </si>
  <si>
    <t>intérieure des murs extérieurs</t>
  </si>
  <si>
    <t>déduction des fenétres</t>
  </si>
  <si>
    <t>murs intrieurs</t>
  </si>
  <si>
    <t>TVA 20 %</t>
  </si>
  <si>
    <t>TOTAL EN DHS/TTC</t>
  </si>
  <si>
    <t>Interrupteur crépusculaire</t>
  </si>
  <si>
    <t>Interrupteur simple allumage</t>
  </si>
  <si>
    <t>Interrupteur  double allumage</t>
  </si>
  <si>
    <t>Interrupteur  va et vient</t>
  </si>
  <si>
    <t>Prise de courant 2P+T 16A</t>
  </si>
  <si>
    <t>IX-7</t>
  </si>
  <si>
    <t>Réfection et nettoyage niche de comptage</t>
  </si>
  <si>
    <t xml:space="preserve">Sèche main électrique en ABS 1200 watt </t>
  </si>
  <si>
    <t>Sirène intérieure avec flash</t>
  </si>
  <si>
    <t>Sirène extérieure avec flash</t>
  </si>
  <si>
    <t xml:space="preserve">Réfection peinture vinylique des façades </t>
  </si>
  <si>
    <t>Réfection de l'étanchéité des terrasses et salle d'eau de l'étage aux endroits détériorés y compris revêtement</t>
  </si>
  <si>
    <t>Vanne d'arrêt type compteur</t>
  </si>
  <si>
    <t>IX-8</t>
  </si>
  <si>
    <t>IX-9</t>
  </si>
  <si>
    <t>Remplacement de la quincaillerie  des portes en bois</t>
  </si>
  <si>
    <t>Réfection peinture vinylique des plafonds</t>
  </si>
  <si>
    <t>plafonds en staf</t>
  </si>
  <si>
    <t>Fourniture et pose Boîte de dérivation principale</t>
  </si>
  <si>
    <t>Fourniture et pose Boîte de dérivation secondaire</t>
  </si>
  <si>
    <t>Bloc de balisage de sécurité 70 lumens</t>
  </si>
  <si>
    <t>Bloc de secours d'ambiance 350 lumens</t>
  </si>
  <si>
    <t>Remplacement du coffret de comptage et branchement</t>
  </si>
  <si>
    <r>
      <t>Cable 5G16 mm</t>
    </r>
    <r>
      <rPr>
        <vertAlign val="superscript"/>
        <sz val="10"/>
        <rFont val="Tahoma"/>
        <family val="2"/>
      </rPr>
      <t>2</t>
    </r>
    <r>
      <rPr>
        <sz val="10"/>
        <rFont val="Tahoma"/>
        <family val="2"/>
      </rPr>
      <t xml:space="preserve"> U1000RO2V</t>
    </r>
  </si>
  <si>
    <t>Luminaire carré de 60 x 60 cm encastré avec lampe led 3630 lumens</t>
  </si>
  <si>
    <t>Spot panel led rond encastré led 1530 lumens</t>
  </si>
  <si>
    <t>Spot led rond encastré  avec lampe led GU 10 -575 lumens</t>
  </si>
  <si>
    <t>Spot led rond encastré étanche avec lampe 400 lumens</t>
  </si>
  <si>
    <t>Hublot avec lampe led 11 watt E27, 1500 lumens</t>
  </si>
  <si>
    <t>Armoire de brassage 19" 42U L800 P1000</t>
  </si>
  <si>
    <t>Cable  téléphonique armé 28 paires sous gaine métalloplastique</t>
  </si>
  <si>
    <t>Répartiteur téléphonique 14 paires</t>
  </si>
  <si>
    <t>Extincteur type ABC de 9 KG</t>
  </si>
  <si>
    <t>Extincteur type  CO2 de 5 KG</t>
  </si>
  <si>
    <t>Fourniture et pose de tube PEX (polyéthylène réticulé) Ø12/16 mm sous fourreau</t>
  </si>
  <si>
    <t>IX-10</t>
  </si>
  <si>
    <t>Fourniture et pose de tube PEX (polyéthylène réticulé) Ø16/20 mm sous fourreau</t>
  </si>
  <si>
    <t>IX-11</t>
  </si>
  <si>
    <t>Douchette d'ablution</t>
  </si>
  <si>
    <t>Robinet de puisage</t>
  </si>
  <si>
    <t>Siphon de sol de 10 x 10 cm en inox y compris gargouille</t>
  </si>
  <si>
    <t>Lavabo suspendu avec cache siphon y compris mitigeur</t>
  </si>
  <si>
    <t>W.C  à l'anglaise avec réservoir apparent</t>
  </si>
  <si>
    <t>Evier simple bac avec égouttoir en inox</t>
  </si>
  <si>
    <t>W.C  à la turque avec réservoir et chasse apparents</t>
  </si>
  <si>
    <t>Porte papier hygiènique</t>
  </si>
  <si>
    <t>Glace miroir pour sanitaire avec cadre en pvc dim 0,60 x 1 ml</t>
  </si>
  <si>
    <t>Chauffe eau électrique turbo de 30 litres</t>
  </si>
  <si>
    <t>Centrale de détection incendie conventionnelle 4 zones</t>
  </si>
  <si>
    <t>Détecteurs incendie  multi-technologie</t>
  </si>
  <si>
    <t>Déclencheurs manuels d'incendie</t>
  </si>
  <si>
    <t>Avertisseur d'incendie sonore avec flash</t>
  </si>
  <si>
    <t>Câblage de l'installation de détection incendie conventionnelle 4 zones</t>
  </si>
  <si>
    <t>V-10</t>
  </si>
  <si>
    <t>Onduleur on-line 1600 VA monophasé</t>
  </si>
  <si>
    <t>Onduleur on-line 500 VA monophasé</t>
  </si>
  <si>
    <t>V-11</t>
  </si>
  <si>
    <t xml:space="preserve">Cordons de liaisons électrique 2P+T- Male/Male </t>
  </si>
  <si>
    <t>détecteur Intérieure infra rouge, Portée : 12/15 m</t>
  </si>
  <si>
    <t>Câblage de l'installation de détection intrusion</t>
  </si>
  <si>
    <t>ml</t>
  </si>
  <si>
    <t>Panneaux de brassage 24 ports CAT 6A FTP informatique et téléphonique avec son passe fil et balai</t>
  </si>
  <si>
    <t>Prises RJ45  cat 6A FTP</t>
  </si>
  <si>
    <t>Cordon de liaisons cat 6A FTP 3 ML</t>
  </si>
  <si>
    <t>Cordon de brassage cat 6A FTP 1,5 ML</t>
  </si>
  <si>
    <t>Enregistreur  des caméras de surveillance IP- PoE, 8 ports</t>
  </si>
  <si>
    <t>Disque dur HDD SATA 2 To</t>
  </si>
  <si>
    <t>Caméra extérieure 4 MP, IP jour et nuit Ful HD</t>
  </si>
  <si>
    <t>Caméra IP Dôme fixe  HD 2 MP</t>
  </si>
  <si>
    <t>Ecran TV 32" HDMI</t>
  </si>
  <si>
    <t>Câblage de la solution de vidéo-surveillance IP en cable Cat 6 A FTP</t>
  </si>
  <si>
    <t xml:space="preserve"> Déplacement et remise en service de l'installation existante y compris nouveau câblage</t>
  </si>
  <si>
    <t>Réfection peinture des murs  intérieures</t>
  </si>
  <si>
    <t>Distributeur de savon liquide en ABS</t>
  </si>
  <si>
    <t>Détecteur sismique des coffres forts</t>
  </si>
  <si>
    <t>XIII-1</t>
  </si>
  <si>
    <t>XIII-2</t>
  </si>
  <si>
    <t>XIII-3</t>
  </si>
  <si>
    <t>XIII-4</t>
  </si>
  <si>
    <t>XIII-5</t>
  </si>
  <si>
    <t>XIII-6</t>
  </si>
  <si>
    <t xml:space="preserve">IX-PLOMBERIE </t>
  </si>
  <si>
    <t>X-1</t>
  </si>
  <si>
    <t>X-2</t>
  </si>
  <si>
    <t>X-3</t>
  </si>
  <si>
    <t>X-4</t>
  </si>
  <si>
    <t>X-5</t>
  </si>
  <si>
    <t>X-6</t>
  </si>
  <si>
    <t>X-7</t>
  </si>
  <si>
    <t>X-8</t>
  </si>
  <si>
    <t>X-9</t>
  </si>
  <si>
    <t>Coffret de distribution  eau froide et chaude à 6 départs</t>
  </si>
  <si>
    <t>Projecteur solaire led 10 000 lumens</t>
  </si>
  <si>
    <t>TOTAL EN DHS/HTVA</t>
  </si>
  <si>
    <t>Cable  RJ45 CAT6A FTP posé en encastré dans les murs</t>
  </si>
  <si>
    <t>,</t>
  </si>
  <si>
    <t>sol sanitaire privé</t>
  </si>
  <si>
    <t>sol sanitaire du personnel</t>
  </si>
  <si>
    <t>sol cuisine</t>
  </si>
  <si>
    <t>mur sanitaires hommes</t>
  </si>
  <si>
    <t>Dépose des revêtement des murs des sanitaires et cuisine</t>
  </si>
  <si>
    <t>Dépose des revêtements  des sols des sanitaires et cuisine y compris forme</t>
  </si>
  <si>
    <t>Démolition des murs  d'épaisseur 10 cm y compris évacuation</t>
  </si>
  <si>
    <t>murs placars secrétariat</t>
  </si>
  <si>
    <t>murs placars bureau 1</t>
  </si>
  <si>
    <t>murs placars bureau 2</t>
  </si>
  <si>
    <t>murs placars bureau 3</t>
  </si>
  <si>
    <t>murs placars cuisine</t>
  </si>
  <si>
    <t>murs placars fondé de pouvoir 1</t>
  </si>
  <si>
    <t>murs placars fondé de pouvoir 2</t>
  </si>
  <si>
    <t>ouverture pour porte</t>
  </si>
  <si>
    <t xml:space="preserve"> placars secrétariat</t>
  </si>
  <si>
    <t>placars bureau 1</t>
  </si>
  <si>
    <t>placars bureau 2</t>
  </si>
  <si>
    <t>placars bureau 3</t>
  </si>
  <si>
    <t>placars cuisine</t>
  </si>
  <si>
    <t>paillase cuisine</t>
  </si>
  <si>
    <t>placars fondé de pouvoir 1</t>
  </si>
  <si>
    <t>placars fondé de pouvoir 2</t>
  </si>
  <si>
    <t>II-Travaux d'assainissement</t>
  </si>
  <si>
    <t>SOUS TOTAL II- -Travaux d'assainissement</t>
  </si>
  <si>
    <t>III-Travaux de constructions et d'aménagement</t>
  </si>
  <si>
    <t>III-5</t>
  </si>
  <si>
    <t>III-6</t>
  </si>
  <si>
    <t>III-7</t>
  </si>
  <si>
    <t>III-8</t>
  </si>
  <si>
    <t>III-9</t>
  </si>
  <si>
    <t>III-10</t>
  </si>
  <si>
    <t>III-11</t>
  </si>
  <si>
    <t>III-12</t>
  </si>
  <si>
    <t>III-13</t>
  </si>
  <si>
    <t>III-14</t>
  </si>
  <si>
    <t>III-15</t>
  </si>
  <si>
    <t>III-16</t>
  </si>
  <si>
    <t>III-17</t>
  </si>
  <si>
    <t>Revêtement du sol  en carreaux grés Céram de 30 x 30 cm anti dérapants</t>
  </si>
  <si>
    <t>murs sanitaire privé</t>
  </si>
  <si>
    <t>murs sanitaire femmes</t>
  </si>
  <si>
    <t>murs crédance cuisine</t>
  </si>
  <si>
    <t>Remplacement de la quincaillerie  de la porte principale en aluminium</t>
  </si>
  <si>
    <t>Remplacement de la quincaillerie  de la porte arrière en aluminium</t>
  </si>
  <si>
    <t>Remplacement de la quincaillerie  des portes métallique baraudés ou pleines à 1 ou 2 vantux</t>
  </si>
  <si>
    <t xml:space="preserve">Entretien de la quincaillerie des fenêtres en aluminium à deux vantaux coulissants  </t>
  </si>
  <si>
    <t>III-18</t>
  </si>
  <si>
    <t xml:space="preserve">Entretien de la quincaillerie des fenêtres en aluminium à un vantail  battant </t>
  </si>
  <si>
    <t>fenétres bureaux 1</t>
  </si>
  <si>
    <t>fenétres bureaux 2</t>
  </si>
  <si>
    <t>fenétres bureaux 3</t>
  </si>
  <si>
    <t>fenétres bureaux 4</t>
  </si>
  <si>
    <t>fenétres bureaux 5</t>
  </si>
  <si>
    <t>Réfection peinture glycérophtalique mat sur bois des portes</t>
  </si>
  <si>
    <t>portes des bureaux</t>
  </si>
  <si>
    <t>porte d'entrée principale</t>
  </si>
  <si>
    <t>porte d'entrée principale  extèrieure</t>
  </si>
  <si>
    <t>porte garage  extèrieure</t>
  </si>
  <si>
    <t>grilles des murs extérieurs</t>
  </si>
  <si>
    <t>portes de sevices</t>
  </si>
  <si>
    <t xml:space="preserve"> murs intérieurs de 15 cm</t>
  </si>
  <si>
    <t xml:space="preserve"> murs intérieurs de 25 cm</t>
  </si>
  <si>
    <t>cage d(escalier</t>
  </si>
  <si>
    <t>sanitaire gardien</t>
  </si>
  <si>
    <t>porche d'entrée</t>
  </si>
  <si>
    <t>murs de 20 cm</t>
  </si>
  <si>
    <t>mur de cloture</t>
  </si>
  <si>
    <t>facades</t>
  </si>
  <si>
    <t>Majoration 20 %</t>
  </si>
  <si>
    <t>open space 4</t>
  </si>
  <si>
    <t>open space 3</t>
  </si>
  <si>
    <t>vestiare hommes</t>
  </si>
  <si>
    <t>sanitaire hommes</t>
  </si>
  <si>
    <t>wc hommes</t>
  </si>
  <si>
    <t>wc femmes</t>
  </si>
  <si>
    <t>dégagement</t>
  </si>
  <si>
    <t>Réparation et colmatage des fissures profondes des murs</t>
  </si>
  <si>
    <t>Réparation et colmatage des fissures superficielles des murs</t>
  </si>
  <si>
    <t>III-19</t>
  </si>
  <si>
    <t>Réparation et colmatage des fissures profondes des sols</t>
  </si>
  <si>
    <t>III-20</t>
  </si>
  <si>
    <t>III-21</t>
  </si>
  <si>
    <t>Fourniture et pose d'une porte blindée pour chambre forte doublée de l’intérieur d’une porte métallique barreaudée</t>
  </si>
  <si>
    <t xml:space="preserve">Foyers lumineux en câble 3G1,5 mm² y compris tubage isogris diam 16 </t>
  </si>
  <si>
    <t>IV- FAUX PLAFOND</t>
  </si>
  <si>
    <t>V- ÉLECTRICITÉ COURANTS FORTS</t>
  </si>
  <si>
    <t>E1-hall</t>
  </si>
  <si>
    <t>E2- arrière guichet</t>
  </si>
  <si>
    <t>E3-circulation</t>
  </si>
  <si>
    <t>E4-bureau TP</t>
  </si>
  <si>
    <t>E5-secrétariat</t>
  </si>
  <si>
    <t>E6-bureau chfef de service 1</t>
  </si>
  <si>
    <t>E7-  chambre forte</t>
  </si>
  <si>
    <t>E8- openspace 4</t>
  </si>
  <si>
    <t>E9-open space 3</t>
  </si>
  <si>
    <t>E10-cuisine</t>
  </si>
  <si>
    <t>E11- open space 2</t>
  </si>
  <si>
    <t>E12- open space 1entrée extérieure</t>
  </si>
  <si>
    <t>E13- bureau chef de service 1</t>
  </si>
  <si>
    <t>E14- local technique</t>
  </si>
  <si>
    <t>E15- sanitaire privé</t>
  </si>
  <si>
    <t>E16- sanitaire du personnel</t>
  </si>
  <si>
    <t>E17- wc agent de sécuirité</t>
  </si>
  <si>
    <t>E18- facade extérieur</t>
  </si>
  <si>
    <t>E19- cage d'escalier vers sous sol</t>
  </si>
  <si>
    <t>E20- enseigne</t>
  </si>
  <si>
    <t>E21- eclairage sous sol et garage</t>
  </si>
  <si>
    <t>Regards en béton d'assainissement de dimension intérieurs de 50 cm y compris tampons en fontes-Profondeurs variables</t>
  </si>
  <si>
    <t>Buses d'assainissement en PVC série 2, de diamètre 200</t>
  </si>
  <si>
    <t>Branchement à l'égout publique y compris démarches administratives</t>
  </si>
  <si>
    <t>Ens</t>
  </si>
  <si>
    <t>Traversée des maçonneries ou des voiles en béton des buses ou des canalisation d'assainissement y compris réfection et étanchéité des ouvrages traversés</t>
  </si>
  <si>
    <t>E12- open space 1</t>
  </si>
  <si>
    <t>E21- eclairage sous sol</t>
  </si>
  <si>
    <t>PC1-hall</t>
  </si>
  <si>
    <t>PC2-hall</t>
  </si>
  <si>
    <t>PC3- arrière guichet</t>
  </si>
  <si>
    <t>PC4- arrière guichet</t>
  </si>
  <si>
    <t>PC5-bureau TP</t>
  </si>
  <si>
    <t>PC20-circulation et chambre forte</t>
  </si>
  <si>
    <t>PC6 secrétriat</t>
  </si>
  <si>
    <t>PC7 chef de service 1</t>
  </si>
  <si>
    <t>PC8- openspace 4</t>
  </si>
  <si>
    <t>PC9- openspace 4</t>
  </si>
  <si>
    <t>PC10-open space 3</t>
  </si>
  <si>
    <t>PC11-open space 3</t>
  </si>
  <si>
    <t>pc 16-cuisine</t>
  </si>
  <si>
    <t>pc 17-cuisine</t>
  </si>
  <si>
    <t>PC12- open space 2</t>
  </si>
  <si>
    <t>PC13- open space 1</t>
  </si>
  <si>
    <t>PC14- open space 1</t>
  </si>
  <si>
    <t>PC15- bureau chef de service 1</t>
  </si>
  <si>
    <t>PC18- local technique</t>
  </si>
  <si>
    <t>PC19- facade extérieur</t>
  </si>
  <si>
    <t>PC20- sanitaire privé</t>
  </si>
  <si>
    <t>PC21- sanitaire du personnel</t>
  </si>
  <si>
    <t>PC22- local agent de sécurité</t>
  </si>
  <si>
    <t>PC 23- sous sol</t>
  </si>
  <si>
    <t>PC 24- garage</t>
  </si>
  <si>
    <t>PC19- sanitaire  extérieur</t>
  </si>
  <si>
    <t>ALM1-hall</t>
  </si>
  <si>
    <t>ALM2-hall</t>
  </si>
  <si>
    <t>ALM12- arrière guichet</t>
  </si>
  <si>
    <t>ALM3-bureau TP</t>
  </si>
  <si>
    <t>ALM4-secrétariat</t>
  </si>
  <si>
    <t>ALM5-bureau chfef de service 1</t>
  </si>
  <si>
    <t>ALM6- openspace 4</t>
  </si>
  <si>
    <t>ALM7-open space 3</t>
  </si>
  <si>
    <t>ALM 15-cuisine</t>
  </si>
  <si>
    <t>ALM8- open space 2</t>
  </si>
  <si>
    <t>ALM9- open space 1</t>
  </si>
  <si>
    <t>ALM10- open space 1</t>
  </si>
  <si>
    <t>ALM 11- bureau chef de service 1</t>
  </si>
  <si>
    <t>ALM13- CENTRALE INTRUSION</t>
  </si>
  <si>
    <t>ALM12- BAIE INFORMATIQYE</t>
  </si>
  <si>
    <t>ALM14-CENTRALE DE DETECTION INCENDIE</t>
  </si>
  <si>
    <t>V-12</t>
  </si>
  <si>
    <t>V-13</t>
  </si>
  <si>
    <t>V-14</t>
  </si>
  <si>
    <t>V-15</t>
  </si>
  <si>
    <t>V-16</t>
  </si>
  <si>
    <t>V-17</t>
  </si>
  <si>
    <t>V-18</t>
  </si>
  <si>
    <t>V-19</t>
  </si>
  <si>
    <t>V-20</t>
  </si>
  <si>
    <t>V-21</t>
  </si>
  <si>
    <t>V-22</t>
  </si>
  <si>
    <t>V-23</t>
  </si>
  <si>
    <t>V-24</t>
  </si>
  <si>
    <t>V-25</t>
  </si>
  <si>
    <t>E22- agent de sécurité et garage</t>
  </si>
  <si>
    <t>circulation</t>
  </si>
  <si>
    <t>Split système inverter  type mural en 407 C ou 410 ; 9000 BTU</t>
  </si>
  <si>
    <t>VI-1</t>
  </si>
  <si>
    <t>VI-2</t>
  </si>
  <si>
    <t>VI-3</t>
  </si>
  <si>
    <t>VI-4</t>
  </si>
  <si>
    <t>VI-5</t>
  </si>
  <si>
    <t>VI-6</t>
  </si>
  <si>
    <t>VI-7</t>
  </si>
  <si>
    <t>VI-8</t>
  </si>
  <si>
    <t>VI-9</t>
  </si>
  <si>
    <t>VI-10</t>
  </si>
  <si>
    <t>VI-11</t>
  </si>
  <si>
    <t>VII-CLIMATISATION -VMC</t>
  </si>
  <si>
    <t>VII-5</t>
  </si>
  <si>
    <t>VII-6</t>
  </si>
  <si>
    <t>VII-7</t>
  </si>
  <si>
    <t>VII-8</t>
  </si>
  <si>
    <t>X-10</t>
  </si>
  <si>
    <t>Travaux d'aménagement de la Trésorerie Provinciale de TINGHIR en tout corps d'état</t>
  </si>
  <si>
    <t>Démolition des dalettes ,paillasses et renformis de placards</t>
  </si>
  <si>
    <t>III-22</t>
  </si>
  <si>
    <t>III-23</t>
  </si>
  <si>
    <t>Meuble bas de cuisine à une ou 2 portes / profondeur : 60 cm, hauteur: 88 cm</t>
  </si>
  <si>
    <t>Meuble bas bloc de 4 tiroirs de dimension  42 x 60 x 88 cm</t>
  </si>
  <si>
    <t>III-24</t>
  </si>
  <si>
    <t>Meuble haut de cuisine à une ou 2 portes / profondeur : 35 cm, hauteur: 68 cm</t>
  </si>
  <si>
    <t>Ml</t>
  </si>
  <si>
    <t>III-25</t>
  </si>
  <si>
    <t>Plaque de cuisson à gaz à 4 feux</t>
  </si>
  <si>
    <t>E22- eclairage sous sol et garage</t>
  </si>
  <si>
    <t>Reprise des revêtements existants suite travaux de démolitions ou d'assainissement y compris dalle support et formes.</t>
  </si>
  <si>
    <t>III-26</t>
  </si>
  <si>
    <t>bureau chef de service 1</t>
  </si>
  <si>
    <t>Ponçage et lustrage du revêtement granito poli existant y compris plinthes</t>
  </si>
  <si>
    <t>bureau open space 1</t>
  </si>
  <si>
    <t>bureau open space 2</t>
  </si>
  <si>
    <t>bureau open space 3</t>
  </si>
  <si>
    <t>bureau open space 4</t>
  </si>
  <si>
    <t xml:space="preserve">hall </t>
  </si>
  <si>
    <t>OPEN SPACE 2</t>
  </si>
  <si>
    <t>OPEN SPACE 3</t>
  </si>
  <si>
    <t>OPEN SPACE 4</t>
  </si>
  <si>
    <t>Wc femmes</t>
  </si>
  <si>
    <t>Wc hommes</t>
  </si>
  <si>
    <t>Alimentation intérieur en tube PPR de diamètre minimale 20 mm</t>
  </si>
  <si>
    <t>Fourniture et pose tubes en polyéthylène type PE 80 Φ 25, PN 16</t>
  </si>
  <si>
    <t>IX-12</t>
  </si>
  <si>
    <t>Coffret de distribution  eau froide et chaude à 3 départs</t>
  </si>
  <si>
    <t>Evacuation  EP, EV &amp; EU en PVC diamètre de  50</t>
  </si>
  <si>
    <t>Evacuation  EP, EV &amp; EU en PVC diamètre de 110mm</t>
  </si>
  <si>
    <t>Mitigeur pour la bassine d'ablution existante</t>
  </si>
  <si>
    <t>X-11</t>
  </si>
  <si>
    <t>II-5</t>
  </si>
  <si>
    <t>Construction d'un caniveau en béton pour évacuation des eaux pluviales vers la voirie extérieure y compris grille</t>
  </si>
  <si>
    <t>construction sanitaire gardien</t>
  </si>
  <si>
    <r>
      <t>VI. -</t>
    </r>
    <r>
      <rPr>
        <b/>
        <sz val="11"/>
        <rFont val="Segoe UI"/>
        <family val="2"/>
      </rPr>
      <t xml:space="preserve">  </t>
    </r>
    <r>
      <rPr>
        <b/>
        <sz val="12"/>
        <rFont val="Calibri"/>
        <family val="2"/>
      </rPr>
      <t>PRECABLAGE CAT 6A INFORMATIQUE ET TELEPHONIQUE</t>
    </r>
  </si>
  <si>
    <t>XII-9</t>
  </si>
  <si>
    <t>détecteur d'alarme extérieure double technologie</t>
  </si>
  <si>
    <t>Bouton antipanique de type bureau.</t>
  </si>
  <si>
    <t>SOUS TOTAL V- ÉLECTRICITÉ COURANTS FORTS</t>
  </si>
  <si>
    <t>SOUS TOTAL III- Travaux de constructions et d'aménagement</t>
  </si>
  <si>
    <t>SOUS TOTAL IV-  FAUX PLAFOND</t>
  </si>
  <si>
    <t>SOUS TOTAL VI- PRECABLAGE CAT6A INFORMATIQUE/TELEPHONIQUE</t>
  </si>
  <si>
    <t>SOUS TOTAL VIII- PROTECTION INCENDIE</t>
  </si>
  <si>
    <t>SOUS TOTAL VII- CLIMATISATION</t>
  </si>
  <si>
    <t>SOUS TOTAL IX-PLOMBERIE &amp; X- SANITAIRE</t>
  </si>
  <si>
    <t>SOUS TOTAL XI-DETECTION INCENDIE</t>
  </si>
  <si>
    <t>SOUS TOTAL XII- ANTI INTRUSION</t>
  </si>
  <si>
    <t>SOUS TOTAL XIII-VIDEOSURVEILLANCE</t>
  </si>
  <si>
    <t>SOUS TOTAL XIV-GESTION DE LA FILE D'ATTENTE</t>
  </si>
  <si>
    <t>Travaux d’aménagement et d’installation à la Trésorerie Provinciale de Tinghir en lot unique.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</si>
</sst>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name val="Segoe UI"/>
      <family val="2"/>
    </font>
    <font>
      <b/>
      <sz val="10.5"/>
      <name val="Segoe UI"/>
      <family val="2"/>
    </font>
    <font>
      <b/>
      <sz val="11.5"/>
      <name val="Segoe UI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0"/>
      <color theme="1"/>
      <name val="Calibri"/>
      <family val="2"/>
      <scheme val="minor"/>
    </font>
    <font>
      <b/>
      <sz val="11"/>
      <color indexed="8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b/>
      <sz val="10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1"/>
      <name val="Arial"/>
      <family val="2"/>
    </font>
    <font>
      <vertAlign val="superscript"/>
      <sz val="10"/>
      <name val="Tahoma"/>
      <family val="2"/>
    </font>
    <font>
      <sz val="10"/>
      <color indexed="8"/>
      <name val="Tahoma"/>
      <family val="2"/>
    </font>
    <font>
      <sz val="10"/>
      <color theme="1"/>
      <name val="Tahoma"/>
      <family val="2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Segoe UI"/>
      <family val="2"/>
    </font>
    <font>
      <b/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" fontId="0" fillId="0" borderId="17" xfId="0" applyNumberFormat="1" applyBorder="1" applyAlignment="1">
      <alignment horizontal="center" vertical="center"/>
    </xf>
    <xf numFmtId="4" fontId="0" fillId="0" borderId="16" xfId="0" applyNumberFormat="1" applyBorder="1" applyAlignment="1">
      <alignment horizontal="center" vertical="center"/>
    </xf>
    <xf numFmtId="4" fontId="0" fillId="0" borderId="14" xfId="0" applyNumberForma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" fontId="6" fillId="0" borderId="13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left" vertical="center" wrapText="1"/>
    </xf>
    <xf numFmtId="0" fontId="0" fillId="0" borderId="20" xfId="0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8" xfId="0" applyFont="1" applyBorder="1"/>
    <xf numFmtId="0" fontId="1" fillId="0" borderId="17" xfId="0" applyFont="1" applyBorder="1" applyAlignment="1">
      <alignment wrapText="1"/>
    </xf>
    <xf numFmtId="0" fontId="0" fillId="0" borderId="17" xfId="0" applyBorder="1"/>
    <xf numFmtId="0" fontId="0" fillId="0" borderId="17" xfId="0" applyBorder="1" applyAlignment="1">
      <alignment horizontal="center"/>
    </xf>
    <xf numFmtId="0" fontId="1" fillId="0" borderId="16" xfId="0" applyFont="1" applyBorder="1"/>
    <xf numFmtId="0" fontId="11" fillId="2" borderId="13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4" fontId="13" fillId="0" borderId="14" xfId="0" applyNumberFormat="1" applyFont="1" applyBorder="1" applyAlignment="1">
      <alignment horizontal="center" vertical="center" wrapText="1"/>
    </xf>
    <xf numFmtId="49" fontId="14" fillId="2" borderId="15" xfId="0" applyNumberFormat="1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left" vertical="center" wrapText="1"/>
    </xf>
    <xf numFmtId="0" fontId="16" fillId="2" borderId="19" xfId="0" applyFont="1" applyFill="1" applyBorder="1" applyAlignment="1">
      <alignment horizontal="right" vertical="center" wrapText="1"/>
    </xf>
    <xf numFmtId="0" fontId="13" fillId="0" borderId="14" xfId="0" applyFont="1" applyBorder="1" applyAlignment="1">
      <alignment wrapText="1"/>
    </xf>
    <xf numFmtId="0" fontId="11" fillId="2" borderId="22" xfId="0" applyFont="1" applyFill="1" applyBorder="1" applyAlignment="1">
      <alignment horizontal="center" vertical="center" wrapText="1"/>
    </xf>
    <xf numFmtId="4" fontId="13" fillId="0" borderId="14" xfId="0" applyNumberFormat="1" applyFont="1" applyBorder="1" applyAlignment="1">
      <alignment wrapText="1"/>
    </xf>
    <xf numFmtId="0" fontId="17" fillId="2" borderId="14" xfId="0" applyFont="1" applyFill="1" applyBorder="1" applyAlignment="1">
      <alignment horizontal="right" vertical="center" wrapText="1"/>
    </xf>
    <xf numFmtId="4" fontId="18" fillId="0" borderId="23" xfId="0" applyNumberFormat="1" applyFont="1" applyBorder="1" applyAlignment="1">
      <alignment horizontal="center" vertical="center" wrapText="1"/>
    </xf>
    <xf numFmtId="49" fontId="14" fillId="2" borderId="24" xfId="0" applyNumberFormat="1" applyFont="1" applyFill="1" applyBorder="1" applyAlignment="1">
      <alignment horizontal="center" vertical="center"/>
    </xf>
    <xf numFmtId="4" fontId="18" fillId="0" borderId="25" xfId="0" applyNumberFormat="1" applyFont="1" applyBorder="1" applyAlignment="1">
      <alignment horizontal="center" vertical="center" wrapText="1"/>
    </xf>
    <xf numFmtId="1" fontId="11" fillId="2" borderId="13" xfId="0" applyNumberFormat="1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right" vertical="center" wrapText="1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0" fillId="0" borderId="28" xfId="0" applyNumberFormat="1" applyBorder="1" applyAlignment="1">
      <alignment horizontal="center" vertical="center"/>
    </xf>
    <xf numFmtId="0" fontId="19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4" fontId="20" fillId="0" borderId="28" xfId="0" applyNumberFormat="1" applyFont="1" applyBorder="1" applyAlignment="1">
      <alignment horizontal="center" vertical="center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1" fontId="0" fillId="0" borderId="5" xfId="0" applyNumberForma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1" fontId="6" fillId="2" borderId="29" xfId="0" applyNumberFormat="1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0" fillId="0" borderId="30" xfId="0" applyBorder="1" applyAlignment="1">
      <alignment horizontal="left" vertical="top"/>
    </xf>
    <xf numFmtId="0" fontId="0" fillId="0" borderId="30" xfId="0" applyBorder="1" applyAlignment="1">
      <alignment horizontal="center" vertical="center"/>
    </xf>
    <xf numFmtId="4" fontId="0" fillId="0" borderId="30" xfId="0" applyNumberFormat="1" applyBorder="1" applyAlignment="1">
      <alignment horizontal="center" vertical="center"/>
    </xf>
    <xf numFmtId="4" fontId="0" fillId="0" borderId="31" xfId="0" applyNumberFormat="1" applyBorder="1" applyAlignment="1">
      <alignment horizontal="center" vertical="center"/>
    </xf>
    <xf numFmtId="0" fontId="6" fillId="0" borderId="30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1" fontId="0" fillId="0" borderId="30" xfId="0" applyNumberFormat="1" applyBorder="1" applyAlignment="1">
      <alignment horizontal="center" vertical="center"/>
    </xf>
    <xf numFmtId="1" fontId="6" fillId="0" borderId="29" xfId="0" applyNumberFormat="1" applyFont="1" applyBorder="1" applyAlignment="1">
      <alignment horizontal="center" vertical="center"/>
    </xf>
    <xf numFmtId="0" fontId="6" fillId="2" borderId="30" xfId="0" applyFont="1" applyFill="1" applyBorder="1" applyAlignment="1">
      <alignment horizontal="left" vertical="center" wrapText="1"/>
    </xf>
    <xf numFmtId="1" fontId="6" fillId="0" borderId="30" xfId="0" applyNumberFormat="1" applyFont="1" applyBorder="1" applyAlignment="1">
      <alignment horizontal="center" vertical="center"/>
    </xf>
    <xf numFmtId="4" fontId="20" fillId="0" borderId="31" xfId="0" applyNumberFormat="1" applyFont="1" applyBorder="1" applyAlignment="1">
      <alignment horizontal="center" vertical="center"/>
    </xf>
    <xf numFmtId="0" fontId="22" fillId="0" borderId="14" xfId="0" applyFont="1" applyBorder="1" applyAlignment="1">
      <alignment horizontal="left" wrapText="1"/>
    </xf>
    <xf numFmtId="0" fontId="7" fillId="0" borderId="30" xfId="0" applyFont="1" applyBorder="1" applyAlignment="1">
      <alignment horizontal="center" vertical="top"/>
    </xf>
    <xf numFmtId="0" fontId="7" fillId="0" borderId="30" xfId="0" applyFont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 wrapText="1"/>
    </xf>
    <xf numFmtId="4" fontId="0" fillId="2" borderId="30" xfId="0" applyNumberFormat="1" applyFill="1" applyBorder="1" applyAlignment="1">
      <alignment horizontal="center" vertical="center"/>
    </xf>
    <xf numFmtId="4" fontId="0" fillId="2" borderId="31" xfId="0" applyNumberFormat="1" applyFill="1" applyBorder="1" applyAlignment="1">
      <alignment horizontal="center" vertical="center"/>
    </xf>
    <xf numFmtId="4" fontId="20" fillId="2" borderId="31" xfId="0" applyNumberFormat="1" applyFont="1" applyFill="1" applyBorder="1" applyAlignment="1">
      <alignment horizontal="center" vertical="center"/>
    </xf>
    <xf numFmtId="0" fontId="6" fillId="0" borderId="32" xfId="0" applyFont="1" applyBorder="1" applyAlignment="1">
      <alignment horizontal="left" vertical="center" wrapText="1"/>
    </xf>
    <xf numFmtId="4" fontId="8" fillId="0" borderId="34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7" fillId="2" borderId="19" xfId="0" applyFont="1" applyFill="1" applyBorder="1" applyAlignment="1">
      <alignment horizontal="right" vertical="center" wrapText="1"/>
    </xf>
    <xf numFmtId="0" fontId="15" fillId="3" borderId="19" xfId="0" applyFont="1" applyFill="1" applyBorder="1" applyAlignment="1">
      <alignment horizontal="center" vertical="center" wrapText="1"/>
    </xf>
    <xf numFmtId="1" fontId="6" fillId="0" borderId="35" xfId="0" applyNumberFormat="1" applyFont="1" applyBorder="1" applyAlignment="1">
      <alignment horizontal="center" vertical="center"/>
    </xf>
    <xf numFmtId="0" fontId="6" fillId="2" borderId="36" xfId="0" applyFont="1" applyFill="1" applyBorder="1" applyAlignment="1">
      <alignment horizontal="left" vertical="center" wrapText="1"/>
    </xf>
    <xf numFmtId="0" fontId="6" fillId="2" borderId="36" xfId="0" applyFont="1" applyFill="1" applyBorder="1" applyAlignment="1">
      <alignment horizontal="center" vertical="center" wrapText="1"/>
    </xf>
    <xf numFmtId="4" fontId="0" fillId="2" borderId="36" xfId="0" applyNumberFormat="1" applyFill="1" applyBorder="1" applyAlignment="1">
      <alignment horizontal="center" vertical="center"/>
    </xf>
    <xf numFmtId="4" fontId="0" fillId="2" borderId="37" xfId="0" applyNumberFormat="1" applyFill="1" applyBorder="1" applyAlignment="1">
      <alignment horizontal="center" vertical="center"/>
    </xf>
    <xf numFmtId="0" fontId="23" fillId="0" borderId="0" xfId="0" applyFont="1" applyAlignment="1">
      <alignment wrapText="1"/>
    </xf>
    <xf numFmtId="0" fontId="25" fillId="0" borderId="0" xfId="0" applyFont="1"/>
    <xf numFmtId="0" fontId="9" fillId="4" borderId="1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24" fillId="0" borderId="0" xfId="0" applyFont="1"/>
    <xf numFmtId="0" fontId="26" fillId="0" borderId="0" xfId="0" applyFont="1"/>
    <xf numFmtId="4" fontId="0" fillId="0" borderId="0" xfId="0" applyNumberFormat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4" fontId="0" fillId="0" borderId="5" xfId="0" applyNumberFormat="1" applyBorder="1" applyAlignment="1">
      <alignment horizontal="center" vertical="center"/>
    </xf>
    <xf numFmtId="4" fontId="7" fillId="0" borderId="30" xfId="0" applyNumberFormat="1" applyFont="1" applyBorder="1" applyAlignment="1">
      <alignment horizontal="center" vertical="center"/>
    </xf>
    <xf numFmtId="4" fontId="0" fillId="0" borderId="36" xfId="0" applyNumberFormat="1" applyBorder="1" applyAlignment="1">
      <alignment horizontal="center" vertical="center"/>
    </xf>
    <xf numFmtId="4" fontId="18" fillId="0" borderId="26" xfId="0" applyNumberFormat="1" applyFont="1" applyBorder="1" applyAlignment="1">
      <alignment horizontal="center" vertical="center" wrapText="1"/>
    </xf>
    <xf numFmtId="4" fontId="18" fillId="0" borderId="22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0" fillId="0" borderId="38" xfId="0" applyBorder="1" applyAlignment="1">
      <alignment horizontal="center" vertical="center"/>
    </xf>
    <xf numFmtId="4" fontId="20" fillId="0" borderId="39" xfId="0" applyNumberFormat="1" applyFont="1" applyBorder="1" applyAlignment="1">
      <alignment horizontal="center" vertical="center"/>
    </xf>
    <xf numFmtId="0" fontId="6" fillId="2" borderId="5" xfId="0" applyFont="1" applyFill="1" applyBorder="1" applyAlignment="1">
      <alignment horizontal="left" vertical="center" wrapText="1"/>
    </xf>
    <xf numFmtId="4" fontId="20" fillId="0" borderId="5" xfId="0" applyNumberFormat="1" applyFont="1" applyBorder="1" applyAlignment="1">
      <alignment horizontal="center" vertical="center"/>
    </xf>
    <xf numFmtId="0" fontId="0" fillId="0" borderId="5" xfId="0" applyBorder="1"/>
    <xf numFmtId="4" fontId="18" fillId="0" borderId="0" xfId="0" applyNumberFormat="1" applyFont="1" applyAlignment="1">
      <alignment horizontal="center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4" fontId="0" fillId="2" borderId="44" xfId="0" applyNumberFormat="1" applyFill="1" applyBorder="1" applyAlignment="1">
      <alignment horizontal="center" vertical="center"/>
    </xf>
    <xf numFmtId="4" fontId="0" fillId="0" borderId="44" xfId="0" applyNumberFormat="1" applyBorder="1" applyAlignment="1">
      <alignment horizontal="center" vertical="center"/>
    </xf>
    <xf numFmtId="4" fontId="0" fillId="2" borderId="43" xfId="0" applyNumberFormat="1" applyFill="1" applyBorder="1" applyAlignment="1">
      <alignment horizontal="center" vertical="center"/>
    </xf>
    <xf numFmtId="4" fontId="0" fillId="2" borderId="14" xfId="0" applyNumberFormat="1" applyFill="1" applyBorder="1" applyAlignment="1">
      <alignment horizontal="center" vertical="center"/>
    </xf>
    <xf numFmtId="4" fontId="0" fillId="2" borderId="15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6" borderId="30" xfId="0" applyFont="1" applyFill="1" applyBorder="1" applyAlignment="1">
      <alignment horizontal="center" vertical="center" wrapText="1"/>
    </xf>
    <xf numFmtId="4" fontId="0" fillId="0" borderId="14" xfId="0" applyNumberFormat="1" applyFill="1" applyBorder="1" applyAlignment="1">
      <alignment horizontal="center" vertical="center"/>
    </xf>
    <xf numFmtId="0" fontId="3" fillId="0" borderId="5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center" wrapText="1"/>
    </xf>
    <xf numFmtId="0" fontId="8" fillId="0" borderId="11" xfId="0" applyFont="1" applyBorder="1" applyAlignment="1">
      <alignment horizontal="right" vertical="center" wrapText="1"/>
    </xf>
    <xf numFmtId="0" fontId="3" fillId="0" borderId="30" xfId="0" applyFont="1" applyBorder="1" applyAlignment="1">
      <alignment horizontal="right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right" vertical="center" wrapText="1"/>
    </xf>
    <xf numFmtId="0" fontId="3" fillId="0" borderId="38" xfId="0" applyFont="1" applyBorder="1" applyAlignment="1">
      <alignment horizontal="right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2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8" fillId="0" borderId="33" xfId="0" applyFont="1" applyBorder="1" applyAlignment="1">
      <alignment horizontal="right" vertical="center" wrapText="1"/>
    </xf>
    <xf numFmtId="4" fontId="18" fillId="0" borderId="25" xfId="0" applyNumberFormat="1" applyFont="1" applyBorder="1" applyAlignment="1">
      <alignment horizontal="center" vertical="center" wrapText="1"/>
    </xf>
    <xf numFmtId="4" fontId="18" fillId="0" borderId="26" xfId="0" applyNumberFormat="1" applyFont="1" applyBorder="1" applyAlignment="1">
      <alignment horizontal="center" vertical="center" wrapText="1"/>
    </xf>
    <xf numFmtId="4" fontId="18" fillId="0" borderId="22" xfId="0" applyNumberFormat="1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2"/>
  <sheetViews>
    <sheetView topLeftCell="A142" workbookViewId="0">
      <selection activeCell="B141" sqref="B141:E141"/>
    </sheetView>
  </sheetViews>
  <sheetFormatPr defaultColWidth="8.85546875" defaultRowHeight="15" x14ac:dyDescent="0.25"/>
  <cols>
    <col min="1" max="1" width="9.7109375" customWidth="1"/>
    <col min="2" max="2" width="66.28515625" customWidth="1"/>
    <col min="3" max="3" width="6.5703125" customWidth="1"/>
    <col min="4" max="4" width="8.140625" bestFit="1" customWidth="1"/>
    <col min="5" max="5" width="10.42578125" customWidth="1"/>
    <col min="6" max="6" width="15.42578125" customWidth="1"/>
  </cols>
  <sheetData>
    <row r="2" spans="1:6" thickBot="1" x14ac:dyDescent="0.35">
      <c r="A2" s="1"/>
      <c r="B2" s="2"/>
      <c r="C2" s="1"/>
      <c r="D2" s="1"/>
      <c r="E2" s="105"/>
      <c r="F2" s="3">
        <v>45901</v>
      </c>
    </row>
    <row r="3" spans="1:6" ht="19.149999999999999" customHeight="1" x14ac:dyDescent="0.25">
      <c r="A3" s="140" t="s">
        <v>437</v>
      </c>
      <c r="B3" s="141"/>
      <c r="C3" s="141"/>
      <c r="D3" s="141"/>
      <c r="E3" s="141"/>
      <c r="F3" s="142"/>
    </row>
    <row r="4" spans="1:6" ht="17.45" thickBot="1" x14ac:dyDescent="0.35">
      <c r="A4" s="143"/>
      <c r="B4" s="144"/>
      <c r="C4" s="144"/>
      <c r="D4" s="144"/>
      <c r="E4" s="144"/>
      <c r="F4" s="4"/>
    </row>
    <row r="5" spans="1:6" ht="33.75" thickBot="1" x14ac:dyDescent="0.3">
      <c r="A5" s="5" t="s">
        <v>0</v>
      </c>
      <c r="B5" s="6" t="s">
        <v>1</v>
      </c>
      <c r="C5" s="6" t="s">
        <v>2</v>
      </c>
      <c r="D5" s="6" t="s">
        <v>3</v>
      </c>
      <c r="E5" s="106" t="s">
        <v>4</v>
      </c>
      <c r="F5" s="7" t="s">
        <v>5</v>
      </c>
    </row>
    <row r="6" spans="1:6" ht="6.6" customHeight="1" x14ac:dyDescent="0.3">
      <c r="A6" s="22"/>
      <c r="B6" s="2"/>
      <c r="C6" s="25"/>
      <c r="D6" s="17"/>
      <c r="E6" s="18"/>
      <c r="F6" s="19"/>
    </row>
    <row r="7" spans="1:6" ht="15.75" x14ac:dyDescent="0.25">
      <c r="A7" s="14"/>
      <c r="B7" s="99" t="s">
        <v>8</v>
      </c>
      <c r="C7" s="16"/>
      <c r="D7" s="16"/>
      <c r="E7" s="20"/>
      <c r="F7" s="21"/>
    </row>
    <row r="8" spans="1:6" x14ac:dyDescent="0.25">
      <c r="A8" s="23" t="s">
        <v>6</v>
      </c>
      <c r="B8" s="24" t="s">
        <v>10</v>
      </c>
      <c r="C8" s="26" t="s">
        <v>7</v>
      </c>
      <c r="D8" s="20">
        <v>1</v>
      </c>
      <c r="E8" s="20"/>
      <c r="F8" s="21"/>
    </row>
    <row r="9" spans="1:6" x14ac:dyDescent="0.25">
      <c r="A9" s="23" t="s">
        <v>11</v>
      </c>
      <c r="B9" s="15" t="s">
        <v>250</v>
      </c>
      <c r="C9" s="16" t="s">
        <v>15</v>
      </c>
      <c r="D9" s="20">
        <f>+métré!I19</f>
        <v>67</v>
      </c>
      <c r="E9" s="20"/>
      <c r="F9" s="21"/>
    </row>
    <row r="10" spans="1:6" x14ac:dyDescent="0.25">
      <c r="A10" s="23" t="s">
        <v>13</v>
      </c>
      <c r="B10" s="15" t="s">
        <v>251</v>
      </c>
      <c r="C10" s="16" t="s">
        <v>15</v>
      </c>
      <c r="D10" s="20">
        <f>+métré!I26</f>
        <v>24</v>
      </c>
      <c r="E10" s="20"/>
      <c r="F10" s="21"/>
    </row>
    <row r="11" spans="1:6" x14ac:dyDescent="0.25">
      <c r="A11" s="23" t="s">
        <v>14</v>
      </c>
      <c r="B11" s="15" t="s">
        <v>252</v>
      </c>
      <c r="C11" s="16" t="s">
        <v>15</v>
      </c>
      <c r="D11" s="20">
        <f>+métré!I38</f>
        <v>29</v>
      </c>
      <c r="E11" s="20"/>
      <c r="F11" s="21"/>
    </row>
    <row r="12" spans="1:6" x14ac:dyDescent="0.25">
      <c r="A12" s="23" t="s">
        <v>136</v>
      </c>
      <c r="B12" s="87" t="s">
        <v>438</v>
      </c>
      <c r="C12" s="16" t="s">
        <v>15</v>
      </c>
      <c r="D12" s="20">
        <v>30</v>
      </c>
      <c r="E12" s="20"/>
      <c r="F12" s="21"/>
    </row>
    <row r="13" spans="1:6" x14ac:dyDescent="0.25">
      <c r="A13" s="14"/>
      <c r="B13" s="145" t="s">
        <v>9</v>
      </c>
      <c r="C13" s="146"/>
      <c r="D13" s="146"/>
      <c r="E13" s="147"/>
      <c r="F13" s="88"/>
    </row>
    <row r="14" spans="1:6" ht="15.6" x14ac:dyDescent="0.3">
      <c r="A14" s="14"/>
      <c r="B14" s="99" t="s">
        <v>269</v>
      </c>
      <c r="C14" s="16"/>
      <c r="D14" s="16"/>
      <c r="E14" s="20"/>
      <c r="F14" s="21"/>
    </row>
    <row r="15" spans="1:6" ht="25.5" x14ac:dyDescent="0.25">
      <c r="A15" s="23" t="s">
        <v>16</v>
      </c>
      <c r="B15" s="24" t="s">
        <v>354</v>
      </c>
      <c r="C15" s="26" t="s">
        <v>30</v>
      </c>
      <c r="D15" s="20">
        <v>16</v>
      </c>
      <c r="E15" s="20"/>
      <c r="F15" s="21"/>
    </row>
    <row r="16" spans="1:6" x14ac:dyDescent="0.25">
      <c r="A16" s="23" t="s">
        <v>17</v>
      </c>
      <c r="B16" s="15" t="s">
        <v>355</v>
      </c>
      <c r="C16" s="16" t="s">
        <v>12</v>
      </c>
      <c r="D16" s="20">
        <v>100</v>
      </c>
      <c r="E16" s="20"/>
      <c r="F16" s="21"/>
    </row>
    <row r="17" spans="1:7" x14ac:dyDescent="0.25">
      <c r="A17" s="23" t="s">
        <v>18</v>
      </c>
      <c r="B17" s="15" t="s">
        <v>356</v>
      </c>
      <c r="C17" s="16" t="s">
        <v>357</v>
      </c>
      <c r="D17" s="20">
        <v>1</v>
      </c>
      <c r="E17" s="20"/>
      <c r="F17" s="21"/>
    </row>
    <row r="18" spans="1:7" ht="38.25" x14ac:dyDescent="0.25">
      <c r="A18" s="23" t="s">
        <v>19</v>
      </c>
      <c r="B18" s="15" t="s">
        <v>358</v>
      </c>
      <c r="C18" s="16" t="s">
        <v>30</v>
      </c>
      <c r="D18" s="20">
        <v>15</v>
      </c>
      <c r="E18" s="20"/>
      <c r="F18" s="21"/>
    </row>
    <row r="19" spans="1:7" ht="25.5" x14ac:dyDescent="0.25">
      <c r="A19" s="23" t="s">
        <v>471</v>
      </c>
      <c r="B19" s="15" t="s">
        <v>472</v>
      </c>
      <c r="C19" s="16" t="s">
        <v>12</v>
      </c>
      <c r="D19" s="20">
        <v>22</v>
      </c>
      <c r="E19" s="20"/>
      <c r="F19" s="21"/>
    </row>
    <row r="20" spans="1:7" ht="14.45" x14ac:dyDescent="0.3">
      <c r="A20" s="14"/>
      <c r="B20" s="145" t="s">
        <v>270</v>
      </c>
      <c r="C20" s="146"/>
      <c r="D20" s="146"/>
      <c r="E20" s="147"/>
      <c r="F20" s="88"/>
    </row>
    <row r="21" spans="1:7" ht="15.75" x14ac:dyDescent="0.25">
      <c r="A21" s="14"/>
      <c r="B21" s="99" t="s">
        <v>271</v>
      </c>
      <c r="C21" s="16"/>
      <c r="D21" s="16"/>
      <c r="E21" s="20"/>
      <c r="F21" s="21"/>
    </row>
    <row r="22" spans="1:7" x14ac:dyDescent="0.25">
      <c r="A22" s="23" t="s">
        <v>36</v>
      </c>
      <c r="B22" s="15" t="s">
        <v>20</v>
      </c>
      <c r="C22" s="89" t="s">
        <v>15</v>
      </c>
      <c r="D22" s="20">
        <f>+métré!I60</f>
        <v>27</v>
      </c>
      <c r="E22" s="20"/>
      <c r="F22" s="21"/>
    </row>
    <row r="23" spans="1:7" ht="25.5" x14ac:dyDescent="0.25">
      <c r="A23" s="23" t="s">
        <v>37</v>
      </c>
      <c r="B23" s="15" t="s">
        <v>449</v>
      </c>
      <c r="C23" s="89" t="s">
        <v>15</v>
      </c>
      <c r="D23" s="20">
        <v>50</v>
      </c>
      <c r="E23" s="20"/>
      <c r="F23" s="21"/>
    </row>
    <row r="24" spans="1:7" x14ac:dyDescent="0.25">
      <c r="A24" s="23" t="s">
        <v>38</v>
      </c>
      <c r="B24" s="15" t="s">
        <v>34</v>
      </c>
      <c r="C24" s="89" t="s">
        <v>15</v>
      </c>
      <c r="D24" s="20">
        <f>+métré!I73</f>
        <v>67</v>
      </c>
      <c r="E24" s="20"/>
      <c r="F24" s="21"/>
    </row>
    <row r="25" spans="1:7" x14ac:dyDescent="0.25">
      <c r="A25" s="23" t="s">
        <v>39</v>
      </c>
      <c r="B25" s="15" t="s">
        <v>285</v>
      </c>
      <c r="C25" s="89" t="s">
        <v>15</v>
      </c>
      <c r="D25" s="20">
        <f>+métré!I80</f>
        <v>24</v>
      </c>
      <c r="E25" s="20"/>
      <c r="F25" s="21"/>
    </row>
    <row r="26" spans="1:7" ht="14.45" x14ac:dyDescent="0.3">
      <c r="A26" s="23" t="s">
        <v>272</v>
      </c>
      <c r="B26" s="119" t="s">
        <v>165</v>
      </c>
      <c r="C26" s="89" t="s">
        <v>30</v>
      </c>
      <c r="D26" s="20">
        <v>20</v>
      </c>
      <c r="E26" s="20"/>
      <c r="F26" s="21"/>
    </row>
    <row r="27" spans="1:7" ht="14.45" x14ac:dyDescent="0.3">
      <c r="A27" s="23" t="s">
        <v>273</v>
      </c>
      <c r="B27" s="15" t="s">
        <v>289</v>
      </c>
      <c r="C27" s="89" t="s">
        <v>30</v>
      </c>
      <c r="D27" s="20">
        <v>1</v>
      </c>
      <c r="E27" s="20"/>
      <c r="F27" s="21"/>
    </row>
    <row r="28" spans="1:7" x14ac:dyDescent="0.25">
      <c r="A28" s="23" t="s">
        <v>274</v>
      </c>
      <c r="B28" s="15" t="s">
        <v>290</v>
      </c>
      <c r="C28" s="89" t="s">
        <v>30</v>
      </c>
      <c r="D28" s="20">
        <v>1</v>
      </c>
      <c r="E28" s="20"/>
      <c r="F28" s="21"/>
    </row>
    <row r="29" spans="1:7" ht="25.5" x14ac:dyDescent="0.25">
      <c r="A29" s="23" t="s">
        <v>275</v>
      </c>
      <c r="B29" s="119" t="s">
        <v>291</v>
      </c>
      <c r="C29" s="89" t="s">
        <v>30</v>
      </c>
      <c r="D29" s="20">
        <v>6</v>
      </c>
      <c r="E29" s="20"/>
      <c r="F29" s="21"/>
    </row>
    <row r="30" spans="1:7" ht="25.5" x14ac:dyDescent="0.25">
      <c r="A30" s="23" t="s">
        <v>276</v>
      </c>
      <c r="B30" s="15" t="s">
        <v>292</v>
      </c>
      <c r="C30" s="89" t="s">
        <v>30</v>
      </c>
      <c r="D30" s="20">
        <v>16</v>
      </c>
      <c r="E30" s="20"/>
      <c r="F30" s="21"/>
      <c r="G30" s="103"/>
    </row>
    <row r="31" spans="1:7" x14ac:dyDescent="0.25">
      <c r="A31" s="23" t="s">
        <v>277</v>
      </c>
      <c r="B31" s="15" t="s">
        <v>294</v>
      </c>
      <c r="C31" s="89" t="s">
        <v>30</v>
      </c>
      <c r="D31" s="20">
        <v>12</v>
      </c>
      <c r="E31" s="20"/>
      <c r="F31" s="21"/>
      <c r="G31" s="103"/>
    </row>
    <row r="32" spans="1:7" x14ac:dyDescent="0.25">
      <c r="A32" s="23" t="s">
        <v>278</v>
      </c>
      <c r="B32" s="15" t="s">
        <v>137</v>
      </c>
      <c r="C32" s="89" t="s">
        <v>15</v>
      </c>
      <c r="D32" s="20">
        <f>+métré!I95</f>
        <v>45</v>
      </c>
      <c r="E32" s="20"/>
      <c r="F32" s="21"/>
    </row>
    <row r="33" spans="1:6" x14ac:dyDescent="0.25">
      <c r="A33" s="23" t="s">
        <v>279</v>
      </c>
      <c r="B33" s="15" t="s">
        <v>300</v>
      </c>
      <c r="C33" s="89" t="s">
        <v>15</v>
      </c>
      <c r="D33" s="20">
        <f>+métré!I100</f>
        <v>93</v>
      </c>
      <c r="E33" s="20"/>
      <c r="F33" s="21"/>
    </row>
    <row r="34" spans="1:6" ht="18.600000000000001" customHeight="1" x14ac:dyDescent="0.25">
      <c r="A34" s="23" t="s">
        <v>280</v>
      </c>
      <c r="B34" s="15" t="s">
        <v>142</v>
      </c>
      <c r="C34" s="89" t="s">
        <v>15</v>
      </c>
      <c r="D34" s="20">
        <f>+métré!I118</f>
        <v>173</v>
      </c>
      <c r="E34" s="20"/>
      <c r="F34" s="21"/>
    </row>
    <row r="35" spans="1:6" ht="18.600000000000001" customHeight="1" x14ac:dyDescent="0.25">
      <c r="A35" s="23" t="s">
        <v>281</v>
      </c>
      <c r="B35" s="119" t="s">
        <v>222</v>
      </c>
      <c r="C35" s="89" t="s">
        <v>15</v>
      </c>
      <c r="D35" s="20">
        <f>+métré!I145</f>
        <v>2080</v>
      </c>
      <c r="E35" s="20"/>
      <c r="F35" s="21"/>
    </row>
    <row r="36" spans="1:6" ht="18.600000000000001" customHeight="1" x14ac:dyDescent="0.25">
      <c r="A36" s="23" t="s">
        <v>282</v>
      </c>
      <c r="B36" s="15" t="s">
        <v>166</v>
      </c>
      <c r="C36" s="89" t="s">
        <v>15</v>
      </c>
      <c r="D36" s="20">
        <f>+métré!I154</f>
        <v>113</v>
      </c>
      <c r="E36" s="20"/>
      <c r="F36" s="21"/>
    </row>
    <row r="37" spans="1:6" ht="18.600000000000001" customHeight="1" x14ac:dyDescent="0.25">
      <c r="A37" s="23" t="s">
        <v>283</v>
      </c>
      <c r="B37" s="15" t="s">
        <v>160</v>
      </c>
      <c r="C37" s="89" t="s">
        <v>15</v>
      </c>
      <c r="D37" s="20">
        <f>+métré!I164</f>
        <v>1118</v>
      </c>
      <c r="E37" s="20"/>
      <c r="F37" s="21"/>
    </row>
    <row r="38" spans="1:6" ht="18.600000000000001" customHeight="1" x14ac:dyDescent="0.25">
      <c r="A38" s="23" t="s">
        <v>284</v>
      </c>
      <c r="B38" s="15" t="s">
        <v>323</v>
      </c>
      <c r="C38" s="89" t="s">
        <v>12</v>
      </c>
      <c r="D38" s="20">
        <v>15</v>
      </c>
      <c r="E38" s="20"/>
      <c r="F38" s="21"/>
    </row>
    <row r="39" spans="1:6" ht="18.600000000000001" customHeight="1" x14ac:dyDescent="0.25">
      <c r="A39" s="23" t="s">
        <v>293</v>
      </c>
      <c r="B39" s="15" t="s">
        <v>324</v>
      </c>
      <c r="C39" s="89" t="s">
        <v>12</v>
      </c>
      <c r="D39" s="20">
        <v>15</v>
      </c>
      <c r="E39" s="20"/>
      <c r="F39" s="21"/>
    </row>
    <row r="40" spans="1:6" ht="18.600000000000001" customHeight="1" x14ac:dyDescent="0.25">
      <c r="A40" s="23" t="s">
        <v>325</v>
      </c>
      <c r="B40" s="15" t="s">
        <v>326</v>
      </c>
      <c r="C40" s="89" t="s">
        <v>12</v>
      </c>
      <c r="D40" s="20">
        <v>15</v>
      </c>
      <c r="E40" s="20"/>
      <c r="F40" s="21"/>
    </row>
    <row r="41" spans="1:6" ht="25.5" x14ac:dyDescent="0.25">
      <c r="A41" s="23" t="s">
        <v>327</v>
      </c>
      <c r="B41" s="15" t="s">
        <v>161</v>
      </c>
      <c r="C41" s="89" t="s">
        <v>15</v>
      </c>
      <c r="D41" s="20">
        <v>160</v>
      </c>
      <c r="E41" s="20"/>
      <c r="F41" s="21"/>
    </row>
    <row r="42" spans="1:6" ht="25.5" x14ac:dyDescent="0.25">
      <c r="A42" s="23" t="s">
        <v>328</v>
      </c>
      <c r="B42" s="115" t="s">
        <v>329</v>
      </c>
      <c r="C42" s="94" t="s">
        <v>52</v>
      </c>
      <c r="D42" s="95">
        <v>1</v>
      </c>
      <c r="E42" s="109"/>
      <c r="F42" s="96"/>
    </row>
    <row r="43" spans="1:6" ht="18" customHeight="1" x14ac:dyDescent="0.25">
      <c r="A43" s="23" t="s">
        <v>439</v>
      </c>
      <c r="B43" s="115" t="s">
        <v>441</v>
      </c>
      <c r="C43" s="94" t="s">
        <v>12</v>
      </c>
      <c r="D43" s="95">
        <v>2.4</v>
      </c>
      <c r="E43" s="109"/>
      <c r="F43" s="96"/>
    </row>
    <row r="44" spans="1:6" ht="14.45" x14ac:dyDescent="0.3">
      <c r="A44" s="23" t="s">
        <v>440</v>
      </c>
      <c r="B44" s="115" t="s">
        <v>442</v>
      </c>
      <c r="C44" s="94" t="s">
        <v>30</v>
      </c>
      <c r="D44" s="95">
        <v>1</v>
      </c>
      <c r="E44" s="109"/>
      <c r="F44" s="96"/>
    </row>
    <row r="45" spans="1:6" ht="21" customHeight="1" x14ac:dyDescent="0.25">
      <c r="A45" s="23" t="s">
        <v>443</v>
      </c>
      <c r="B45" s="115" t="s">
        <v>444</v>
      </c>
      <c r="C45" s="94" t="s">
        <v>445</v>
      </c>
      <c r="D45" s="95">
        <v>2.8</v>
      </c>
      <c r="E45" s="109"/>
      <c r="F45" s="96"/>
    </row>
    <row r="46" spans="1:6" x14ac:dyDescent="0.25">
      <c r="A46" s="23" t="s">
        <v>446</v>
      </c>
      <c r="B46" s="120" t="s">
        <v>447</v>
      </c>
      <c r="C46" s="94" t="s">
        <v>30</v>
      </c>
      <c r="D46" s="121">
        <v>1</v>
      </c>
      <c r="E46" s="122"/>
      <c r="F46" s="123"/>
    </row>
    <row r="47" spans="1:6" x14ac:dyDescent="0.25">
      <c r="A47" s="23" t="s">
        <v>450</v>
      </c>
      <c r="B47" s="120" t="s">
        <v>452</v>
      </c>
      <c r="C47" s="89" t="s">
        <v>15</v>
      </c>
      <c r="D47" s="124">
        <f>+métré!I179</f>
        <v>251</v>
      </c>
      <c r="E47" s="20"/>
      <c r="F47" s="125"/>
    </row>
    <row r="48" spans="1:6" ht="15.75" thickBot="1" x14ac:dyDescent="0.3">
      <c r="A48" s="12"/>
      <c r="B48" s="133" t="s">
        <v>135</v>
      </c>
      <c r="C48" s="134"/>
      <c r="D48" s="134"/>
      <c r="E48" s="135"/>
      <c r="F48" s="13"/>
    </row>
    <row r="49" spans="1:6" ht="16.899999999999999" x14ac:dyDescent="0.3">
      <c r="A49" s="54"/>
      <c r="B49" s="100" t="s">
        <v>331</v>
      </c>
      <c r="C49" s="55"/>
      <c r="D49" s="55"/>
      <c r="E49" s="107"/>
      <c r="F49" s="56"/>
    </row>
    <row r="50" spans="1:6" x14ac:dyDescent="0.25">
      <c r="A50" s="11" t="s">
        <v>53</v>
      </c>
      <c r="B50" s="57" t="s">
        <v>43</v>
      </c>
      <c r="C50" s="58" t="s">
        <v>15</v>
      </c>
      <c r="D50" s="60">
        <f>+métré!I196</f>
        <v>150</v>
      </c>
      <c r="E50" s="107"/>
      <c r="F50" s="56"/>
    </row>
    <row r="51" spans="1:6" ht="25.5" x14ac:dyDescent="0.25">
      <c r="A51" s="11" t="s">
        <v>54</v>
      </c>
      <c r="B51" s="57" t="s">
        <v>45</v>
      </c>
      <c r="C51" s="58" t="s">
        <v>30</v>
      </c>
      <c r="D51" s="58">
        <v>1</v>
      </c>
      <c r="E51" s="107"/>
      <c r="F51" s="56"/>
    </row>
    <row r="52" spans="1:6" ht="25.5" x14ac:dyDescent="0.25">
      <c r="A52" s="11" t="s">
        <v>57</v>
      </c>
      <c r="B52" s="57" t="s">
        <v>46</v>
      </c>
      <c r="C52" s="58" t="s">
        <v>30</v>
      </c>
      <c r="D52" s="58">
        <v>3</v>
      </c>
      <c r="E52" s="107"/>
      <c r="F52" s="56"/>
    </row>
    <row r="53" spans="1:6" ht="14.45" x14ac:dyDescent="0.3">
      <c r="A53" s="54"/>
      <c r="B53" s="133" t="s">
        <v>63</v>
      </c>
      <c r="C53" s="134"/>
      <c r="D53" s="134"/>
      <c r="E53" s="135"/>
      <c r="F53" s="59"/>
    </row>
    <row r="54" spans="1:6" ht="15.75" x14ac:dyDescent="0.25">
      <c r="A54" s="11"/>
      <c r="B54" s="100" t="s">
        <v>332</v>
      </c>
      <c r="C54" s="61"/>
      <c r="D54" s="9"/>
      <c r="E54" s="9"/>
      <c r="F54" s="10"/>
    </row>
    <row r="55" spans="1:6" ht="14.45" x14ac:dyDescent="0.3">
      <c r="A55" s="74"/>
      <c r="B55" s="67" t="s">
        <v>61</v>
      </c>
      <c r="C55" s="68"/>
      <c r="D55" s="69"/>
      <c r="E55" s="70"/>
      <c r="F55" s="71"/>
    </row>
    <row r="56" spans="1:6" ht="14.45" x14ac:dyDescent="0.3">
      <c r="A56" s="11" t="s">
        <v>77</v>
      </c>
      <c r="B56" s="72" t="s">
        <v>172</v>
      </c>
      <c r="C56" s="73" t="s">
        <v>52</v>
      </c>
      <c r="D56" s="70">
        <v>1</v>
      </c>
      <c r="E56" s="70"/>
      <c r="F56" s="71"/>
    </row>
    <row r="57" spans="1:6" ht="14.45" x14ac:dyDescent="0.3">
      <c r="A57" s="11" t="s">
        <v>78</v>
      </c>
      <c r="B57" s="72" t="s">
        <v>173</v>
      </c>
      <c r="C57" s="73" t="s">
        <v>12</v>
      </c>
      <c r="D57" s="70">
        <v>10</v>
      </c>
      <c r="E57" s="70"/>
      <c r="F57" s="71"/>
    </row>
    <row r="58" spans="1:6" x14ac:dyDescent="0.25">
      <c r="A58" s="11" t="s">
        <v>79</v>
      </c>
      <c r="B58" s="72" t="s">
        <v>62</v>
      </c>
      <c r="C58" s="61" t="s">
        <v>52</v>
      </c>
      <c r="D58" s="9">
        <v>1</v>
      </c>
      <c r="E58" s="9"/>
      <c r="F58" s="71"/>
    </row>
    <row r="59" spans="1:6" ht="14.45" x14ac:dyDescent="0.3">
      <c r="A59" s="11"/>
      <c r="B59" s="8" t="s">
        <v>47</v>
      </c>
      <c r="C59" s="55"/>
      <c r="D59" s="55"/>
      <c r="E59" s="107"/>
      <c r="F59" s="56"/>
    </row>
    <row r="60" spans="1:6" ht="25.5" x14ac:dyDescent="0.25">
      <c r="A60" s="11" t="s">
        <v>80</v>
      </c>
      <c r="B60" s="62" t="s">
        <v>55</v>
      </c>
      <c r="C60" s="63" t="s">
        <v>52</v>
      </c>
      <c r="D60" s="64">
        <v>1</v>
      </c>
      <c r="E60" s="107"/>
      <c r="F60" s="56"/>
    </row>
    <row r="61" spans="1:6" ht="14.45" x14ac:dyDescent="0.3">
      <c r="A61" s="11"/>
      <c r="B61" s="127" t="s">
        <v>48</v>
      </c>
      <c r="C61" s="58"/>
      <c r="D61" s="58"/>
      <c r="E61" s="107"/>
      <c r="F61" s="56"/>
    </row>
    <row r="62" spans="1:6" x14ac:dyDescent="0.25">
      <c r="A62" s="11" t="s">
        <v>81</v>
      </c>
      <c r="B62" s="62" t="s">
        <v>330</v>
      </c>
      <c r="C62" s="63" t="s">
        <v>30</v>
      </c>
      <c r="D62" s="60">
        <f>+métré!I224</f>
        <v>23</v>
      </c>
      <c r="E62" s="107"/>
      <c r="F62" s="56"/>
    </row>
    <row r="63" spans="1:6" ht="25.5" x14ac:dyDescent="0.25">
      <c r="A63" s="11" t="s">
        <v>82</v>
      </c>
      <c r="B63" s="62" t="s">
        <v>49</v>
      </c>
      <c r="C63" s="63" t="s">
        <v>30</v>
      </c>
      <c r="D63" s="60">
        <f>+métré!I251</f>
        <v>128</v>
      </c>
      <c r="E63" s="107"/>
      <c r="F63" s="56"/>
    </row>
    <row r="64" spans="1:6" ht="25.5" x14ac:dyDescent="0.25">
      <c r="A64" s="11" t="s">
        <v>83</v>
      </c>
      <c r="B64" s="62" t="s">
        <v>50</v>
      </c>
      <c r="C64" s="63" t="s">
        <v>30</v>
      </c>
      <c r="D64" s="60">
        <f>+métré!I280</f>
        <v>26</v>
      </c>
      <c r="E64" s="107"/>
      <c r="F64" s="56"/>
    </row>
    <row r="65" spans="1:7" ht="25.5" x14ac:dyDescent="0.25">
      <c r="A65" s="11" t="s">
        <v>84</v>
      </c>
      <c r="B65" s="62" t="s">
        <v>51</v>
      </c>
      <c r="C65" s="63" t="s">
        <v>30</v>
      </c>
      <c r="D65" s="60">
        <f>+métré!I309</f>
        <v>167</v>
      </c>
      <c r="E65" s="107"/>
      <c r="F65" s="56"/>
    </row>
    <row r="66" spans="1:7" ht="25.5" x14ac:dyDescent="0.25">
      <c r="A66" s="11" t="s">
        <v>85</v>
      </c>
      <c r="B66" s="62" t="s">
        <v>56</v>
      </c>
      <c r="C66" s="63" t="s">
        <v>12</v>
      </c>
      <c r="D66" s="65">
        <f>+métré!I329</f>
        <v>17</v>
      </c>
      <c r="E66" s="107"/>
      <c r="F66" s="56"/>
    </row>
    <row r="67" spans="1:7" ht="25.5" x14ac:dyDescent="0.25">
      <c r="A67" s="11" t="s">
        <v>203</v>
      </c>
      <c r="B67" s="62" t="s">
        <v>75</v>
      </c>
      <c r="C67" s="63" t="s">
        <v>12</v>
      </c>
      <c r="D67" s="65">
        <v>3</v>
      </c>
      <c r="E67" s="107"/>
      <c r="F67" s="56"/>
      <c r="G67" s="104"/>
    </row>
    <row r="68" spans="1:7" x14ac:dyDescent="0.25">
      <c r="A68" s="11" t="s">
        <v>206</v>
      </c>
      <c r="B68" s="62" t="s">
        <v>168</v>
      </c>
      <c r="C68" s="63" t="s">
        <v>30</v>
      </c>
      <c r="D68" s="60">
        <v>17</v>
      </c>
      <c r="E68" s="107"/>
      <c r="F68" s="56"/>
    </row>
    <row r="69" spans="1:7" x14ac:dyDescent="0.25">
      <c r="A69" s="11" t="s">
        <v>403</v>
      </c>
      <c r="B69" s="62" t="s">
        <v>169</v>
      </c>
      <c r="C69" s="63" t="s">
        <v>30</v>
      </c>
      <c r="D69" s="60">
        <v>32</v>
      </c>
      <c r="E69" s="107"/>
      <c r="F69" s="56"/>
    </row>
    <row r="70" spans="1:7" ht="14.45" x14ac:dyDescent="0.3">
      <c r="A70" s="66"/>
      <c r="B70" s="128" t="s">
        <v>58</v>
      </c>
      <c r="C70" s="68"/>
      <c r="D70" s="69"/>
      <c r="E70" s="70"/>
      <c r="F70" s="71"/>
    </row>
    <row r="71" spans="1:7" x14ac:dyDescent="0.25">
      <c r="A71" s="11" t="s">
        <v>404</v>
      </c>
      <c r="B71" s="72" t="s">
        <v>170</v>
      </c>
      <c r="C71" s="73" t="s">
        <v>30</v>
      </c>
      <c r="D71" s="70">
        <v>3</v>
      </c>
      <c r="E71" s="70"/>
      <c r="F71" s="71"/>
    </row>
    <row r="72" spans="1:7" ht="14.45" x14ac:dyDescent="0.3">
      <c r="A72" s="11" t="s">
        <v>405</v>
      </c>
      <c r="B72" s="72" t="s">
        <v>171</v>
      </c>
      <c r="C72" s="73" t="s">
        <v>30</v>
      </c>
      <c r="D72" s="70">
        <v>3</v>
      </c>
      <c r="E72" s="70"/>
      <c r="F72" s="71"/>
    </row>
    <row r="73" spans="1:7" ht="14.45" x14ac:dyDescent="0.3">
      <c r="A73" s="74"/>
      <c r="B73" s="128" t="s">
        <v>59</v>
      </c>
      <c r="C73" s="68"/>
      <c r="D73" s="75"/>
      <c r="E73" s="70"/>
      <c r="F73" s="71"/>
    </row>
    <row r="74" spans="1:7" ht="14.45" x14ac:dyDescent="0.3">
      <c r="A74" s="11" t="s">
        <v>406</v>
      </c>
      <c r="B74" s="72" t="s">
        <v>151</v>
      </c>
      <c r="C74" s="73" t="s">
        <v>30</v>
      </c>
      <c r="D74" s="75">
        <f>+métré!I346</f>
        <v>18</v>
      </c>
      <c r="E74" s="70"/>
      <c r="F74" s="71"/>
    </row>
    <row r="75" spans="1:7" ht="14.45" x14ac:dyDescent="0.3">
      <c r="A75" s="11" t="s">
        <v>407</v>
      </c>
      <c r="B75" s="72" t="s">
        <v>152</v>
      </c>
      <c r="C75" s="73" t="s">
        <v>30</v>
      </c>
      <c r="D75" s="75">
        <f>+métré!I357</f>
        <v>7</v>
      </c>
      <c r="E75" s="70"/>
      <c r="F75" s="71"/>
    </row>
    <row r="76" spans="1:7" ht="14.45" x14ac:dyDescent="0.3">
      <c r="A76" s="11" t="s">
        <v>408</v>
      </c>
      <c r="B76" s="72" t="s">
        <v>153</v>
      </c>
      <c r="C76" s="73" t="s">
        <v>30</v>
      </c>
      <c r="D76" s="75">
        <v>4</v>
      </c>
      <c r="E76" s="70"/>
      <c r="F76" s="71"/>
    </row>
    <row r="77" spans="1:7" ht="14.45" x14ac:dyDescent="0.3">
      <c r="A77" s="11" t="s">
        <v>409</v>
      </c>
      <c r="B77" s="72" t="s">
        <v>154</v>
      </c>
      <c r="C77" s="73" t="s">
        <v>30</v>
      </c>
      <c r="D77" s="75">
        <f>+métré!I384</f>
        <v>190</v>
      </c>
      <c r="E77" s="70"/>
      <c r="F77" s="71"/>
    </row>
    <row r="78" spans="1:7" x14ac:dyDescent="0.25">
      <c r="A78" s="11" t="s">
        <v>410</v>
      </c>
      <c r="B78" s="72" t="s">
        <v>150</v>
      </c>
      <c r="C78" s="73" t="s">
        <v>30</v>
      </c>
      <c r="D78" s="75">
        <v>2</v>
      </c>
      <c r="E78" s="70"/>
      <c r="F78" s="71"/>
    </row>
    <row r="79" spans="1:7" ht="14.45" x14ac:dyDescent="0.3">
      <c r="A79" s="74"/>
      <c r="B79" s="128" t="s">
        <v>60</v>
      </c>
      <c r="C79" s="68"/>
      <c r="D79" s="69"/>
      <c r="E79" s="70"/>
      <c r="F79" s="71"/>
    </row>
    <row r="80" spans="1:7" x14ac:dyDescent="0.25">
      <c r="A80" s="11" t="s">
        <v>411</v>
      </c>
      <c r="B80" s="77" t="s">
        <v>174</v>
      </c>
      <c r="C80" s="73" t="s">
        <v>30</v>
      </c>
      <c r="D80" s="78">
        <f>+métré!I397</f>
        <v>54</v>
      </c>
      <c r="E80" s="70"/>
      <c r="F80" s="71"/>
    </row>
    <row r="81" spans="1:6" x14ac:dyDescent="0.25">
      <c r="A81" s="11" t="s">
        <v>412</v>
      </c>
      <c r="B81" s="77" t="s">
        <v>175</v>
      </c>
      <c r="C81" s="73" t="s">
        <v>30</v>
      </c>
      <c r="D81" s="78">
        <f>+métré!I406</f>
        <v>45</v>
      </c>
      <c r="E81" s="70"/>
      <c r="F81" s="71"/>
    </row>
    <row r="82" spans="1:6" x14ac:dyDescent="0.25">
      <c r="A82" s="11" t="s">
        <v>413</v>
      </c>
      <c r="B82" s="77" t="s">
        <v>176</v>
      </c>
      <c r="C82" s="73" t="s">
        <v>30</v>
      </c>
      <c r="D82" s="78">
        <v>9</v>
      </c>
      <c r="E82" s="70"/>
      <c r="F82" s="71"/>
    </row>
    <row r="83" spans="1:6" x14ac:dyDescent="0.25">
      <c r="A83" s="11" t="s">
        <v>414</v>
      </c>
      <c r="B83" s="77" t="s">
        <v>177</v>
      </c>
      <c r="C83" s="73" t="s">
        <v>30</v>
      </c>
      <c r="D83" s="78">
        <v>20</v>
      </c>
      <c r="E83" s="70"/>
      <c r="F83" s="71"/>
    </row>
    <row r="84" spans="1:6" ht="14.45" x14ac:dyDescent="0.3">
      <c r="A84" s="11" t="s">
        <v>415</v>
      </c>
      <c r="B84" s="77" t="s">
        <v>178</v>
      </c>
      <c r="C84" s="73" t="s">
        <v>30</v>
      </c>
      <c r="D84" s="78">
        <v>25</v>
      </c>
      <c r="E84" s="70"/>
      <c r="F84" s="71"/>
    </row>
    <row r="85" spans="1:6" ht="14.45" x14ac:dyDescent="0.3">
      <c r="A85" s="11" t="s">
        <v>416</v>
      </c>
      <c r="B85" s="77" t="s">
        <v>242</v>
      </c>
      <c r="C85" s="73" t="s">
        <v>30</v>
      </c>
      <c r="D85" s="78">
        <v>6</v>
      </c>
      <c r="E85" s="70"/>
      <c r="F85" s="71"/>
    </row>
    <row r="86" spans="1:6" x14ac:dyDescent="0.25">
      <c r="B86" s="133" t="s">
        <v>64</v>
      </c>
      <c r="C86" s="134"/>
      <c r="D86" s="134"/>
      <c r="E86" s="135"/>
      <c r="F86" s="59"/>
    </row>
    <row r="87" spans="1:6" ht="19.899999999999999" customHeight="1" x14ac:dyDescent="0.25">
      <c r="A87" s="74"/>
      <c r="B87" s="102" t="s">
        <v>474</v>
      </c>
      <c r="C87" s="68"/>
      <c r="D87" s="69"/>
      <c r="E87" s="70"/>
      <c r="F87" s="71"/>
    </row>
    <row r="88" spans="1:6" ht="14.45" x14ac:dyDescent="0.3">
      <c r="A88" s="11" t="s">
        <v>420</v>
      </c>
      <c r="B88" s="72" t="s">
        <v>179</v>
      </c>
      <c r="C88" s="73" t="s">
        <v>30</v>
      </c>
      <c r="D88" s="70">
        <v>1</v>
      </c>
      <c r="E88" s="70"/>
      <c r="F88" s="71"/>
    </row>
    <row r="89" spans="1:6" ht="25.5" x14ac:dyDescent="0.25">
      <c r="A89" s="11" t="s">
        <v>421</v>
      </c>
      <c r="B89" s="72" t="s">
        <v>211</v>
      </c>
      <c r="C89" s="73" t="s">
        <v>30</v>
      </c>
      <c r="D89" s="70">
        <v>4</v>
      </c>
      <c r="E89" s="70"/>
      <c r="F89" s="71"/>
    </row>
    <row r="90" spans="1:6" ht="14.45" x14ac:dyDescent="0.3">
      <c r="A90" s="11" t="s">
        <v>422</v>
      </c>
      <c r="B90" s="72" t="s">
        <v>212</v>
      </c>
      <c r="C90" s="73" t="s">
        <v>30</v>
      </c>
      <c r="D90" s="78">
        <f>+métré!I439</f>
        <v>89</v>
      </c>
      <c r="E90" s="70"/>
      <c r="F90" s="71"/>
    </row>
    <row r="91" spans="1:6" x14ac:dyDescent="0.25">
      <c r="A91" s="11" t="s">
        <v>423</v>
      </c>
      <c r="B91" s="72" t="s">
        <v>244</v>
      </c>
      <c r="C91" s="73" t="s">
        <v>12</v>
      </c>
      <c r="D91" s="78">
        <f>+métré!I484</f>
        <v>1960</v>
      </c>
      <c r="E91" s="70"/>
      <c r="F91" s="71"/>
    </row>
    <row r="92" spans="1:6" ht="14.45" x14ac:dyDescent="0.3">
      <c r="A92" s="11" t="s">
        <v>424</v>
      </c>
      <c r="B92" s="72" t="s">
        <v>213</v>
      </c>
      <c r="C92" s="73" t="s">
        <v>30</v>
      </c>
      <c r="D92" s="78">
        <f>+D90</f>
        <v>89</v>
      </c>
      <c r="E92" s="70"/>
      <c r="F92" s="71"/>
    </row>
    <row r="93" spans="1:6" ht="14.45" x14ac:dyDescent="0.3">
      <c r="A93" s="11" t="s">
        <v>425</v>
      </c>
      <c r="B93" s="72" t="s">
        <v>214</v>
      </c>
      <c r="C93" s="73" t="s">
        <v>30</v>
      </c>
      <c r="D93" s="78">
        <f>+D90</f>
        <v>89</v>
      </c>
      <c r="E93" s="70"/>
      <c r="F93" s="71"/>
    </row>
    <row r="94" spans="1:6" x14ac:dyDescent="0.25">
      <c r="A94" s="11" t="s">
        <v>426</v>
      </c>
      <c r="B94" s="72" t="s">
        <v>180</v>
      </c>
      <c r="C94" s="73" t="s">
        <v>12</v>
      </c>
      <c r="D94" s="78">
        <v>35</v>
      </c>
      <c r="E94" s="70"/>
      <c r="F94" s="71"/>
    </row>
    <row r="95" spans="1:6" x14ac:dyDescent="0.25">
      <c r="A95" s="11" t="s">
        <v>427</v>
      </c>
      <c r="B95" s="72" t="s">
        <v>181</v>
      </c>
      <c r="C95" s="73" t="s">
        <v>30</v>
      </c>
      <c r="D95" s="78">
        <v>1</v>
      </c>
      <c r="E95" s="70"/>
      <c r="F95" s="71"/>
    </row>
    <row r="96" spans="1:6" x14ac:dyDescent="0.25">
      <c r="A96" s="11" t="s">
        <v>428</v>
      </c>
      <c r="B96" s="72" t="s">
        <v>204</v>
      </c>
      <c r="C96" s="73" t="s">
        <v>30</v>
      </c>
      <c r="D96" s="78">
        <v>1</v>
      </c>
      <c r="E96" s="70"/>
      <c r="F96" s="71"/>
    </row>
    <row r="97" spans="1:6" x14ac:dyDescent="0.25">
      <c r="A97" s="11" t="s">
        <v>429</v>
      </c>
      <c r="B97" s="72" t="s">
        <v>205</v>
      </c>
      <c r="C97" s="73" t="s">
        <v>30</v>
      </c>
      <c r="D97" s="78">
        <v>18</v>
      </c>
      <c r="E97" s="70"/>
      <c r="F97" s="71"/>
    </row>
    <row r="98" spans="1:6" x14ac:dyDescent="0.25">
      <c r="A98" s="11" t="s">
        <v>430</v>
      </c>
      <c r="B98" s="72" t="s">
        <v>207</v>
      </c>
      <c r="C98" s="73" t="s">
        <v>30</v>
      </c>
      <c r="D98" s="78">
        <v>20</v>
      </c>
      <c r="E98" s="70"/>
      <c r="F98" s="71"/>
    </row>
    <row r="99" spans="1:6" ht="16.899999999999999" x14ac:dyDescent="0.3">
      <c r="A99" s="74"/>
      <c r="B99" s="136" t="s">
        <v>76</v>
      </c>
      <c r="C99" s="136"/>
      <c r="D99" s="136"/>
      <c r="E99" s="136"/>
      <c r="F99" s="79"/>
    </row>
    <row r="100" spans="1:6" ht="16.899999999999999" x14ac:dyDescent="0.3">
      <c r="A100" s="74"/>
      <c r="B100" s="102" t="s">
        <v>431</v>
      </c>
      <c r="C100" s="68"/>
      <c r="D100" s="69"/>
      <c r="E100" s="70"/>
      <c r="F100" s="71"/>
    </row>
    <row r="101" spans="1:6" x14ac:dyDescent="0.25">
      <c r="A101" s="11" t="s">
        <v>88</v>
      </c>
      <c r="B101" s="80" t="s">
        <v>110</v>
      </c>
      <c r="C101" s="82" t="s">
        <v>30</v>
      </c>
      <c r="D101" s="75">
        <v>1</v>
      </c>
      <c r="E101" s="70"/>
      <c r="F101" s="71"/>
    </row>
    <row r="102" spans="1:6" x14ac:dyDescent="0.25">
      <c r="A102" s="11" t="s">
        <v>89</v>
      </c>
      <c r="B102" s="80" t="s">
        <v>86</v>
      </c>
      <c r="C102" s="81" t="s">
        <v>30</v>
      </c>
      <c r="D102" s="75">
        <f>+métré!I499</f>
        <v>7</v>
      </c>
      <c r="E102" s="70"/>
      <c r="F102" s="71"/>
    </row>
    <row r="103" spans="1:6" x14ac:dyDescent="0.25">
      <c r="A103" s="11" t="s">
        <v>90</v>
      </c>
      <c r="B103" s="80" t="s">
        <v>419</v>
      </c>
      <c r="C103" s="81" t="s">
        <v>30</v>
      </c>
      <c r="D103" s="75">
        <f>+métré!I505</f>
        <v>3</v>
      </c>
      <c r="E103" s="70"/>
      <c r="F103" s="71"/>
    </row>
    <row r="104" spans="1:6" x14ac:dyDescent="0.25">
      <c r="A104" s="11" t="s">
        <v>91</v>
      </c>
      <c r="B104" s="80" t="s">
        <v>87</v>
      </c>
      <c r="C104" s="81" t="s">
        <v>30</v>
      </c>
      <c r="D104" s="75">
        <f>+métré!I510</f>
        <v>3</v>
      </c>
      <c r="E104" s="70"/>
      <c r="F104" s="71"/>
    </row>
    <row r="105" spans="1:6" ht="14.45" x14ac:dyDescent="0.3">
      <c r="A105" s="11" t="s">
        <v>432</v>
      </c>
      <c r="B105" s="72" t="s">
        <v>93</v>
      </c>
      <c r="C105" s="73" t="s">
        <v>30</v>
      </c>
      <c r="D105" s="75">
        <v>4</v>
      </c>
      <c r="E105" s="70"/>
      <c r="F105" s="71"/>
    </row>
    <row r="106" spans="1:6" x14ac:dyDescent="0.25">
      <c r="A106" s="11" t="s">
        <v>433</v>
      </c>
      <c r="B106" s="80" t="s">
        <v>94</v>
      </c>
      <c r="C106" s="73" t="s">
        <v>12</v>
      </c>
      <c r="D106" s="75">
        <f>+métré!I517</f>
        <v>11</v>
      </c>
      <c r="E106" s="70"/>
      <c r="F106" s="71"/>
    </row>
    <row r="107" spans="1:6" x14ac:dyDescent="0.25">
      <c r="A107" s="11" t="s">
        <v>434</v>
      </c>
      <c r="B107" s="80" t="s">
        <v>95</v>
      </c>
      <c r="C107" s="73" t="s">
        <v>30</v>
      </c>
      <c r="D107" s="75">
        <v>5</v>
      </c>
      <c r="E107" s="70"/>
      <c r="F107" s="71"/>
    </row>
    <row r="108" spans="1:6" x14ac:dyDescent="0.25">
      <c r="A108" s="11" t="s">
        <v>435</v>
      </c>
      <c r="B108" s="80" t="s">
        <v>96</v>
      </c>
      <c r="C108" s="73" t="s">
        <v>30</v>
      </c>
      <c r="D108" s="75">
        <v>2</v>
      </c>
      <c r="E108" s="70"/>
      <c r="F108" s="71"/>
    </row>
    <row r="109" spans="1:6" ht="16.899999999999999" customHeight="1" x14ac:dyDescent="0.3">
      <c r="A109" s="74"/>
      <c r="B109" s="136" t="s">
        <v>92</v>
      </c>
      <c r="C109" s="136"/>
      <c r="D109" s="136"/>
      <c r="E109" s="136"/>
      <c r="F109" s="79"/>
    </row>
    <row r="110" spans="1:6" ht="16.899999999999999" x14ac:dyDescent="0.3">
      <c r="A110" s="74"/>
      <c r="B110" s="102" t="s">
        <v>99</v>
      </c>
      <c r="C110" s="68"/>
      <c r="D110" s="69"/>
      <c r="E110" s="70"/>
      <c r="F110" s="71"/>
    </row>
    <row r="111" spans="1:6" ht="14.45" x14ac:dyDescent="0.3">
      <c r="A111" s="74"/>
      <c r="B111" s="129" t="s">
        <v>97</v>
      </c>
      <c r="C111" s="68"/>
      <c r="D111" s="69"/>
      <c r="E111" s="70"/>
      <c r="F111" s="71"/>
    </row>
    <row r="112" spans="1:6" ht="14.45" x14ac:dyDescent="0.3">
      <c r="A112" s="76" t="s">
        <v>100</v>
      </c>
      <c r="B112" s="72" t="s">
        <v>182</v>
      </c>
      <c r="C112" s="73" t="s">
        <v>30</v>
      </c>
      <c r="D112" s="78">
        <v>3</v>
      </c>
      <c r="E112" s="70"/>
      <c r="F112" s="71"/>
    </row>
    <row r="113" spans="1:6" ht="14.45" x14ac:dyDescent="0.3">
      <c r="A113" s="76" t="s">
        <v>101</v>
      </c>
      <c r="B113" s="72" t="s">
        <v>183</v>
      </c>
      <c r="C113" s="73" t="s">
        <v>30</v>
      </c>
      <c r="D113" s="78">
        <v>1</v>
      </c>
      <c r="E113" s="70"/>
      <c r="F113" s="71"/>
    </row>
    <row r="114" spans="1:6" ht="16.899999999999999" x14ac:dyDescent="0.3">
      <c r="A114" s="76"/>
      <c r="B114" s="136" t="s">
        <v>98</v>
      </c>
      <c r="C114" s="136"/>
      <c r="D114" s="136"/>
      <c r="E114" s="136"/>
      <c r="F114" s="79"/>
    </row>
    <row r="115" spans="1:6" ht="16.899999999999999" x14ac:dyDescent="0.3">
      <c r="A115" s="74"/>
      <c r="B115" s="102" t="s">
        <v>231</v>
      </c>
      <c r="C115" s="68"/>
      <c r="D115" s="69"/>
      <c r="E115" s="70"/>
      <c r="F115" s="71"/>
    </row>
    <row r="116" spans="1:6" ht="14.45" x14ac:dyDescent="0.3">
      <c r="A116" s="74"/>
      <c r="B116" s="130" t="s">
        <v>102</v>
      </c>
      <c r="C116" s="68"/>
      <c r="D116" s="69"/>
      <c r="E116" s="70"/>
      <c r="F116" s="71"/>
    </row>
    <row r="117" spans="1:6" x14ac:dyDescent="0.25">
      <c r="A117" s="76" t="s">
        <v>104</v>
      </c>
      <c r="B117" s="72" t="s">
        <v>156</v>
      </c>
      <c r="C117" s="73" t="s">
        <v>30</v>
      </c>
      <c r="D117" s="78">
        <v>1</v>
      </c>
      <c r="E117" s="70"/>
      <c r="F117" s="71"/>
    </row>
    <row r="118" spans="1:6" x14ac:dyDescent="0.25">
      <c r="A118" s="76" t="s">
        <v>105</v>
      </c>
      <c r="B118" s="72" t="s">
        <v>162</v>
      </c>
      <c r="C118" s="73" t="s">
        <v>30</v>
      </c>
      <c r="D118" s="78">
        <v>1</v>
      </c>
      <c r="E118" s="70"/>
      <c r="F118" s="71"/>
    </row>
    <row r="119" spans="1:6" x14ac:dyDescent="0.25">
      <c r="A119" s="76" t="s">
        <v>106</v>
      </c>
      <c r="B119" s="97" t="s">
        <v>464</v>
      </c>
      <c r="C119" s="73" t="s">
        <v>12</v>
      </c>
      <c r="D119" s="78">
        <v>5</v>
      </c>
      <c r="E119" s="70"/>
      <c r="F119" s="71"/>
    </row>
    <row r="120" spans="1:6" x14ac:dyDescent="0.25">
      <c r="A120" s="76" t="s">
        <v>107</v>
      </c>
      <c r="B120" s="72" t="s">
        <v>463</v>
      </c>
      <c r="C120" s="73" t="s">
        <v>12</v>
      </c>
      <c r="D120" s="78">
        <v>55</v>
      </c>
      <c r="E120" s="70"/>
      <c r="F120" s="71"/>
    </row>
    <row r="121" spans="1:6" ht="26.25" x14ac:dyDescent="0.25">
      <c r="A121" s="76" t="s">
        <v>108</v>
      </c>
      <c r="B121" s="97" t="s">
        <v>184</v>
      </c>
      <c r="C121" s="73" t="s">
        <v>12</v>
      </c>
      <c r="D121" s="78">
        <f>+métré!I525</f>
        <v>32</v>
      </c>
      <c r="E121" s="70"/>
      <c r="F121" s="71"/>
    </row>
    <row r="122" spans="1:6" ht="26.25" x14ac:dyDescent="0.25">
      <c r="A122" s="76" t="s">
        <v>109</v>
      </c>
      <c r="B122" s="97" t="s">
        <v>186</v>
      </c>
      <c r="C122" s="73" t="s">
        <v>12</v>
      </c>
      <c r="D122" s="78">
        <f>+métré!I532</f>
        <v>11</v>
      </c>
      <c r="E122" s="70"/>
      <c r="F122" s="71"/>
    </row>
    <row r="123" spans="1:6" x14ac:dyDescent="0.25">
      <c r="A123" s="76" t="s">
        <v>155</v>
      </c>
      <c r="B123" s="97" t="s">
        <v>466</v>
      </c>
      <c r="C123" s="73" t="s">
        <v>30</v>
      </c>
      <c r="D123" s="78">
        <v>1</v>
      </c>
      <c r="E123" s="70"/>
      <c r="F123" s="71"/>
    </row>
    <row r="124" spans="1:6" x14ac:dyDescent="0.25">
      <c r="A124" s="76" t="s">
        <v>163</v>
      </c>
      <c r="B124" s="72" t="s">
        <v>241</v>
      </c>
      <c r="C124" s="73" t="s">
        <v>30</v>
      </c>
      <c r="D124" s="78">
        <v>1</v>
      </c>
      <c r="E124" s="70"/>
      <c r="F124" s="71"/>
    </row>
    <row r="125" spans="1:6" ht="14.45" x14ac:dyDescent="0.3">
      <c r="A125" s="76" t="s">
        <v>164</v>
      </c>
      <c r="B125" s="72" t="s">
        <v>189</v>
      </c>
      <c r="C125" s="73" t="s">
        <v>30</v>
      </c>
      <c r="D125" s="78">
        <v>2</v>
      </c>
      <c r="E125" s="70"/>
      <c r="F125" s="71"/>
    </row>
    <row r="126" spans="1:6" ht="14.45" x14ac:dyDescent="0.3">
      <c r="A126" s="76" t="s">
        <v>185</v>
      </c>
      <c r="B126" s="72" t="s">
        <v>188</v>
      </c>
      <c r="C126" s="73" t="s">
        <v>30</v>
      </c>
      <c r="D126" s="78">
        <v>2</v>
      </c>
      <c r="E126" s="70"/>
      <c r="F126" s="71"/>
    </row>
    <row r="127" spans="1:6" ht="14.45" x14ac:dyDescent="0.3">
      <c r="A127" s="76" t="s">
        <v>187</v>
      </c>
      <c r="B127" s="72" t="s">
        <v>190</v>
      </c>
      <c r="C127" s="73" t="s">
        <v>30</v>
      </c>
      <c r="D127" s="78">
        <v>2</v>
      </c>
      <c r="E127" s="70"/>
      <c r="F127" s="71"/>
    </row>
    <row r="128" spans="1:6" x14ac:dyDescent="0.25">
      <c r="A128" s="76" t="s">
        <v>465</v>
      </c>
      <c r="B128" s="72" t="s">
        <v>157</v>
      </c>
      <c r="C128" s="73" t="s">
        <v>30</v>
      </c>
      <c r="D128" s="78">
        <v>3</v>
      </c>
      <c r="E128" s="70"/>
      <c r="F128" s="71"/>
    </row>
    <row r="129" spans="1:6" ht="14.45" x14ac:dyDescent="0.3">
      <c r="A129" s="74"/>
      <c r="B129" s="101" t="s">
        <v>112</v>
      </c>
      <c r="C129" s="68"/>
      <c r="D129" s="78"/>
      <c r="E129" s="70"/>
      <c r="F129" s="71"/>
    </row>
    <row r="130" spans="1:6" ht="14.45" x14ac:dyDescent="0.3">
      <c r="A130" s="76" t="s">
        <v>232</v>
      </c>
      <c r="B130" s="72" t="s">
        <v>191</v>
      </c>
      <c r="C130" s="73" t="s">
        <v>30</v>
      </c>
      <c r="D130" s="78">
        <v>3</v>
      </c>
      <c r="E130" s="70"/>
      <c r="F130" s="71"/>
    </row>
    <row r="131" spans="1:6" x14ac:dyDescent="0.25">
      <c r="A131" s="76" t="s">
        <v>233</v>
      </c>
      <c r="B131" s="72" t="s">
        <v>192</v>
      </c>
      <c r="C131" s="73" t="s">
        <v>30</v>
      </c>
      <c r="D131" s="78">
        <v>2</v>
      </c>
      <c r="E131" s="70"/>
      <c r="F131" s="71"/>
    </row>
    <row r="132" spans="1:6" x14ac:dyDescent="0.25">
      <c r="A132" s="76" t="s">
        <v>234</v>
      </c>
      <c r="B132" s="72" t="s">
        <v>194</v>
      </c>
      <c r="C132" s="73" t="s">
        <v>30</v>
      </c>
      <c r="D132" s="78">
        <v>2</v>
      </c>
      <c r="E132" s="70"/>
      <c r="F132" s="71"/>
    </row>
    <row r="133" spans="1:6" x14ac:dyDescent="0.25">
      <c r="A133" s="76" t="s">
        <v>235</v>
      </c>
      <c r="B133" s="72" t="s">
        <v>193</v>
      </c>
      <c r="C133" s="73" t="s">
        <v>30</v>
      </c>
      <c r="D133" s="78">
        <v>1</v>
      </c>
      <c r="E133" s="70"/>
      <c r="F133" s="71"/>
    </row>
    <row r="134" spans="1:6" x14ac:dyDescent="0.25">
      <c r="A134" s="76" t="s">
        <v>236</v>
      </c>
      <c r="B134" s="72" t="s">
        <v>195</v>
      </c>
      <c r="C134" s="73" t="s">
        <v>30</v>
      </c>
      <c r="D134" s="78">
        <v>4</v>
      </c>
      <c r="E134" s="70"/>
      <c r="F134" s="71"/>
    </row>
    <row r="135" spans="1:6" ht="14.45" x14ac:dyDescent="0.3">
      <c r="A135" s="76" t="s">
        <v>237</v>
      </c>
      <c r="B135" s="72" t="s">
        <v>223</v>
      </c>
      <c r="C135" s="73" t="s">
        <v>30</v>
      </c>
      <c r="D135" s="78">
        <v>4</v>
      </c>
      <c r="E135" s="70"/>
      <c r="F135" s="71"/>
    </row>
    <row r="136" spans="1:6" ht="14.45" x14ac:dyDescent="0.3">
      <c r="A136" s="76" t="s">
        <v>238</v>
      </c>
      <c r="B136" s="72" t="s">
        <v>196</v>
      </c>
      <c r="C136" s="73" t="s">
        <v>30</v>
      </c>
      <c r="D136" s="78">
        <v>4</v>
      </c>
      <c r="E136" s="70"/>
      <c r="F136" s="71"/>
    </row>
    <row r="137" spans="1:6" x14ac:dyDescent="0.25">
      <c r="A137" s="76" t="s">
        <v>239</v>
      </c>
      <c r="B137" s="72" t="s">
        <v>197</v>
      </c>
      <c r="C137" s="73" t="s">
        <v>30</v>
      </c>
      <c r="D137" s="78">
        <v>1</v>
      </c>
      <c r="E137" s="108"/>
      <c r="F137" s="71"/>
    </row>
    <row r="138" spans="1:6" x14ac:dyDescent="0.25">
      <c r="A138" s="76" t="s">
        <v>240</v>
      </c>
      <c r="B138" s="72" t="s">
        <v>467</v>
      </c>
      <c r="C138" s="73" t="s">
        <v>12</v>
      </c>
      <c r="D138" s="78">
        <v>20</v>
      </c>
      <c r="E138" s="70"/>
      <c r="F138" s="71"/>
    </row>
    <row r="139" spans="1:6" x14ac:dyDescent="0.25">
      <c r="A139" s="76" t="s">
        <v>436</v>
      </c>
      <c r="B139" s="72" t="s">
        <v>468</v>
      </c>
      <c r="C139" s="73" t="s">
        <v>12</v>
      </c>
      <c r="D139" s="78">
        <v>80</v>
      </c>
      <c r="E139" s="70"/>
      <c r="F139" s="71"/>
    </row>
    <row r="140" spans="1:6" ht="14.45" x14ac:dyDescent="0.3">
      <c r="A140" s="76" t="s">
        <v>470</v>
      </c>
      <c r="B140" s="72" t="s">
        <v>469</v>
      </c>
      <c r="C140" s="73" t="s">
        <v>30</v>
      </c>
      <c r="D140" s="78">
        <v>1</v>
      </c>
      <c r="E140" s="70"/>
      <c r="F140" s="71"/>
    </row>
    <row r="141" spans="1:6" ht="16.899999999999999" x14ac:dyDescent="0.3">
      <c r="A141" s="74"/>
      <c r="B141" s="137" t="s">
        <v>103</v>
      </c>
      <c r="C141" s="137"/>
      <c r="D141" s="137"/>
      <c r="E141" s="137"/>
      <c r="F141" s="79"/>
    </row>
    <row r="142" spans="1:6" ht="16.899999999999999" x14ac:dyDescent="0.3">
      <c r="A142" s="74"/>
      <c r="B142" s="102" t="s">
        <v>118</v>
      </c>
      <c r="C142" s="68"/>
      <c r="D142" s="69"/>
      <c r="E142" s="70"/>
      <c r="F142" s="71"/>
    </row>
    <row r="143" spans="1:6" x14ac:dyDescent="0.25">
      <c r="A143" s="66" t="s">
        <v>113</v>
      </c>
      <c r="B143" s="72" t="s">
        <v>198</v>
      </c>
      <c r="C143" s="73" t="s">
        <v>30</v>
      </c>
      <c r="D143" s="78">
        <v>1</v>
      </c>
      <c r="E143" s="70"/>
      <c r="F143" s="71"/>
    </row>
    <row r="144" spans="1:6" x14ac:dyDescent="0.25">
      <c r="A144" s="66" t="s">
        <v>114</v>
      </c>
      <c r="B144" s="72" t="s">
        <v>199</v>
      </c>
      <c r="C144" s="73" t="s">
        <v>30</v>
      </c>
      <c r="D144" s="78">
        <v>16</v>
      </c>
      <c r="E144" s="70"/>
      <c r="F144" s="71"/>
    </row>
    <row r="145" spans="1:6" x14ac:dyDescent="0.25">
      <c r="A145" s="66" t="s">
        <v>115</v>
      </c>
      <c r="B145" s="72" t="s">
        <v>200</v>
      </c>
      <c r="C145" s="73" t="s">
        <v>30</v>
      </c>
      <c r="D145" s="78">
        <v>3</v>
      </c>
      <c r="E145" s="70"/>
      <c r="F145" s="71"/>
    </row>
    <row r="146" spans="1:6" ht="14.45" x14ac:dyDescent="0.3">
      <c r="A146" s="66" t="s">
        <v>116</v>
      </c>
      <c r="B146" s="72" t="s">
        <v>201</v>
      </c>
      <c r="C146" s="73" t="s">
        <v>30</v>
      </c>
      <c r="D146" s="78">
        <v>1</v>
      </c>
      <c r="E146" s="70"/>
      <c r="F146" s="71"/>
    </row>
    <row r="147" spans="1:6" x14ac:dyDescent="0.25">
      <c r="A147" s="66" t="s">
        <v>117</v>
      </c>
      <c r="B147" s="77" t="s">
        <v>202</v>
      </c>
      <c r="C147" s="83" t="s">
        <v>210</v>
      </c>
      <c r="D147" s="84">
        <v>150</v>
      </c>
      <c r="E147" s="70"/>
      <c r="F147" s="85"/>
    </row>
    <row r="148" spans="1:6" ht="16.899999999999999" x14ac:dyDescent="0.3">
      <c r="A148" s="74"/>
      <c r="B148" s="136" t="s">
        <v>111</v>
      </c>
      <c r="C148" s="136"/>
      <c r="D148" s="136"/>
      <c r="E148" s="136"/>
      <c r="F148" s="79"/>
    </row>
    <row r="149" spans="1:6" ht="16.899999999999999" x14ac:dyDescent="0.3">
      <c r="A149" s="74"/>
      <c r="B149" s="102" t="s">
        <v>121</v>
      </c>
      <c r="C149" s="68"/>
      <c r="D149" s="69"/>
      <c r="E149" s="70"/>
      <c r="F149" s="71"/>
    </row>
    <row r="150" spans="1:6" ht="25.5" x14ac:dyDescent="0.25">
      <c r="A150" s="66" t="s">
        <v>122</v>
      </c>
      <c r="B150" s="77" t="s">
        <v>130</v>
      </c>
      <c r="C150" s="83" t="s">
        <v>30</v>
      </c>
      <c r="D150" s="84">
        <v>1</v>
      </c>
      <c r="E150" s="70"/>
      <c r="F150" s="85"/>
    </row>
    <row r="151" spans="1:6" x14ac:dyDescent="0.25">
      <c r="A151" s="66" t="s">
        <v>123</v>
      </c>
      <c r="B151" s="77" t="s">
        <v>131</v>
      </c>
      <c r="C151" s="83" t="s">
        <v>30</v>
      </c>
      <c r="D151" s="84">
        <v>2</v>
      </c>
      <c r="E151" s="70"/>
      <c r="F151" s="85"/>
    </row>
    <row r="152" spans="1:6" x14ac:dyDescent="0.25">
      <c r="A152" s="66" t="s">
        <v>124</v>
      </c>
      <c r="B152" s="77" t="s">
        <v>208</v>
      </c>
      <c r="C152" s="83" t="s">
        <v>30</v>
      </c>
      <c r="D152" s="84">
        <v>3</v>
      </c>
      <c r="E152" s="70"/>
      <c r="F152" s="85"/>
    </row>
    <row r="153" spans="1:6" x14ac:dyDescent="0.25">
      <c r="A153" s="66" t="s">
        <v>125</v>
      </c>
      <c r="B153" s="77" t="s">
        <v>476</v>
      </c>
      <c r="C153" s="83" t="s">
        <v>30</v>
      </c>
      <c r="D153" s="84">
        <v>1</v>
      </c>
      <c r="E153" s="70"/>
      <c r="F153" s="85"/>
    </row>
    <row r="154" spans="1:6" x14ac:dyDescent="0.25">
      <c r="A154" s="66" t="s">
        <v>126</v>
      </c>
      <c r="B154" s="77" t="s">
        <v>224</v>
      </c>
      <c r="C154" s="83" t="s">
        <v>30</v>
      </c>
      <c r="D154" s="84">
        <v>1</v>
      </c>
      <c r="E154" s="70"/>
      <c r="F154" s="85"/>
    </row>
    <row r="155" spans="1:6" x14ac:dyDescent="0.25">
      <c r="A155" s="66" t="s">
        <v>127</v>
      </c>
      <c r="B155" s="77" t="s">
        <v>208</v>
      </c>
      <c r="C155" s="83" t="s">
        <v>30</v>
      </c>
      <c r="D155" s="84">
        <v>4</v>
      </c>
      <c r="E155" s="70"/>
      <c r="F155" s="85"/>
    </row>
    <row r="156" spans="1:6" x14ac:dyDescent="0.25">
      <c r="A156" s="66" t="s">
        <v>128</v>
      </c>
      <c r="B156" s="77" t="s">
        <v>158</v>
      </c>
      <c r="C156" s="83" t="s">
        <v>30</v>
      </c>
      <c r="D156" s="84">
        <v>1</v>
      </c>
      <c r="E156" s="70"/>
      <c r="F156" s="85"/>
    </row>
    <row r="157" spans="1:6" x14ac:dyDescent="0.25">
      <c r="A157" s="66" t="s">
        <v>132</v>
      </c>
      <c r="B157" s="77" t="s">
        <v>159</v>
      </c>
      <c r="C157" s="83" t="s">
        <v>30</v>
      </c>
      <c r="D157" s="84">
        <v>1</v>
      </c>
      <c r="E157" s="70"/>
      <c r="F157" s="85"/>
    </row>
    <row r="158" spans="1:6" x14ac:dyDescent="0.25">
      <c r="A158" s="66" t="s">
        <v>475</v>
      </c>
      <c r="B158" s="77" t="s">
        <v>209</v>
      </c>
      <c r="C158" s="83" t="s">
        <v>210</v>
      </c>
      <c r="D158" s="84">
        <v>200</v>
      </c>
      <c r="E158" s="70"/>
      <c r="F158" s="85"/>
    </row>
    <row r="159" spans="1:6" ht="16.899999999999999" x14ac:dyDescent="0.3">
      <c r="A159" s="74"/>
      <c r="B159" s="138" t="s">
        <v>119</v>
      </c>
      <c r="C159" s="138"/>
      <c r="D159" s="138"/>
      <c r="E159" s="138"/>
      <c r="F159" s="86"/>
    </row>
    <row r="160" spans="1:6" ht="16.899999999999999" x14ac:dyDescent="0.3">
      <c r="A160" s="74"/>
      <c r="B160" s="102" t="s">
        <v>129</v>
      </c>
      <c r="C160" s="68"/>
      <c r="D160" s="69"/>
      <c r="E160" s="70"/>
      <c r="F160" s="71"/>
    </row>
    <row r="161" spans="1:8" x14ac:dyDescent="0.25">
      <c r="A161" s="76" t="s">
        <v>225</v>
      </c>
      <c r="B161" s="72" t="s">
        <v>215</v>
      </c>
      <c r="C161" s="73" t="s">
        <v>30</v>
      </c>
      <c r="D161" s="78">
        <v>1</v>
      </c>
      <c r="E161" s="70"/>
      <c r="F161" s="71"/>
    </row>
    <row r="162" spans="1:8" ht="14.45" x14ac:dyDescent="0.3">
      <c r="A162" s="76" t="s">
        <v>226</v>
      </c>
      <c r="B162" s="72" t="s">
        <v>216</v>
      </c>
      <c r="C162" s="73" t="s">
        <v>30</v>
      </c>
      <c r="D162" s="78">
        <v>2</v>
      </c>
      <c r="E162" s="70"/>
      <c r="F162" s="71"/>
    </row>
    <row r="163" spans="1:8" x14ac:dyDescent="0.25">
      <c r="A163" s="76" t="s">
        <v>227</v>
      </c>
      <c r="B163" s="72" t="s">
        <v>217</v>
      </c>
      <c r="C163" s="73" t="s">
        <v>30</v>
      </c>
      <c r="D163" s="78">
        <v>2</v>
      </c>
      <c r="E163" s="70"/>
      <c r="F163" s="71"/>
    </row>
    <row r="164" spans="1:8" x14ac:dyDescent="0.25">
      <c r="A164" s="76" t="s">
        <v>228</v>
      </c>
      <c r="B164" s="72" t="s">
        <v>218</v>
      </c>
      <c r="C164" s="73" t="s">
        <v>30</v>
      </c>
      <c r="D164" s="78">
        <v>5</v>
      </c>
      <c r="E164" s="70"/>
      <c r="F164" s="71"/>
    </row>
    <row r="165" spans="1:8" ht="14.45" x14ac:dyDescent="0.3">
      <c r="A165" s="76" t="s">
        <v>229</v>
      </c>
      <c r="B165" s="72" t="s">
        <v>219</v>
      </c>
      <c r="C165" s="73" t="s">
        <v>30</v>
      </c>
      <c r="D165" s="78">
        <v>1</v>
      </c>
      <c r="E165" s="70"/>
      <c r="F165" s="71"/>
    </row>
    <row r="166" spans="1:8" x14ac:dyDescent="0.25">
      <c r="A166" s="76" t="s">
        <v>230</v>
      </c>
      <c r="B166" s="77" t="s">
        <v>220</v>
      </c>
      <c r="C166" s="83" t="s">
        <v>12</v>
      </c>
      <c r="D166" s="84">
        <v>150</v>
      </c>
      <c r="E166" s="70"/>
      <c r="F166" s="85"/>
    </row>
    <row r="167" spans="1:8" ht="16.899999999999999" x14ac:dyDescent="0.3">
      <c r="A167" s="74"/>
      <c r="B167" s="136" t="s">
        <v>120</v>
      </c>
      <c r="C167" s="136"/>
      <c r="D167" s="136"/>
      <c r="E167" s="136"/>
      <c r="F167" s="79"/>
    </row>
    <row r="168" spans="1:8" ht="16.899999999999999" x14ac:dyDescent="0.3">
      <c r="A168" s="74"/>
      <c r="B168" s="102" t="s">
        <v>133</v>
      </c>
      <c r="C168" s="68"/>
      <c r="D168" s="69"/>
      <c r="E168" s="70"/>
      <c r="F168" s="71"/>
    </row>
    <row r="169" spans="1:8" ht="25.5" x14ac:dyDescent="0.25">
      <c r="A169" s="92" t="s">
        <v>134</v>
      </c>
      <c r="B169" s="93" t="s">
        <v>221</v>
      </c>
      <c r="C169" s="94" t="s">
        <v>52</v>
      </c>
      <c r="D169" s="95">
        <v>1</v>
      </c>
      <c r="E169" s="109"/>
      <c r="F169" s="96"/>
    </row>
    <row r="170" spans="1:8" ht="15.75" x14ac:dyDescent="0.25">
      <c r="A170" s="113"/>
      <c r="B170" s="139" t="s">
        <v>120</v>
      </c>
      <c r="C170" s="139"/>
      <c r="D170" s="139"/>
      <c r="E170" s="139"/>
      <c r="F170" s="114"/>
    </row>
    <row r="171" spans="1:8" ht="15.75" x14ac:dyDescent="0.25">
      <c r="A171" s="55"/>
      <c r="B171" s="132" t="s">
        <v>243</v>
      </c>
      <c r="C171" s="132"/>
      <c r="D171" s="132"/>
      <c r="E171" s="132"/>
      <c r="F171" s="116"/>
      <c r="H171" s="112"/>
    </row>
    <row r="172" spans="1:8" ht="15.75" x14ac:dyDescent="0.25">
      <c r="A172" s="117"/>
      <c r="B172" s="132" t="s">
        <v>148</v>
      </c>
      <c r="C172" s="132"/>
      <c r="D172" s="132"/>
      <c r="E172" s="132"/>
      <c r="F172" s="116"/>
    </row>
    <row r="173" spans="1:8" ht="15.75" x14ac:dyDescent="0.25">
      <c r="A173" s="117"/>
      <c r="B173" s="132" t="s">
        <v>149</v>
      </c>
      <c r="C173" s="132"/>
      <c r="D173" s="132"/>
      <c r="E173" s="132"/>
      <c r="F173" s="116"/>
    </row>
    <row r="177" spans="2:2" x14ac:dyDescent="0.25">
      <c r="B177" s="98"/>
    </row>
    <row r="182" spans="2:2" x14ac:dyDescent="0.25">
      <c r="B182" t="s">
        <v>245</v>
      </c>
    </row>
  </sheetData>
  <mergeCells count="18">
    <mergeCell ref="B53:E53"/>
    <mergeCell ref="A3:F3"/>
    <mergeCell ref="A4:E4"/>
    <mergeCell ref="B13:E13"/>
    <mergeCell ref="B20:E20"/>
    <mergeCell ref="B48:E48"/>
    <mergeCell ref="B173:E173"/>
    <mergeCell ref="B86:E86"/>
    <mergeCell ref="B99:E99"/>
    <mergeCell ref="B109:E109"/>
    <mergeCell ref="B114:E114"/>
    <mergeCell ref="B141:E141"/>
    <mergeCell ref="B148:E148"/>
    <mergeCell ref="B159:E159"/>
    <mergeCell ref="B167:E167"/>
    <mergeCell ref="B170:E170"/>
    <mergeCell ref="B171:E171"/>
    <mergeCell ref="B172:E17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1"/>
  <sheetViews>
    <sheetView tabSelected="1" zoomScale="145" zoomScaleNormal="145" workbookViewId="0">
      <selection activeCell="G164" sqref="G164"/>
    </sheetView>
  </sheetViews>
  <sheetFormatPr defaultColWidth="8.85546875" defaultRowHeight="15" x14ac:dyDescent="0.25"/>
  <cols>
    <col min="1" max="1" width="9.7109375" customWidth="1"/>
    <col min="2" max="2" width="66.28515625" customWidth="1"/>
    <col min="3" max="3" width="6.5703125" customWidth="1"/>
    <col min="4" max="4" width="8.140625" bestFit="1" customWidth="1"/>
    <col min="5" max="5" width="9.5703125" bestFit="1" customWidth="1"/>
    <col min="6" max="6" width="15.42578125" customWidth="1"/>
  </cols>
  <sheetData>
    <row r="1" spans="1:6" ht="15.75" thickBot="1" x14ac:dyDescent="0.3"/>
    <row r="2" spans="1:6" ht="19.149999999999999" customHeight="1" x14ac:dyDescent="0.25">
      <c r="A2" s="140" t="s">
        <v>489</v>
      </c>
      <c r="B2" s="141"/>
      <c r="C2" s="141"/>
      <c r="D2" s="141"/>
      <c r="E2" s="141"/>
      <c r="F2" s="142"/>
    </row>
    <row r="3" spans="1:6" ht="17.45" thickBot="1" x14ac:dyDescent="0.35">
      <c r="A3" s="143"/>
      <c r="B3" s="144"/>
      <c r="C3" s="144"/>
      <c r="D3" s="144"/>
      <c r="E3" s="144"/>
      <c r="F3" s="4"/>
    </row>
    <row r="4" spans="1:6" ht="33.75" thickBot="1" x14ac:dyDescent="0.3">
      <c r="A4" s="5" t="s">
        <v>0</v>
      </c>
      <c r="B4" s="6" t="s">
        <v>1</v>
      </c>
      <c r="C4" s="6" t="s">
        <v>2</v>
      </c>
      <c r="D4" s="6" t="s">
        <v>3</v>
      </c>
      <c r="E4" s="106" t="s">
        <v>4</v>
      </c>
      <c r="F4" s="7" t="s">
        <v>5</v>
      </c>
    </row>
    <row r="5" spans="1:6" ht="6.6" customHeight="1" x14ac:dyDescent="0.3">
      <c r="A5" s="22"/>
      <c r="B5" s="2"/>
      <c r="C5" s="25"/>
      <c r="D5" s="17"/>
      <c r="E5" s="18"/>
      <c r="F5" s="19"/>
    </row>
    <row r="6" spans="1:6" ht="15.75" x14ac:dyDescent="0.25">
      <c r="A6" s="14"/>
      <c r="B6" s="99" t="s">
        <v>8</v>
      </c>
      <c r="C6" s="16"/>
      <c r="D6" s="16"/>
      <c r="E6" s="20"/>
      <c r="F6" s="21"/>
    </row>
    <row r="7" spans="1:6" x14ac:dyDescent="0.25">
      <c r="A7" s="23" t="s">
        <v>6</v>
      </c>
      <c r="B7" s="24" t="s">
        <v>10</v>
      </c>
      <c r="C7" s="26" t="s">
        <v>7</v>
      </c>
      <c r="D7" s="20">
        <v>1</v>
      </c>
      <c r="E7" s="20"/>
      <c r="F7" s="21">
        <f>+ROUND(D7*E7,2)</f>
        <v>0</v>
      </c>
    </row>
    <row r="8" spans="1:6" x14ac:dyDescent="0.25">
      <c r="A8" s="23" t="s">
        <v>11</v>
      </c>
      <c r="B8" s="15" t="s">
        <v>250</v>
      </c>
      <c r="C8" s="16" t="s">
        <v>15</v>
      </c>
      <c r="D8" s="20">
        <f>+métré!I19</f>
        <v>67</v>
      </c>
      <c r="E8" s="20"/>
      <c r="F8" s="21">
        <f t="shared" ref="F8" si="0">+ROUND(D8*E8,2)</f>
        <v>0</v>
      </c>
    </row>
    <row r="9" spans="1:6" x14ac:dyDescent="0.25">
      <c r="A9" s="23" t="s">
        <v>13</v>
      </c>
      <c r="B9" s="15" t="s">
        <v>251</v>
      </c>
      <c r="C9" s="16" t="s">
        <v>15</v>
      </c>
      <c r="D9" s="20">
        <f>+métré!I26</f>
        <v>24</v>
      </c>
      <c r="E9" s="20"/>
      <c r="F9" s="21">
        <f t="shared" ref="F9" si="1">+ROUND(D9*E9,2)</f>
        <v>0</v>
      </c>
    </row>
    <row r="10" spans="1:6" x14ac:dyDescent="0.25">
      <c r="A10" s="23" t="s">
        <v>14</v>
      </c>
      <c r="B10" s="15" t="s">
        <v>252</v>
      </c>
      <c r="C10" s="16" t="s">
        <v>15</v>
      </c>
      <c r="D10" s="20">
        <f>+métré!I38</f>
        <v>29</v>
      </c>
      <c r="E10" s="20"/>
      <c r="F10" s="21">
        <f t="shared" ref="F10" si="2">+ROUND(D10*E10,2)</f>
        <v>0</v>
      </c>
    </row>
    <row r="11" spans="1:6" x14ac:dyDescent="0.25">
      <c r="A11" s="23" t="s">
        <v>136</v>
      </c>
      <c r="B11" s="87" t="s">
        <v>438</v>
      </c>
      <c r="C11" s="16" t="s">
        <v>15</v>
      </c>
      <c r="D11" s="20">
        <v>30</v>
      </c>
      <c r="E11" s="20"/>
      <c r="F11" s="21">
        <f t="shared" ref="F11" si="3">+ROUND(D11*E11,2)</f>
        <v>0</v>
      </c>
    </row>
    <row r="12" spans="1:6" x14ac:dyDescent="0.25">
      <c r="A12" s="14"/>
      <c r="B12" s="145" t="s">
        <v>9</v>
      </c>
      <c r="C12" s="146"/>
      <c r="D12" s="146"/>
      <c r="E12" s="147"/>
      <c r="F12" s="88">
        <f>SUM(F7:F11)</f>
        <v>0</v>
      </c>
    </row>
    <row r="13" spans="1:6" ht="15.6" x14ac:dyDescent="0.3">
      <c r="A13" s="14"/>
      <c r="B13" s="99" t="s">
        <v>269</v>
      </c>
      <c r="C13" s="16"/>
      <c r="D13" s="16"/>
      <c r="E13" s="20"/>
      <c r="F13" s="21"/>
    </row>
    <row r="14" spans="1:6" ht="25.5" x14ac:dyDescent="0.25">
      <c r="A14" s="23" t="s">
        <v>16</v>
      </c>
      <c r="B14" s="24" t="s">
        <v>354</v>
      </c>
      <c r="C14" s="26" t="s">
        <v>30</v>
      </c>
      <c r="D14" s="20">
        <v>16</v>
      </c>
      <c r="E14" s="20"/>
      <c r="F14" s="21">
        <f>+ROUND(D14*E14,2)</f>
        <v>0</v>
      </c>
    </row>
    <row r="15" spans="1:6" x14ac:dyDescent="0.25">
      <c r="A15" s="23" t="s">
        <v>17</v>
      </c>
      <c r="B15" s="15" t="s">
        <v>355</v>
      </c>
      <c r="C15" s="16" t="s">
        <v>12</v>
      </c>
      <c r="D15" s="20">
        <v>100</v>
      </c>
      <c r="E15" s="20"/>
      <c r="F15" s="21">
        <f>+ROUND(D15*E15,2)</f>
        <v>0</v>
      </c>
    </row>
    <row r="16" spans="1:6" x14ac:dyDescent="0.25">
      <c r="A16" s="23" t="s">
        <v>18</v>
      </c>
      <c r="B16" s="15" t="s">
        <v>356</v>
      </c>
      <c r="C16" s="16" t="s">
        <v>357</v>
      </c>
      <c r="D16" s="20">
        <v>1</v>
      </c>
      <c r="E16" s="20"/>
      <c r="F16" s="21">
        <f t="shared" ref="F16:F18" si="4">+ROUND(D16*E16,2)</f>
        <v>0</v>
      </c>
    </row>
    <row r="17" spans="1:6" ht="38.25" x14ac:dyDescent="0.25">
      <c r="A17" s="23" t="s">
        <v>19</v>
      </c>
      <c r="B17" s="15" t="s">
        <v>358</v>
      </c>
      <c r="C17" s="16" t="s">
        <v>30</v>
      </c>
      <c r="D17" s="20">
        <v>15</v>
      </c>
      <c r="E17" s="20"/>
      <c r="F17" s="21">
        <f t="shared" si="4"/>
        <v>0</v>
      </c>
    </row>
    <row r="18" spans="1:6" ht="25.5" x14ac:dyDescent="0.25">
      <c r="A18" s="23" t="s">
        <v>471</v>
      </c>
      <c r="B18" s="15" t="s">
        <v>472</v>
      </c>
      <c r="C18" s="16" t="s">
        <v>12</v>
      </c>
      <c r="D18" s="20">
        <v>22</v>
      </c>
      <c r="E18" s="20"/>
      <c r="F18" s="21">
        <f t="shared" si="4"/>
        <v>0</v>
      </c>
    </row>
    <row r="19" spans="1:6" ht="14.45" x14ac:dyDescent="0.3">
      <c r="A19" s="14"/>
      <c r="B19" s="145" t="s">
        <v>270</v>
      </c>
      <c r="C19" s="146"/>
      <c r="D19" s="146"/>
      <c r="E19" s="147"/>
      <c r="F19" s="88">
        <f>SUM(F14:F18)</f>
        <v>0</v>
      </c>
    </row>
    <row r="20" spans="1:6" ht="15.75" x14ac:dyDescent="0.25">
      <c r="A20" s="14"/>
      <c r="B20" s="99" t="s">
        <v>271</v>
      </c>
      <c r="C20" s="16"/>
      <c r="D20" s="16"/>
      <c r="E20" s="20"/>
      <c r="F20" s="21"/>
    </row>
    <row r="21" spans="1:6" x14ac:dyDescent="0.25">
      <c r="A21" s="23" t="s">
        <v>36</v>
      </c>
      <c r="B21" s="15" t="s">
        <v>20</v>
      </c>
      <c r="C21" s="89" t="s">
        <v>15</v>
      </c>
      <c r="D21" s="20">
        <f>+métré!I60</f>
        <v>27</v>
      </c>
      <c r="E21" s="20"/>
      <c r="F21" s="21">
        <f>+ROUND(D21*E21,2)</f>
        <v>0</v>
      </c>
    </row>
    <row r="22" spans="1:6" ht="25.5" x14ac:dyDescent="0.25">
      <c r="A22" s="23" t="s">
        <v>37</v>
      </c>
      <c r="B22" s="15" t="s">
        <v>449</v>
      </c>
      <c r="C22" s="89" t="s">
        <v>15</v>
      </c>
      <c r="D22" s="20">
        <v>50</v>
      </c>
      <c r="E22" s="20"/>
      <c r="F22" s="21">
        <f>+ROUND(D22*E22,2)</f>
        <v>0</v>
      </c>
    </row>
    <row r="23" spans="1:6" x14ac:dyDescent="0.25">
      <c r="A23" s="23" t="s">
        <v>38</v>
      </c>
      <c r="B23" s="15" t="s">
        <v>34</v>
      </c>
      <c r="C23" s="89" t="s">
        <v>15</v>
      </c>
      <c r="D23" s="20">
        <f>+métré!I73</f>
        <v>67</v>
      </c>
      <c r="E23" s="20"/>
      <c r="F23" s="21">
        <f>+ROUND(D23*E23,2)</f>
        <v>0</v>
      </c>
    </row>
    <row r="24" spans="1:6" x14ac:dyDescent="0.25">
      <c r="A24" s="23" t="s">
        <v>39</v>
      </c>
      <c r="B24" s="15" t="s">
        <v>285</v>
      </c>
      <c r="C24" s="89" t="s">
        <v>15</v>
      </c>
      <c r="D24" s="20">
        <f>+métré!I80</f>
        <v>24</v>
      </c>
      <c r="E24" s="20"/>
      <c r="F24" s="21">
        <f>+ROUND(D24*E24,2)</f>
        <v>0</v>
      </c>
    </row>
    <row r="25" spans="1:6" x14ac:dyDescent="0.25">
      <c r="A25" s="23" t="s">
        <v>272</v>
      </c>
      <c r="B25" s="119" t="s">
        <v>165</v>
      </c>
      <c r="C25" s="89" t="s">
        <v>30</v>
      </c>
      <c r="D25" s="20">
        <v>20</v>
      </c>
      <c r="E25" s="20"/>
      <c r="F25" s="21">
        <f t="shared" ref="F25:F41" si="5">+ROUND(D25*E25,2)</f>
        <v>0</v>
      </c>
    </row>
    <row r="26" spans="1:6" x14ac:dyDescent="0.25">
      <c r="A26" s="23" t="s">
        <v>273</v>
      </c>
      <c r="B26" s="15" t="s">
        <v>289</v>
      </c>
      <c r="C26" s="89" t="s">
        <v>30</v>
      </c>
      <c r="D26" s="20">
        <v>1</v>
      </c>
      <c r="E26" s="20"/>
      <c r="F26" s="21">
        <f t="shared" ref="F26" si="6">+ROUND(D26*E26,2)</f>
        <v>0</v>
      </c>
    </row>
    <row r="27" spans="1:6" x14ac:dyDescent="0.25">
      <c r="A27" s="23" t="s">
        <v>274</v>
      </c>
      <c r="B27" s="15" t="s">
        <v>290</v>
      </c>
      <c r="C27" s="89" t="s">
        <v>30</v>
      </c>
      <c r="D27" s="20">
        <v>1</v>
      </c>
      <c r="E27" s="20"/>
      <c r="F27" s="21">
        <f t="shared" ref="F27" si="7">+ROUND(D27*E27,2)</f>
        <v>0</v>
      </c>
    </row>
    <row r="28" spans="1:6" ht="25.5" x14ac:dyDescent="0.25">
      <c r="A28" s="23" t="s">
        <v>275</v>
      </c>
      <c r="B28" s="119" t="s">
        <v>291</v>
      </c>
      <c r="C28" s="89" t="s">
        <v>30</v>
      </c>
      <c r="D28" s="20">
        <v>6</v>
      </c>
      <c r="E28" s="20"/>
      <c r="F28" s="21">
        <f t="shared" si="5"/>
        <v>0</v>
      </c>
    </row>
    <row r="29" spans="1:6" ht="25.5" x14ac:dyDescent="0.25">
      <c r="A29" s="23" t="s">
        <v>276</v>
      </c>
      <c r="B29" s="15" t="s">
        <v>292</v>
      </c>
      <c r="C29" s="89" t="s">
        <v>30</v>
      </c>
      <c r="D29" s="20">
        <v>16</v>
      </c>
      <c r="E29" s="20"/>
      <c r="F29" s="21">
        <f t="shared" si="5"/>
        <v>0</v>
      </c>
    </row>
    <row r="30" spans="1:6" x14ac:dyDescent="0.25">
      <c r="A30" s="23" t="s">
        <v>277</v>
      </c>
      <c r="B30" s="15" t="s">
        <v>294</v>
      </c>
      <c r="C30" s="89" t="s">
        <v>30</v>
      </c>
      <c r="D30" s="20">
        <v>12</v>
      </c>
      <c r="E30" s="20"/>
      <c r="F30" s="21">
        <f t="shared" ref="F30" si="8">+ROUND(D30*E30,2)</f>
        <v>0</v>
      </c>
    </row>
    <row r="31" spans="1:6" x14ac:dyDescent="0.25">
      <c r="A31" s="23" t="s">
        <v>278</v>
      </c>
      <c r="B31" s="15" t="s">
        <v>137</v>
      </c>
      <c r="C31" s="89" t="s">
        <v>15</v>
      </c>
      <c r="D31" s="20">
        <f>+métré!I95</f>
        <v>45</v>
      </c>
      <c r="E31" s="20"/>
      <c r="F31" s="21">
        <f t="shared" si="5"/>
        <v>0</v>
      </c>
    </row>
    <row r="32" spans="1:6" x14ac:dyDescent="0.25">
      <c r="A32" s="23" t="s">
        <v>279</v>
      </c>
      <c r="B32" s="15" t="s">
        <v>300</v>
      </c>
      <c r="C32" s="89" t="s">
        <v>15</v>
      </c>
      <c r="D32" s="20">
        <f>+métré!I100</f>
        <v>93</v>
      </c>
      <c r="E32" s="20"/>
      <c r="F32" s="21">
        <f t="shared" si="5"/>
        <v>0</v>
      </c>
    </row>
    <row r="33" spans="1:6" ht="18.600000000000001" customHeight="1" x14ac:dyDescent="0.25">
      <c r="A33" s="23" t="s">
        <v>280</v>
      </c>
      <c r="B33" s="15" t="s">
        <v>142</v>
      </c>
      <c r="C33" s="89" t="s">
        <v>15</v>
      </c>
      <c r="D33" s="20">
        <f>+métré!I118</f>
        <v>173</v>
      </c>
      <c r="E33" s="20"/>
      <c r="F33" s="21">
        <f t="shared" si="5"/>
        <v>0</v>
      </c>
    </row>
    <row r="34" spans="1:6" ht="18.600000000000001" customHeight="1" x14ac:dyDescent="0.25">
      <c r="A34" s="23" t="s">
        <v>281</v>
      </c>
      <c r="B34" s="119" t="s">
        <v>222</v>
      </c>
      <c r="C34" s="89" t="s">
        <v>15</v>
      </c>
      <c r="D34" s="20">
        <f>+métré!I145</f>
        <v>2080</v>
      </c>
      <c r="E34" s="20"/>
      <c r="F34" s="21">
        <f t="shared" si="5"/>
        <v>0</v>
      </c>
    </row>
    <row r="35" spans="1:6" ht="18.600000000000001" customHeight="1" x14ac:dyDescent="0.25">
      <c r="A35" s="23" t="s">
        <v>282</v>
      </c>
      <c r="B35" s="15" t="s">
        <v>166</v>
      </c>
      <c r="C35" s="89" t="s">
        <v>15</v>
      </c>
      <c r="D35" s="20">
        <f>+métré!I154</f>
        <v>113</v>
      </c>
      <c r="E35" s="20"/>
      <c r="F35" s="21">
        <f t="shared" ref="F35" si="9">+ROUND(D35*E35,2)</f>
        <v>0</v>
      </c>
    </row>
    <row r="36" spans="1:6" ht="18.600000000000001" customHeight="1" x14ac:dyDescent="0.25">
      <c r="A36" s="23" t="s">
        <v>283</v>
      </c>
      <c r="B36" s="15" t="s">
        <v>160</v>
      </c>
      <c r="C36" s="89" t="s">
        <v>15</v>
      </c>
      <c r="D36" s="20">
        <f>+métré!I164</f>
        <v>1118</v>
      </c>
      <c r="E36" s="20"/>
      <c r="F36" s="21">
        <f t="shared" si="5"/>
        <v>0</v>
      </c>
    </row>
    <row r="37" spans="1:6" ht="18.600000000000001" customHeight="1" x14ac:dyDescent="0.25">
      <c r="A37" s="23" t="s">
        <v>284</v>
      </c>
      <c r="B37" s="15" t="s">
        <v>323</v>
      </c>
      <c r="C37" s="89" t="s">
        <v>12</v>
      </c>
      <c r="D37" s="131">
        <v>30</v>
      </c>
      <c r="E37" s="20"/>
      <c r="F37" s="21">
        <f t="shared" si="5"/>
        <v>0</v>
      </c>
    </row>
    <row r="38" spans="1:6" ht="18.600000000000001" customHeight="1" x14ac:dyDescent="0.25">
      <c r="A38" s="23" t="s">
        <v>293</v>
      </c>
      <c r="B38" s="15" t="s">
        <v>324</v>
      </c>
      <c r="C38" s="89" t="s">
        <v>12</v>
      </c>
      <c r="D38" s="131">
        <v>30</v>
      </c>
      <c r="E38" s="20"/>
      <c r="F38" s="21">
        <f t="shared" ref="F38:F39" si="10">+ROUND(D38*E38,2)</f>
        <v>0</v>
      </c>
    </row>
    <row r="39" spans="1:6" ht="18.600000000000001" customHeight="1" x14ac:dyDescent="0.25">
      <c r="A39" s="23" t="s">
        <v>325</v>
      </c>
      <c r="B39" s="15" t="s">
        <v>326</v>
      </c>
      <c r="C39" s="89" t="s">
        <v>12</v>
      </c>
      <c r="D39" s="131">
        <v>30</v>
      </c>
      <c r="E39" s="20"/>
      <c r="F39" s="21">
        <f t="shared" si="10"/>
        <v>0</v>
      </c>
    </row>
    <row r="40" spans="1:6" ht="25.5" x14ac:dyDescent="0.25">
      <c r="A40" s="23" t="s">
        <v>327</v>
      </c>
      <c r="B40" s="15" t="s">
        <v>161</v>
      </c>
      <c r="C40" s="89" t="s">
        <v>15</v>
      </c>
      <c r="D40" s="20">
        <v>160</v>
      </c>
      <c r="E40" s="20"/>
      <c r="F40" s="21">
        <f t="shared" si="5"/>
        <v>0</v>
      </c>
    </row>
    <row r="41" spans="1:6" ht="25.5" x14ac:dyDescent="0.25">
      <c r="A41" s="23" t="s">
        <v>328</v>
      </c>
      <c r="B41" s="115" t="s">
        <v>329</v>
      </c>
      <c r="C41" s="94" t="s">
        <v>52</v>
      </c>
      <c r="D41" s="95">
        <v>1</v>
      </c>
      <c r="E41" s="109"/>
      <c r="F41" s="96">
        <f t="shared" si="5"/>
        <v>0</v>
      </c>
    </row>
    <row r="42" spans="1:6" ht="18" customHeight="1" x14ac:dyDescent="0.25">
      <c r="A42" s="23" t="s">
        <v>439</v>
      </c>
      <c r="B42" s="115" t="s">
        <v>441</v>
      </c>
      <c r="C42" s="94" t="s">
        <v>12</v>
      </c>
      <c r="D42" s="95">
        <v>2.4</v>
      </c>
      <c r="E42" s="109"/>
      <c r="F42" s="96">
        <f t="shared" ref="F42" si="11">+ROUND(D42*E42,2)</f>
        <v>0</v>
      </c>
    </row>
    <row r="43" spans="1:6" x14ac:dyDescent="0.25">
      <c r="A43" s="23" t="s">
        <v>440</v>
      </c>
      <c r="B43" s="115" t="s">
        <v>442</v>
      </c>
      <c r="C43" s="94" t="s">
        <v>30</v>
      </c>
      <c r="D43" s="95">
        <v>1</v>
      </c>
      <c r="E43" s="109"/>
      <c r="F43" s="96">
        <f t="shared" ref="F43:F45" si="12">+ROUND(D43*E43,2)</f>
        <v>0</v>
      </c>
    </row>
    <row r="44" spans="1:6" ht="21" customHeight="1" x14ac:dyDescent="0.25">
      <c r="A44" s="23" t="s">
        <v>443</v>
      </c>
      <c r="B44" s="115" t="s">
        <v>444</v>
      </c>
      <c r="C44" s="94" t="s">
        <v>445</v>
      </c>
      <c r="D44" s="95">
        <v>2.8</v>
      </c>
      <c r="E44" s="109"/>
      <c r="F44" s="96">
        <f t="shared" si="12"/>
        <v>0</v>
      </c>
    </row>
    <row r="45" spans="1:6" x14ac:dyDescent="0.25">
      <c r="A45" s="23" t="s">
        <v>446</v>
      </c>
      <c r="B45" s="120" t="s">
        <v>447</v>
      </c>
      <c r="C45" s="94" t="s">
        <v>30</v>
      </c>
      <c r="D45" s="121">
        <v>1</v>
      </c>
      <c r="E45" s="122"/>
      <c r="F45" s="123">
        <f t="shared" si="12"/>
        <v>0</v>
      </c>
    </row>
    <row r="46" spans="1:6" x14ac:dyDescent="0.25">
      <c r="A46" s="23" t="s">
        <v>450</v>
      </c>
      <c r="B46" s="120" t="s">
        <v>452</v>
      </c>
      <c r="C46" s="89" t="s">
        <v>15</v>
      </c>
      <c r="D46" s="124">
        <f>+métré!I179</f>
        <v>251</v>
      </c>
      <c r="E46" s="20"/>
      <c r="F46" s="125">
        <f t="shared" ref="F46" si="13">+ROUND(D46*E46,2)</f>
        <v>0</v>
      </c>
    </row>
    <row r="47" spans="1:6" ht="15.75" thickBot="1" x14ac:dyDescent="0.3">
      <c r="A47" s="12"/>
      <c r="B47" s="133" t="s">
        <v>479</v>
      </c>
      <c r="C47" s="134"/>
      <c r="D47" s="134"/>
      <c r="E47" s="135"/>
      <c r="F47" s="13">
        <f>SUM(F21:F46)</f>
        <v>0</v>
      </c>
    </row>
    <row r="48" spans="1:6" ht="15.75" x14ac:dyDescent="0.25">
      <c r="A48" s="54"/>
      <c r="B48" s="100" t="s">
        <v>331</v>
      </c>
      <c r="C48" s="55"/>
      <c r="D48" s="55"/>
      <c r="E48" s="107"/>
      <c r="F48" s="56"/>
    </row>
    <row r="49" spans="1:6" x14ac:dyDescent="0.25">
      <c r="A49" s="11" t="s">
        <v>53</v>
      </c>
      <c r="B49" s="57" t="s">
        <v>43</v>
      </c>
      <c r="C49" s="58" t="s">
        <v>15</v>
      </c>
      <c r="D49" s="60">
        <f>+métré!I196</f>
        <v>150</v>
      </c>
      <c r="E49" s="107"/>
      <c r="F49" s="56">
        <f>+ROUND(D49*E49,2)</f>
        <v>0</v>
      </c>
    </row>
    <row r="50" spans="1:6" ht="25.5" x14ac:dyDescent="0.25">
      <c r="A50" s="11" t="s">
        <v>54</v>
      </c>
      <c r="B50" s="57" t="s">
        <v>45</v>
      </c>
      <c r="C50" s="58" t="s">
        <v>30</v>
      </c>
      <c r="D50" s="58">
        <v>1</v>
      </c>
      <c r="E50" s="107"/>
      <c r="F50" s="56">
        <f>+ROUND(D50*E50,2)</f>
        <v>0</v>
      </c>
    </row>
    <row r="51" spans="1:6" ht="25.5" x14ac:dyDescent="0.25">
      <c r="A51" s="11" t="s">
        <v>57</v>
      </c>
      <c r="B51" s="57" t="s">
        <v>46</v>
      </c>
      <c r="C51" s="58" t="s">
        <v>30</v>
      </c>
      <c r="D51" s="58">
        <v>3</v>
      </c>
      <c r="E51" s="107"/>
      <c r="F51" s="56">
        <f>+ROUND(D51*E51,2)</f>
        <v>0</v>
      </c>
    </row>
    <row r="52" spans="1:6" x14ac:dyDescent="0.25">
      <c r="A52" s="54"/>
      <c r="B52" s="133" t="s">
        <v>480</v>
      </c>
      <c r="C52" s="134"/>
      <c r="D52" s="134"/>
      <c r="E52" s="135"/>
      <c r="F52" s="59">
        <f>SUM(F49:F51)</f>
        <v>0</v>
      </c>
    </row>
    <row r="53" spans="1:6" ht="15.75" x14ac:dyDescent="0.25">
      <c r="A53" s="11"/>
      <c r="B53" s="100" t="s">
        <v>332</v>
      </c>
      <c r="C53" s="61"/>
      <c r="D53" s="9"/>
      <c r="E53" s="9"/>
      <c r="F53" s="10"/>
    </row>
    <row r="54" spans="1:6" x14ac:dyDescent="0.25">
      <c r="A54" s="74"/>
      <c r="B54" s="67" t="s">
        <v>61</v>
      </c>
      <c r="C54" s="68"/>
      <c r="D54" s="69"/>
      <c r="E54" s="70"/>
      <c r="F54" s="71"/>
    </row>
    <row r="55" spans="1:6" x14ac:dyDescent="0.25">
      <c r="A55" s="11" t="s">
        <v>77</v>
      </c>
      <c r="B55" s="72" t="s">
        <v>172</v>
      </c>
      <c r="C55" s="73" t="s">
        <v>52</v>
      </c>
      <c r="D55" s="70">
        <v>1</v>
      </c>
      <c r="E55" s="70"/>
      <c r="F55" s="71">
        <f t="shared" ref="F55:F57" si="14">+ROUND(D55*E55,2)</f>
        <v>0</v>
      </c>
    </row>
    <row r="56" spans="1:6" x14ac:dyDescent="0.25">
      <c r="A56" s="11" t="s">
        <v>78</v>
      </c>
      <c r="B56" s="72" t="s">
        <v>173</v>
      </c>
      <c r="C56" s="73" t="s">
        <v>12</v>
      </c>
      <c r="D56" s="70">
        <v>10</v>
      </c>
      <c r="E56" s="70"/>
      <c r="F56" s="71">
        <f t="shared" si="14"/>
        <v>0</v>
      </c>
    </row>
    <row r="57" spans="1:6" x14ac:dyDescent="0.25">
      <c r="A57" s="11" t="s">
        <v>79</v>
      </c>
      <c r="B57" s="72" t="s">
        <v>62</v>
      </c>
      <c r="C57" s="61" t="s">
        <v>52</v>
      </c>
      <c r="D57" s="9">
        <v>1</v>
      </c>
      <c r="E57" s="9"/>
      <c r="F57" s="71">
        <f t="shared" si="14"/>
        <v>0</v>
      </c>
    </row>
    <row r="58" spans="1:6" x14ac:dyDescent="0.25">
      <c r="A58" s="11"/>
      <c r="B58" s="8" t="s">
        <v>47</v>
      </c>
      <c r="C58" s="55"/>
      <c r="D58" s="55"/>
      <c r="E58" s="107"/>
      <c r="F58" s="56"/>
    </row>
    <row r="59" spans="1:6" ht="25.5" x14ac:dyDescent="0.25">
      <c r="A59" s="11" t="s">
        <v>80</v>
      </c>
      <c r="B59" s="62" t="s">
        <v>55</v>
      </c>
      <c r="C59" s="63" t="s">
        <v>52</v>
      </c>
      <c r="D59" s="64">
        <v>1</v>
      </c>
      <c r="E59" s="107"/>
      <c r="F59" s="56">
        <f t="shared" ref="F59" si="15">+ROUND(D59*E59,2)</f>
        <v>0</v>
      </c>
    </row>
    <row r="60" spans="1:6" x14ac:dyDescent="0.25">
      <c r="A60" s="11"/>
      <c r="B60" s="127" t="s">
        <v>48</v>
      </c>
      <c r="C60" s="58"/>
      <c r="D60" s="58"/>
      <c r="E60" s="107"/>
      <c r="F60" s="56"/>
    </row>
    <row r="61" spans="1:6" x14ac:dyDescent="0.25">
      <c r="A61" s="11" t="s">
        <v>81</v>
      </c>
      <c r="B61" s="62" t="s">
        <v>330</v>
      </c>
      <c r="C61" s="63" t="s">
        <v>30</v>
      </c>
      <c r="D61" s="60">
        <f>+métré!I224</f>
        <v>23</v>
      </c>
      <c r="E61" s="107"/>
      <c r="F61" s="56">
        <f>+ROUND(D61*E61,2)</f>
        <v>0</v>
      </c>
    </row>
    <row r="62" spans="1:6" ht="25.5" x14ac:dyDescent="0.25">
      <c r="A62" s="11" t="s">
        <v>82</v>
      </c>
      <c r="B62" s="62" t="s">
        <v>49</v>
      </c>
      <c r="C62" s="63" t="s">
        <v>30</v>
      </c>
      <c r="D62" s="60">
        <f>+métré!I251</f>
        <v>128</v>
      </c>
      <c r="E62" s="107"/>
      <c r="F62" s="56">
        <f t="shared" ref="F62:F68" si="16">+ROUND(D62*E62,2)</f>
        <v>0</v>
      </c>
    </row>
    <row r="63" spans="1:6" ht="25.5" x14ac:dyDescent="0.25">
      <c r="A63" s="11" t="s">
        <v>83</v>
      </c>
      <c r="B63" s="62" t="s">
        <v>50</v>
      </c>
      <c r="C63" s="63" t="s">
        <v>30</v>
      </c>
      <c r="D63" s="60">
        <f>+métré!I280</f>
        <v>26</v>
      </c>
      <c r="E63" s="107"/>
      <c r="F63" s="56">
        <f t="shared" si="16"/>
        <v>0</v>
      </c>
    </row>
    <row r="64" spans="1:6" ht="25.5" x14ac:dyDescent="0.25">
      <c r="A64" s="11" t="s">
        <v>84</v>
      </c>
      <c r="B64" s="62" t="s">
        <v>51</v>
      </c>
      <c r="C64" s="63" t="s">
        <v>30</v>
      </c>
      <c r="D64" s="60">
        <f>+métré!I309</f>
        <v>167</v>
      </c>
      <c r="E64" s="107"/>
      <c r="F64" s="56">
        <f t="shared" si="16"/>
        <v>0</v>
      </c>
    </row>
    <row r="65" spans="1:6" ht="25.5" x14ac:dyDescent="0.25">
      <c r="A65" s="11" t="s">
        <v>85</v>
      </c>
      <c r="B65" s="62" t="s">
        <v>56</v>
      </c>
      <c r="C65" s="63" t="s">
        <v>12</v>
      </c>
      <c r="D65" s="65">
        <f>+métré!I329</f>
        <v>17</v>
      </c>
      <c r="E65" s="107"/>
      <c r="F65" s="56">
        <f t="shared" si="16"/>
        <v>0</v>
      </c>
    </row>
    <row r="66" spans="1:6" ht="25.5" x14ac:dyDescent="0.25">
      <c r="A66" s="11" t="s">
        <v>203</v>
      </c>
      <c r="B66" s="62" t="s">
        <v>75</v>
      </c>
      <c r="C66" s="63" t="s">
        <v>12</v>
      </c>
      <c r="D66" s="65">
        <v>3</v>
      </c>
      <c r="E66" s="107"/>
      <c r="F66" s="56">
        <f t="shared" si="16"/>
        <v>0</v>
      </c>
    </row>
    <row r="67" spans="1:6" x14ac:dyDescent="0.25">
      <c r="A67" s="11" t="s">
        <v>206</v>
      </c>
      <c r="B67" s="62" t="s">
        <v>168</v>
      </c>
      <c r="C67" s="63" t="s">
        <v>30</v>
      </c>
      <c r="D67" s="60">
        <v>17</v>
      </c>
      <c r="E67" s="107"/>
      <c r="F67" s="56">
        <f t="shared" si="16"/>
        <v>0</v>
      </c>
    </row>
    <row r="68" spans="1:6" x14ac:dyDescent="0.25">
      <c r="A68" s="11" t="s">
        <v>403</v>
      </c>
      <c r="B68" s="62" t="s">
        <v>169</v>
      </c>
      <c r="C68" s="63" t="s">
        <v>30</v>
      </c>
      <c r="D68" s="60">
        <v>32</v>
      </c>
      <c r="E68" s="107"/>
      <c r="F68" s="56">
        <f t="shared" si="16"/>
        <v>0</v>
      </c>
    </row>
    <row r="69" spans="1:6" x14ac:dyDescent="0.25">
      <c r="A69" s="66"/>
      <c r="B69" s="128" t="s">
        <v>58</v>
      </c>
      <c r="C69" s="68"/>
      <c r="D69" s="69"/>
      <c r="E69" s="70"/>
      <c r="F69" s="71"/>
    </row>
    <row r="70" spans="1:6" x14ac:dyDescent="0.25">
      <c r="A70" s="11" t="s">
        <v>404</v>
      </c>
      <c r="B70" s="72" t="s">
        <v>170</v>
      </c>
      <c r="C70" s="73" t="s">
        <v>30</v>
      </c>
      <c r="D70" s="70">
        <v>3</v>
      </c>
      <c r="E70" s="70"/>
      <c r="F70" s="71">
        <f t="shared" ref="F70:F71" si="17">+ROUND(D70*E70,2)</f>
        <v>0</v>
      </c>
    </row>
    <row r="71" spans="1:6" x14ac:dyDescent="0.25">
      <c r="A71" s="11" t="s">
        <v>405</v>
      </c>
      <c r="B71" s="72" t="s">
        <v>171</v>
      </c>
      <c r="C71" s="73" t="s">
        <v>30</v>
      </c>
      <c r="D71" s="70">
        <v>3</v>
      </c>
      <c r="E71" s="70"/>
      <c r="F71" s="71">
        <f t="shared" si="17"/>
        <v>0</v>
      </c>
    </row>
    <row r="72" spans="1:6" x14ac:dyDescent="0.25">
      <c r="A72" s="74"/>
      <c r="B72" s="128" t="s">
        <v>59</v>
      </c>
      <c r="C72" s="68"/>
      <c r="D72" s="75"/>
      <c r="E72" s="70"/>
      <c r="F72" s="71"/>
    </row>
    <row r="73" spans="1:6" x14ac:dyDescent="0.25">
      <c r="A73" s="11" t="s">
        <v>406</v>
      </c>
      <c r="B73" s="72" t="s">
        <v>151</v>
      </c>
      <c r="C73" s="73" t="s">
        <v>30</v>
      </c>
      <c r="D73" s="75">
        <f>+métré!I346</f>
        <v>18</v>
      </c>
      <c r="E73" s="70"/>
      <c r="F73" s="71">
        <f t="shared" ref="F73:F76" si="18">+ROUND(D73*E73,2)</f>
        <v>0</v>
      </c>
    </row>
    <row r="74" spans="1:6" x14ac:dyDescent="0.25">
      <c r="A74" s="11" t="s">
        <v>407</v>
      </c>
      <c r="B74" s="72" t="s">
        <v>152</v>
      </c>
      <c r="C74" s="73" t="s">
        <v>30</v>
      </c>
      <c r="D74" s="75">
        <f>+métré!I357</f>
        <v>7</v>
      </c>
      <c r="E74" s="70"/>
      <c r="F74" s="71">
        <f t="shared" si="18"/>
        <v>0</v>
      </c>
    </row>
    <row r="75" spans="1:6" x14ac:dyDescent="0.25">
      <c r="A75" s="11" t="s">
        <v>408</v>
      </c>
      <c r="B75" s="72" t="s">
        <v>153</v>
      </c>
      <c r="C75" s="73" t="s">
        <v>30</v>
      </c>
      <c r="D75" s="75">
        <v>4</v>
      </c>
      <c r="E75" s="70"/>
      <c r="F75" s="71">
        <f t="shared" si="18"/>
        <v>0</v>
      </c>
    </row>
    <row r="76" spans="1:6" x14ac:dyDescent="0.25">
      <c r="A76" s="11" t="s">
        <v>409</v>
      </c>
      <c r="B76" s="72" t="s">
        <v>154</v>
      </c>
      <c r="C76" s="73" t="s">
        <v>30</v>
      </c>
      <c r="D76" s="75">
        <f>+métré!I384</f>
        <v>190</v>
      </c>
      <c r="E76" s="70"/>
      <c r="F76" s="71">
        <f t="shared" si="18"/>
        <v>0</v>
      </c>
    </row>
    <row r="77" spans="1:6" x14ac:dyDescent="0.25">
      <c r="A77" s="11" t="s">
        <v>410</v>
      </c>
      <c r="B77" s="72" t="s">
        <v>150</v>
      </c>
      <c r="C77" s="73" t="s">
        <v>30</v>
      </c>
      <c r="D77" s="75">
        <v>2</v>
      </c>
      <c r="E77" s="70"/>
      <c r="F77" s="71">
        <f t="shared" ref="F77" si="19">+ROUND(D77*E77,2)</f>
        <v>0</v>
      </c>
    </row>
    <row r="78" spans="1:6" x14ac:dyDescent="0.25">
      <c r="A78" s="74"/>
      <c r="B78" s="128" t="s">
        <v>60</v>
      </c>
      <c r="C78" s="68"/>
      <c r="D78" s="69"/>
      <c r="E78" s="70"/>
      <c r="F78" s="71"/>
    </row>
    <row r="79" spans="1:6" x14ac:dyDescent="0.25">
      <c r="A79" s="11" t="s">
        <v>411</v>
      </c>
      <c r="B79" s="77" t="s">
        <v>174</v>
      </c>
      <c r="C79" s="73" t="s">
        <v>30</v>
      </c>
      <c r="D79" s="78">
        <f>+métré!I397</f>
        <v>54</v>
      </c>
      <c r="E79" s="70"/>
      <c r="F79" s="71">
        <f t="shared" ref="F79:F84" si="20">+ROUND(D79*E79,2)</f>
        <v>0</v>
      </c>
    </row>
    <row r="80" spans="1:6" x14ac:dyDescent="0.25">
      <c r="A80" s="11" t="s">
        <v>412</v>
      </c>
      <c r="B80" s="77" t="s">
        <v>175</v>
      </c>
      <c r="C80" s="73" t="s">
        <v>30</v>
      </c>
      <c r="D80" s="78">
        <f>+métré!I406</f>
        <v>45</v>
      </c>
      <c r="E80" s="70"/>
      <c r="F80" s="71">
        <f t="shared" si="20"/>
        <v>0</v>
      </c>
    </row>
    <row r="81" spans="1:6" x14ac:dyDescent="0.25">
      <c r="A81" s="11" t="s">
        <v>413</v>
      </c>
      <c r="B81" s="77" t="s">
        <v>176</v>
      </c>
      <c r="C81" s="73" t="s">
        <v>30</v>
      </c>
      <c r="D81" s="78">
        <v>9</v>
      </c>
      <c r="E81" s="70"/>
      <c r="F81" s="71">
        <f t="shared" si="20"/>
        <v>0</v>
      </c>
    </row>
    <row r="82" spans="1:6" x14ac:dyDescent="0.25">
      <c r="A82" s="11" t="s">
        <v>414</v>
      </c>
      <c r="B82" s="77" t="s">
        <v>177</v>
      </c>
      <c r="C82" s="73" t="s">
        <v>30</v>
      </c>
      <c r="D82" s="78">
        <v>20</v>
      </c>
      <c r="E82" s="70"/>
      <c r="F82" s="71">
        <f t="shared" si="20"/>
        <v>0</v>
      </c>
    </row>
    <row r="83" spans="1:6" x14ac:dyDescent="0.25">
      <c r="A83" s="11" t="s">
        <v>415</v>
      </c>
      <c r="B83" s="77" t="s">
        <v>178</v>
      </c>
      <c r="C83" s="73" t="s">
        <v>30</v>
      </c>
      <c r="D83" s="78">
        <v>25</v>
      </c>
      <c r="E83" s="70"/>
      <c r="F83" s="71">
        <f t="shared" si="20"/>
        <v>0</v>
      </c>
    </row>
    <row r="84" spans="1:6" x14ac:dyDescent="0.25">
      <c r="A84" s="11" t="s">
        <v>416</v>
      </c>
      <c r="B84" s="77" t="s">
        <v>242</v>
      </c>
      <c r="C84" s="73" t="s">
        <v>30</v>
      </c>
      <c r="D84" s="78">
        <v>6</v>
      </c>
      <c r="E84" s="70"/>
      <c r="F84" s="71">
        <f t="shared" si="20"/>
        <v>0</v>
      </c>
    </row>
    <row r="85" spans="1:6" x14ac:dyDescent="0.25">
      <c r="B85" s="133" t="s">
        <v>478</v>
      </c>
      <c r="C85" s="134"/>
      <c r="D85" s="134"/>
      <c r="E85" s="135"/>
      <c r="F85" s="59">
        <f>SUM(F55:F84)</f>
        <v>0</v>
      </c>
    </row>
    <row r="86" spans="1:6" ht="19.899999999999999" customHeight="1" x14ac:dyDescent="0.25">
      <c r="A86" s="74"/>
      <c r="B86" s="102" t="s">
        <v>474</v>
      </c>
      <c r="C86" s="68"/>
      <c r="D86" s="69"/>
      <c r="E86" s="70"/>
      <c r="F86" s="71"/>
    </row>
    <row r="87" spans="1:6" x14ac:dyDescent="0.25">
      <c r="A87" s="11" t="s">
        <v>420</v>
      </c>
      <c r="B87" s="72" t="s">
        <v>179</v>
      </c>
      <c r="C87" s="73" t="s">
        <v>30</v>
      </c>
      <c r="D87" s="70">
        <v>1</v>
      </c>
      <c r="E87" s="70"/>
      <c r="F87" s="71">
        <f>+ROUND(D87*E87,2)</f>
        <v>0</v>
      </c>
    </row>
    <row r="88" spans="1:6" ht="25.5" x14ac:dyDescent="0.25">
      <c r="A88" s="11" t="s">
        <v>421</v>
      </c>
      <c r="B88" s="72" t="s">
        <v>211</v>
      </c>
      <c r="C88" s="73" t="s">
        <v>30</v>
      </c>
      <c r="D88" s="70">
        <v>4</v>
      </c>
      <c r="E88" s="70"/>
      <c r="F88" s="71">
        <f t="shared" ref="F88:F94" si="21">+ROUND(D88*E88,2)</f>
        <v>0</v>
      </c>
    </row>
    <row r="89" spans="1:6" x14ac:dyDescent="0.25">
      <c r="A89" s="11" t="s">
        <v>422</v>
      </c>
      <c r="B89" s="72" t="s">
        <v>212</v>
      </c>
      <c r="C89" s="73" t="s">
        <v>30</v>
      </c>
      <c r="D89" s="78">
        <f>+métré!I439</f>
        <v>89</v>
      </c>
      <c r="E89" s="70"/>
      <c r="F89" s="71">
        <f t="shared" si="21"/>
        <v>0</v>
      </c>
    </row>
    <row r="90" spans="1:6" x14ac:dyDescent="0.25">
      <c r="A90" s="11" t="s">
        <v>423</v>
      </c>
      <c r="B90" s="72" t="s">
        <v>244</v>
      </c>
      <c r="C90" s="73" t="s">
        <v>12</v>
      </c>
      <c r="D90" s="78">
        <f>+métré!I484</f>
        <v>1960</v>
      </c>
      <c r="E90" s="70"/>
      <c r="F90" s="71">
        <f t="shared" si="21"/>
        <v>0</v>
      </c>
    </row>
    <row r="91" spans="1:6" x14ac:dyDescent="0.25">
      <c r="A91" s="11" t="s">
        <v>424</v>
      </c>
      <c r="B91" s="72" t="s">
        <v>213</v>
      </c>
      <c r="C91" s="73" t="s">
        <v>30</v>
      </c>
      <c r="D91" s="78">
        <f>+D89</f>
        <v>89</v>
      </c>
      <c r="E91" s="70"/>
      <c r="F91" s="71">
        <f t="shared" si="21"/>
        <v>0</v>
      </c>
    </row>
    <row r="92" spans="1:6" x14ac:dyDescent="0.25">
      <c r="A92" s="11" t="s">
        <v>425</v>
      </c>
      <c r="B92" s="72" t="s">
        <v>214</v>
      </c>
      <c r="C92" s="73" t="s">
        <v>30</v>
      </c>
      <c r="D92" s="78">
        <f>+D89</f>
        <v>89</v>
      </c>
      <c r="E92" s="70"/>
      <c r="F92" s="71">
        <f t="shared" si="21"/>
        <v>0</v>
      </c>
    </row>
    <row r="93" spans="1:6" x14ac:dyDescent="0.25">
      <c r="A93" s="11" t="s">
        <v>426</v>
      </c>
      <c r="B93" s="72" t="s">
        <v>180</v>
      </c>
      <c r="C93" s="73" t="s">
        <v>12</v>
      </c>
      <c r="D93" s="78">
        <v>35</v>
      </c>
      <c r="E93" s="70"/>
      <c r="F93" s="71">
        <f t="shared" si="21"/>
        <v>0</v>
      </c>
    </row>
    <row r="94" spans="1:6" x14ac:dyDescent="0.25">
      <c r="A94" s="11" t="s">
        <v>427</v>
      </c>
      <c r="B94" s="72" t="s">
        <v>181</v>
      </c>
      <c r="C94" s="73" t="s">
        <v>30</v>
      </c>
      <c r="D94" s="78">
        <v>1</v>
      </c>
      <c r="E94" s="70"/>
      <c r="F94" s="71">
        <f t="shared" si="21"/>
        <v>0</v>
      </c>
    </row>
    <row r="95" spans="1:6" x14ac:dyDescent="0.25">
      <c r="A95" s="11" t="s">
        <v>428</v>
      </c>
      <c r="B95" s="72" t="s">
        <v>204</v>
      </c>
      <c r="C95" s="73" t="s">
        <v>30</v>
      </c>
      <c r="D95" s="78">
        <v>1</v>
      </c>
      <c r="E95" s="70"/>
      <c r="F95" s="71">
        <f t="shared" ref="F95:F97" si="22">+ROUND(D95*E95,2)</f>
        <v>0</v>
      </c>
    </row>
    <row r="96" spans="1:6" x14ac:dyDescent="0.25">
      <c r="A96" s="11" t="s">
        <v>429</v>
      </c>
      <c r="B96" s="72" t="s">
        <v>205</v>
      </c>
      <c r="C96" s="73" t="s">
        <v>30</v>
      </c>
      <c r="D96" s="78">
        <v>18</v>
      </c>
      <c r="E96" s="70"/>
      <c r="F96" s="71">
        <f t="shared" si="22"/>
        <v>0</v>
      </c>
    </row>
    <row r="97" spans="1:6" x14ac:dyDescent="0.25">
      <c r="A97" s="11" t="s">
        <v>430</v>
      </c>
      <c r="B97" s="72" t="s">
        <v>207</v>
      </c>
      <c r="C97" s="73" t="s">
        <v>30</v>
      </c>
      <c r="D97" s="78">
        <v>20</v>
      </c>
      <c r="E97" s="70"/>
      <c r="F97" s="71">
        <f t="shared" si="22"/>
        <v>0</v>
      </c>
    </row>
    <row r="98" spans="1:6" ht="15.75" x14ac:dyDescent="0.25">
      <c r="A98" s="74"/>
      <c r="B98" s="136" t="s">
        <v>481</v>
      </c>
      <c r="C98" s="136"/>
      <c r="D98" s="136"/>
      <c r="E98" s="136"/>
      <c r="F98" s="79">
        <f>SUM(F87:F97)</f>
        <v>0</v>
      </c>
    </row>
    <row r="99" spans="1:6" ht="15.75" x14ac:dyDescent="0.25">
      <c r="A99" s="74"/>
      <c r="B99" s="102" t="s">
        <v>431</v>
      </c>
      <c r="C99" s="68"/>
      <c r="D99" s="69"/>
      <c r="E99" s="70"/>
      <c r="F99" s="71"/>
    </row>
    <row r="100" spans="1:6" x14ac:dyDescent="0.25">
      <c r="A100" s="11" t="s">
        <v>88</v>
      </c>
      <c r="B100" s="80" t="s">
        <v>110</v>
      </c>
      <c r="C100" s="82" t="s">
        <v>30</v>
      </c>
      <c r="D100" s="75">
        <v>1</v>
      </c>
      <c r="E100" s="70"/>
      <c r="F100" s="71">
        <f t="shared" ref="F100:F107" si="23">+ROUND(D100*E100,2)</f>
        <v>0</v>
      </c>
    </row>
    <row r="101" spans="1:6" x14ac:dyDescent="0.25">
      <c r="A101" s="11" t="s">
        <v>89</v>
      </c>
      <c r="B101" s="80" t="s">
        <v>86</v>
      </c>
      <c r="C101" s="81" t="s">
        <v>30</v>
      </c>
      <c r="D101" s="75">
        <f>+métré!I499</f>
        <v>7</v>
      </c>
      <c r="E101" s="70"/>
      <c r="F101" s="71">
        <f t="shared" si="23"/>
        <v>0</v>
      </c>
    </row>
    <row r="102" spans="1:6" x14ac:dyDescent="0.25">
      <c r="A102" s="11" t="s">
        <v>90</v>
      </c>
      <c r="B102" s="80" t="s">
        <v>419</v>
      </c>
      <c r="C102" s="81" t="s">
        <v>30</v>
      </c>
      <c r="D102" s="75">
        <f>+métré!I505</f>
        <v>3</v>
      </c>
      <c r="E102" s="70"/>
      <c r="F102" s="71">
        <f t="shared" si="23"/>
        <v>0</v>
      </c>
    </row>
    <row r="103" spans="1:6" x14ac:dyDescent="0.25">
      <c r="A103" s="11" t="s">
        <v>91</v>
      </c>
      <c r="B103" s="80" t="s">
        <v>87</v>
      </c>
      <c r="C103" s="81" t="s">
        <v>30</v>
      </c>
      <c r="D103" s="75">
        <f>+métré!I510</f>
        <v>3</v>
      </c>
      <c r="E103" s="70"/>
      <c r="F103" s="71">
        <f t="shared" si="23"/>
        <v>0</v>
      </c>
    </row>
    <row r="104" spans="1:6" x14ac:dyDescent="0.25">
      <c r="A104" s="11" t="s">
        <v>432</v>
      </c>
      <c r="B104" s="72" t="s">
        <v>93</v>
      </c>
      <c r="C104" s="73" t="s">
        <v>30</v>
      </c>
      <c r="D104" s="75">
        <v>4</v>
      </c>
      <c r="E104" s="70"/>
      <c r="F104" s="71">
        <f t="shared" si="23"/>
        <v>0</v>
      </c>
    </row>
    <row r="105" spans="1:6" x14ac:dyDescent="0.25">
      <c r="A105" s="11" t="s">
        <v>433</v>
      </c>
      <c r="B105" s="80" t="s">
        <v>94</v>
      </c>
      <c r="C105" s="73" t="s">
        <v>12</v>
      </c>
      <c r="D105" s="75">
        <f>+métré!I517</f>
        <v>11</v>
      </c>
      <c r="E105" s="70"/>
      <c r="F105" s="71">
        <f t="shared" si="23"/>
        <v>0</v>
      </c>
    </row>
    <row r="106" spans="1:6" x14ac:dyDescent="0.25">
      <c r="A106" s="11" t="s">
        <v>434</v>
      </c>
      <c r="B106" s="80" t="s">
        <v>95</v>
      </c>
      <c r="C106" s="73" t="s">
        <v>30</v>
      </c>
      <c r="D106" s="75">
        <v>5</v>
      </c>
      <c r="E106" s="70"/>
      <c r="F106" s="71">
        <f t="shared" si="23"/>
        <v>0</v>
      </c>
    </row>
    <row r="107" spans="1:6" x14ac:dyDescent="0.25">
      <c r="A107" s="11" t="s">
        <v>435</v>
      </c>
      <c r="B107" s="80" t="s">
        <v>96</v>
      </c>
      <c r="C107" s="73" t="s">
        <v>30</v>
      </c>
      <c r="D107" s="75">
        <v>2</v>
      </c>
      <c r="E107" s="70"/>
      <c r="F107" s="71">
        <f t="shared" si="23"/>
        <v>0</v>
      </c>
    </row>
    <row r="108" spans="1:6" ht="16.899999999999999" customHeight="1" x14ac:dyDescent="0.25">
      <c r="A108" s="74"/>
      <c r="B108" s="136" t="s">
        <v>483</v>
      </c>
      <c r="C108" s="136"/>
      <c r="D108" s="136"/>
      <c r="E108" s="136"/>
      <c r="F108" s="79">
        <f>SUM(F100:F107)</f>
        <v>0</v>
      </c>
    </row>
    <row r="109" spans="1:6" ht="15.75" x14ac:dyDescent="0.25">
      <c r="A109" s="74"/>
      <c r="B109" s="102" t="s">
        <v>99</v>
      </c>
      <c r="C109" s="68"/>
      <c r="D109" s="69"/>
      <c r="E109" s="70"/>
      <c r="F109" s="71"/>
    </row>
    <row r="110" spans="1:6" x14ac:dyDescent="0.25">
      <c r="A110" s="74"/>
      <c r="B110" s="129" t="s">
        <v>97</v>
      </c>
      <c r="C110" s="68"/>
      <c r="D110" s="69"/>
      <c r="E110" s="70"/>
      <c r="F110" s="71"/>
    </row>
    <row r="111" spans="1:6" x14ac:dyDescent="0.25">
      <c r="A111" s="76" t="s">
        <v>100</v>
      </c>
      <c r="B111" s="72" t="s">
        <v>182</v>
      </c>
      <c r="C111" s="73" t="s">
        <v>30</v>
      </c>
      <c r="D111" s="78">
        <v>3</v>
      </c>
      <c r="E111" s="70"/>
      <c r="F111" s="71">
        <f>+ROUND(D111*E111,2)</f>
        <v>0</v>
      </c>
    </row>
    <row r="112" spans="1:6" x14ac:dyDescent="0.25">
      <c r="A112" s="76" t="s">
        <v>101</v>
      </c>
      <c r="B112" s="72" t="s">
        <v>183</v>
      </c>
      <c r="C112" s="73" t="s">
        <v>30</v>
      </c>
      <c r="D112" s="78">
        <v>1</v>
      </c>
      <c r="E112" s="70"/>
      <c r="F112" s="71">
        <f>+ROUND(D112*E112,2)</f>
        <v>0</v>
      </c>
    </row>
    <row r="113" spans="1:6" ht="15.75" x14ac:dyDescent="0.25">
      <c r="A113" s="76"/>
      <c r="B113" s="136" t="s">
        <v>482</v>
      </c>
      <c r="C113" s="136"/>
      <c r="D113" s="136"/>
      <c r="E113" s="136"/>
      <c r="F113" s="79">
        <f>SUM(F111:F112)</f>
        <v>0</v>
      </c>
    </row>
    <row r="114" spans="1:6" ht="15.75" x14ac:dyDescent="0.25">
      <c r="A114" s="74"/>
      <c r="B114" s="102" t="s">
        <v>231</v>
      </c>
      <c r="C114" s="68"/>
      <c r="D114" s="69"/>
      <c r="E114" s="70"/>
      <c r="F114" s="71"/>
    </row>
    <row r="115" spans="1:6" x14ac:dyDescent="0.25">
      <c r="A115" s="74"/>
      <c r="B115" s="130" t="s">
        <v>102</v>
      </c>
      <c r="C115" s="68"/>
      <c r="D115" s="69"/>
      <c r="E115" s="70"/>
      <c r="F115" s="71"/>
    </row>
    <row r="116" spans="1:6" x14ac:dyDescent="0.25">
      <c r="A116" s="76" t="s">
        <v>104</v>
      </c>
      <c r="B116" s="72" t="s">
        <v>156</v>
      </c>
      <c r="C116" s="73" t="s">
        <v>30</v>
      </c>
      <c r="D116" s="78">
        <v>1</v>
      </c>
      <c r="E116" s="70"/>
      <c r="F116" s="71">
        <f t="shared" ref="F116:F137" si="24">+ROUND(D116*E116,2)</f>
        <v>0</v>
      </c>
    </row>
    <row r="117" spans="1:6" x14ac:dyDescent="0.25">
      <c r="A117" s="76" t="s">
        <v>105</v>
      </c>
      <c r="B117" s="72" t="s">
        <v>162</v>
      </c>
      <c r="C117" s="73" t="s">
        <v>30</v>
      </c>
      <c r="D117" s="78">
        <v>1</v>
      </c>
      <c r="E117" s="70"/>
      <c r="F117" s="71">
        <f t="shared" si="24"/>
        <v>0</v>
      </c>
    </row>
    <row r="118" spans="1:6" x14ac:dyDescent="0.25">
      <c r="A118" s="76" t="s">
        <v>106</v>
      </c>
      <c r="B118" s="97" t="s">
        <v>464</v>
      </c>
      <c r="C118" s="73" t="s">
        <v>12</v>
      </c>
      <c r="D118" s="78">
        <v>5</v>
      </c>
      <c r="E118" s="70"/>
      <c r="F118" s="71">
        <f t="shared" ref="F118" si="25">+ROUND(D118*E118,2)</f>
        <v>0</v>
      </c>
    </row>
    <row r="119" spans="1:6" x14ac:dyDescent="0.25">
      <c r="A119" s="76" t="s">
        <v>107</v>
      </c>
      <c r="B119" s="72" t="s">
        <v>463</v>
      </c>
      <c r="C119" s="73" t="s">
        <v>12</v>
      </c>
      <c r="D119" s="78">
        <v>55</v>
      </c>
      <c r="E119" s="70"/>
      <c r="F119" s="71">
        <f t="shared" ref="F119" si="26">+ROUND(D119*E119,2)</f>
        <v>0</v>
      </c>
    </row>
    <row r="120" spans="1:6" ht="26.25" x14ac:dyDescent="0.25">
      <c r="A120" s="76" t="s">
        <v>108</v>
      </c>
      <c r="B120" s="97" t="s">
        <v>184</v>
      </c>
      <c r="C120" s="73" t="s">
        <v>12</v>
      </c>
      <c r="D120" s="78">
        <f>+métré!I525</f>
        <v>32</v>
      </c>
      <c r="E120" s="70"/>
      <c r="F120" s="71">
        <f t="shared" ref="F120:F121" si="27">+ROUND(D120*E120,2)</f>
        <v>0</v>
      </c>
    </row>
    <row r="121" spans="1:6" ht="26.25" x14ac:dyDescent="0.25">
      <c r="A121" s="76" t="s">
        <v>109</v>
      </c>
      <c r="B121" s="97" t="s">
        <v>186</v>
      </c>
      <c r="C121" s="73" t="s">
        <v>12</v>
      </c>
      <c r="D121" s="78">
        <f>+métré!I532</f>
        <v>11</v>
      </c>
      <c r="E121" s="70"/>
      <c r="F121" s="71">
        <f t="shared" si="27"/>
        <v>0</v>
      </c>
    </row>
    <row r="122" spans="1:6" x14ac:dyDescent="0.25">
      <c r="A122" s="76" t="s">
        <v>155</v>
      </c>
      <c r="B122" s="97" t="s">
        <v>466</v>
      </c>
      <c r="C122" s="73" t="s">
        <v>30</v>
      </c>
      <c r="D122" s="78">
        <v>1</v>
      </c>
      <c r="E122" s="70"/>
      <c r="F122" s="71">
        <f t="shared" si="24"/>
        <v>0</v>
      </c>
    </row>
    <row r="123" spans="1:6" x14ac:dyDescent="0.25">
      <c r="A123" s="76" t="s">
        <v>163</v>
      </c>
      <c r="B123" s="72" t="s">
        <v>241</v>
      </c>
      <c r="C123" s="73" t="s">
        <v>30</v>
      </c>
      <c r="D123" s="78">
        <v>1</v>
      </c>
      <c r="E123" s="70"/>
      <c r="F123" s="71">
        <f t="shared" ref="F123" si="28">+ROUND(D123*E123,2)</f>
        <v>0</v>
      </c>
    </row>
    <row r="124" spans="1:6" x14ac:dyDescent="0.25">
      <c r="A124" s="76" t="s">
        <v>164</v>
      </c>
      <c r="B124" s="72" t="s">
        <v>189</v>
      </c>
      <c r="C124" s="73" t="s">
        <v>30</v>
      </c>
      <c r="D124" s="78">
        <v>2</v>
      </c>
      <c r="E124" s="70"/>
      <c r="F124" s="71">
        <f t="shared" si="24"/>
        <v>0</v>
      </c>
    </row>
    <row r="125" spans="1:6" x14ac:dyDescent="0.25">
      <c r="A125" s="76" t="s">
        <v>185</v>
      </c>
      <c r="B125" s="72" t="s">
        <v>188</v>
      </c>
      <c r="C125" s="73" t="s">
        <v>30</v>
      </c>
      <c r="D125" s="78">
        <v>2</v>
      </c>
      <c r="E125" s="70"/>
      <c r="F125" s="71">
        <f t="shared" ref="F125" si="29">+ROUND(D125*E125,2)</f>
        <v>0</v>
      </c>
    </row>
    <row r="126" spans="1:6" x14ac:dyDescent="0.25">
      <c r="A126" s="76" t="s">
        <v>187</v>
      </c>
      <c r="B126" s="72" t="s">
        <v>190</v>
      </c>
      <c r="C126" s="73" t="s">
        <v>30</v>
      </c>
      <c r="D126" s="78">
        <v>2</v>
      </c>
      <c r="E126" s="70"/>
      <c r="F126" s="71">
        <f t="shared" si="24"/>
        <v>0</v>
      </c>
    </row>
    <row r="127" spans="1:6" x14ac:dyDescent="0.25">
      <c r="A127" s="76" t="s">
        <v>465</v>
      </c>
      <c r="B127" s="72" t="s">
        <v>157</v>
      </c>
      <c r="C127" s="73" t="s">
        <v>30</v>
      </c>
      <c r="D127" s="78">
        <v>3</v>
      </c>
      <c r="E127" s="70"/>
      <c r="F127" s="71">
        <f t="shared" ref="F127" si="30">+ROUND(D127*E127,2)</f>
        <v>0</v>
      </c>
    </row>
    <row r="128" spans="1:6" x14ac:dyDescent="0.25">
      <c r="A128" s="74"/>
      <c r="B128" s="101" t="s">
        <v>112</v>
      </c>
      <c r="C128" s="68"/>
      <c r="D128" s="78"/>
      <c r="E128" s="70"/>
      <c r="F128" s="71"/>
    </row>
    <row r="129" spans="1:6" x14ac:dyDescent="0.25">
      <c r="A129" s="76" t="s">
        <v>232</v>
      </c>
      <c r="B129" s="72" t="s">
        <v>191</v>
      </c>
      <c r="C129" s="73" t="s">
        <v>30</v>
      </c>
      <c r="D129" s="78">
        <v>3</v>
      </c>
      <c r="E129" s="70"/>
      <c r="F129" s="71">
        <f t="shared" si="24"/>
        <v>0</v>
      </c>
    </row>
    <row r="130" spans="1:6" x14ac:dyDescent="0.25">
      <c r="A130" s="76" t="s">
        <v>233</v>
      </c>
      <c r="B130" s="72" t="s">
        <v>192</v>
      </c>
      <c r="C130" s="73" t="s">
        <v>30</v>
      </c>
      <c r="D130" s="78">
        <v>2</v>
      </c>
      <c r="E130" s="70"/>
      <c r="F130" s="71">
        <f t="shared" si="24"/>
        <v>0</v>
      </c>
    </row>
    <row r="131" spans="1:6" x14ac:dyDescent="0.25">
      <c r="A131" s="76" t="s">
        <v>234</v>
      </c>
      <c r="B131" s="72" t="s">
        <v>194</v>
      </c>
      <c r="C131" s="73" t="s">
        <v>30</v>
      </c>
      <c r="D131" s="78">
        <v>2</v>
      </c>
      <c r="E131" s="70"/>
      <c r="F131" s="71">
        <f t="shared" ref="F131" si="31">+ROUND(D131*E131,2)</f>
        <v>0</v>
      </c>
    </row>
    <row r="132" spans="1:6" x14ac:dyDescent="0.25">
      <c r="A132" s="76" t="s">
        <v>235</v>
      </c>
      <c r="B132" s="72" t="s">
        <v>193</v>
      </c>
      <c r="C132" s="73" t="s">
        <v>30</v>
      </c>
      <c r="D132" s="78">
        <v>1</v>
      </c>
      <c r="E132" s="70"/>
      <c r="F132" s="71">
        <f t="shared" si="24"/>
        <v>0</v>
      </c>
    </row>
    <row r="133" spans="1:6" x14ac:dyDescent="0.25">
      <c r="A133" s="76" t="s">
        <v>236</v>
      </c>
      <c r="B133" s="72" t="s">
        <v>195</v>
      </c>
      <c r="C133" s="73" t="s">
        <v>30</v>
      </c>
      <c r="D133" s="78">
        <v>4</v>
      </c>
      <c r="E133" s="70"/>
      <c r="F133" s="71">
        <f t="shared" si="24"/>
        <v>0</v>
      </c>
    </row>
    <row r="134" spans="1:6" x14ac:dyDescent="0.25">
      <c r="A134" s="76" t="s">
        <v>237</v>
      </c>
      <c r="B134" s="72" t="s">
        <v>223</v>
      </c>
      <c r="C134" s="73" t="s">
        <v>30</v>
      </c>
      <c r="D134" s="78">
        <v>4</v>
      </c>
      <c r="E134" s="70"/>
      <c r="F134" s="71">
        <f t="shared" si="24"/>
        <v>0</v>
      </c>
    </row>
    <row r="135" spans="1:6" x14ac:dyDescent="0.25">
      <c r="A135" s="76" t="s">
        <v>238</v>
      </c>
      <c r="B135" s="72" t="s">
        <v>196</v>
      </c>
      <c r="C135" s="73" t="s">
        <v>30</v>
      </c>
      <c r="D135" s="78">
        <v>4</v>
      </c>
      <c r="E135" s="70"/>
      <c r="F135" s="71">
        <f t="shared" si="24"/>
        <v>0</v>
      </c>
    </row>
    <row r="136" spans="1:6" x14ac:dyDescent="0.25">
      <c r="A136" s="76" t="s">
        <v>239</v>
      </c>
      <c r="B136" s="72" t="s">
        <v>197</v>
      </c>
      <c r="C136" s="73" t="s">
        <v>30</v>
      </c>
      <c r="D136" s="78">
        <v>1</v>
      </c>
      <c r="E136" s="108"/>
      <c r="F136" s="71">
        <f t="shared" si="24"/>
        <v>0</v>
      </c>
    </row>
    <row r="137" spans="1:6" x14ac:dyDescent="0.25">
      <c r="A137" s="76" t="s">
        <v>240</v>
      </c>
      <c r="B137" s="72" t="s">
        <v>467</v>
      </c>
      <c r="C137" s="73" t="s">
        <v>12</v>
      </c>
      <c r="D137" s="78">
        <v>20</v>
      </c>
      <c r="E137" s="70"/>
      <c r="F137" s="71">
        <f t="shared" si="24"/>
        <v>0</v>
      </c>
    </row>
    <row r="138" spans="1:6" x14ac:dyDescent="0.25">
      <c r="A138" s="76" t="s">
        <v>436</v>
      </c>
      <c r="B138" s="72" t="s">
        <v>468</v>
      </c>
      <c r="C138" s="73" t="s">
        <v>12</v>
      </c>
      <c r="D138" s="78">
        <v>80</v>
      </c>
      <c r="E138" s="70"/>
      <c r="F138" s="71">
        <f t="shared" ref="F138" si="32">+ROUND(D138*E138,2)</f>
        <v>0</v>
      </c>
    </row>
    <row r="139" spans="1:6" x14ac:dyDescent="0.25">
      <c r="A139" s="76" t="s">
        <v>470</v>
      </c>
      <c r="B139" s="72" t="s">
        <v>469</v>
      </c>
      <c r="C139" s="73" t="s">
        <v>30</v>
      </c>
      <c r="D139" s="78">
        <v>1</v>
      </c>
      <c r="E139" s="70"/>
      <c r="F139" s="71">
        <f t="shared" ref="F139" si="33">+ROUND(D139*E139,2)</f>
        <v>0</v>
      </c>
    </row>
    <row r="140" spans="1:6" ht="15.75" x14ac:dyDescent="0.25">
      <c r="A140" s="74"/>
      <c r="B140" s="136" t="s">
        <v>484</v>
      </c>
      <c r="C140" s="136"/>
      <c r="D140" s="136"/>
      <c r="E140" s="136"/>
      <c r="F140" s="79">
        <f>SUM(F116:F139)</f>
        <v>0</v>
      </c>
    </row>
    <row r="141" spans="1:6" ht="15.75" x14ac:dyDescent="0.25">
      <c r="A141" s="74"/>
      <c r="B141" s="102" t="s">
        <v>118</v>
      </c>
      <c r="C141" s="68"/>
      <c r="D141" s="69"/>
      <c r="E141" s="70"/>
      <c r="F141" s="71"/>
    </row>
    <row r="142" spans="1:6" x14ac:dyDescent="0.25">
      <c r="A142" s="66" t="s">
        <v>113</v>
      </c>
      <c r="B142" s="72" t="s">
        <v>198</v>
      </c>
      <c r="C142" s="73" t="s">
        <v>30</v>
      </c>
      <c r="D142" s="78">
        <v>1</v>
      </c>
      <c r="E142" s="70"/>
      <c r="F142" s="71">
        <f t="shared" ref="F142:F146" si="34">+ROUND(D142*E142,2)</f>
        <v>0</v>
      </c>
    </row>
    <row r="143" spans="1:6" x14ac:dyDescent="0.25">
      <c r="A143" s="66" t="s">
        <v>114</v>
      </c>
      <c r="B143" s="72" t="s">
        <v>199</v>
      </c>
      <c r="C143" s="73" t="s">
        <v>30</v>
      </c>
      <c r="D143" s="78">
        <v>16</v>
      </c>
      <c r="E143" s="70"/>
      <c r="F143" s="71">
        <f t="shared" si="34"/>
        <v>0</v>
      </c>
    </row>
    <row r="144" spans="1:6" x14ac:dyDescent="0.25">
      <c r="A144" s="66" t="s">
        <v>115</v>
      </c>
      <c r="B144" s="72" t="s">
        <v>200</v>
      </c>
      <c r="C144" s="73" t="s">
        <v>30</v>
      </c>
      <c r="D144" s="78">
        <v>3</v>
      </c>
      <c r="E144" s="70"/>
      <c r="F144" s="71">
        <f t="shared" si="34"/>
        <v>0</v>
      </c>
    </row>
    <row r="145" spans="1:6" x14ac:dyDescent="0.25">
      <c r="A145" s="66" t="s">
        <v>116</v>
      </c>
      <c r="B145" s="72" t="s">
        <v>201</v>
      </c>
      <c r="C145" s="73" t="s">
        <v>30</v>
      </c>
      <c r="D145" s="78">
        <v>1</v>
      </c>
      <c r="E145" s="70"/>
      <c r="F145" s="71">
        <f t="shared" si="34"/>
        <v>0</v>
      </c>
    </row>
    <row r="146" spans="1:6" x14ac:dyDescent="0.25">
      <c r="A146" s="66" t="s">
        <v>117</v>
      </c>
      <c r="B146" s="77" t="s">
        <v>202</v>
      </c>
      <c r="C146" s="83" t="s">
        <v>210</v>
      </c>
      <c r="D146" s="84">
        <v>150</v>
      </c>
      <c r="E146" s="70"/>
      <c r="F146" s="85">
        <f t="shared" si="34"/>
        <v>0</v>
      </c>
    </row>
    <row r="147" spans="1:6" ht="15.75" x14ac:dyDescent="0.25">
      <c r="A147" s="74"/>
      <c r="B147" s="136" t="s">
        <v>485</v>
      </c>
      <c r="C147" s="136"/>
      <c r="D147" s="136"/>
      <c r="E147" s="136"/>
      <c r="F147" s="79">
        <f>SUM(F142:F146)</f>
        <v>0</v>
      </c>
    </row>
    <row r="148" spans="1:6" ht="15.75" x14ac:dyDescent="0.25">
      <c r="A148" s="74"/>
      <c r="B148" s="102" t="s">
        <v>121</v>
      </c>
      <c r="C148" s="68"/>
      <c r="D148" s="69"/>
      <c r="E148" s="70"/>
      <c r="F148" s="71"/>
    </row>
    <row r="149" spans="1:6" ht="25.5" x14ac:dyDescent="0.25">
      <c r="A149" s="66" t="s">
        <v>122</v>
      </c>
      <c r="B149" s="77" t="s">
        <v>130</v>
      </c>
      <c r="C149" s="83" t="s">
        <v>30</v>
      </c>
      <c r="D149" s="84">
        <v>1</v>
      </c>
      <c r="E149" s="70"/>
      <c r="F149" s="85">
        <f t="shared" ref="F149:F156" si="35">+ROUND(D149*E149,2)</f>
        <v>0</v>
      </c>
    </row>
    <row r="150" spans="1:6" x14ac:dyDescent="0.25">
      <c r="A150" s="66" t="s">
        <v>123</v>
      </c>
      <c r="B150" s="77" t="s">
        <v>131</v>
      </c>
      <c r="C150" s="83" t="s">
        <v>30</v>
      </c>
      <c r="D150" s="84">
        <v>2</v>
      </c>
      <c r="E150" s="70"/>
      <c r="F150" s="85">
        <f t="shared" si="35"/>
        <v>0</v>
      </c>
    </row>
    <row r="151" spans="1:6" x14ac:dyDescent="0.25">
      <c r="A151" s="66" t="s">
        <v>124</v>
      </c>
      <c r="B151" s="77" t="s">
        <v>208</v>
      </c>
      <c r="C151" s="83" t="s">
        <v>30</v>
      </c>
      <c r="D151" s="84">
        <v>3</v>
      </c>
      <c r="E151" s="70"/>
      <c r="F151" s="85">
        <f t="shared" si="35"/>
        <v>0</v>
      </c>
    </row>
    <row r="152" spans="1:6" x14ac:dyDescent="0.25">
      <c r="A152" s="66" t="s">
        <v>125</v>
      </c>
      <c r="B152" s="77" t="s">
        <v>476</v>
      </c>
      <c r="C152" s="83" t="s">
        <v>30</v>
      </c>
      <c r="D152" s="84">
        <v>1</v>
      </c>
      <c r="E152" s="70"/>
      <c r="F152" s="85">
        <f t="shared" si="35"/>
        <v>0</v>
      </c>
    </row>
    <row r="153" spans="1:6" x14ac:dyDescent="0.25">
      <c r="A153" s="66" t="s">
        <v>126</v>
      </c>
      <c r="B153" s="77" t="s">
        <v>224</v>
      </c>
      <c r="C153" s="83" t="s">
        <v>30</v>
      </c>
      <c r="D153" s="84">
        <v>1</v>
      </c>
      <c r="E153" s="70"/>
      <c r="F153" s="85">
        <f t="shared" si="35"/>
        <v>0</v>
      </c>
    </row>
    <row r="154" spans="1:6" x14ac:dyDescent="0.25">
      <c r="A154" s="66" t="s">
        <v>127</v>
      </c>
      <c r="B154" s="77" t="s">
        <v>477</v>
      </c>
      <c r="C154" s="83" t="s">
        <v>30</v>
      </c>
      <c r="D154" s="84">
        <v>4</v>
      </c>
      <c r="E154" s="70"/>
      <c r="F154" s="85">
        <f t="shared" si="35"/>
        <v>0</v>
      </c>
    </row>
    <row r="155" spans="1:6" x14ac:dyDescent="0.25">
      <c r="A155" s="66" t="s">
        <v>128</v>
      </c>
      <c r="B155" s="77" t="s">
        <v>158</v>
      </c>
      <c r="C155" s="83" t="s">
        <v>30</v>
      </c>
      <c r="D155" s="84">
        <v>1</v>
      </c>
      <c r="E155" s="70"/>
      <c r="F155" s="85">
        <f t="shared" si="35"/>
        <v>0</v>
      </c>
    </row>
    <row r="156" spans="1:6" x14ac:dyDescent="0.25">
      <c r="A156" s="66" t="s">
        <v>132</v>
      </c>
      <c r="B156" s="77" t="s">
        <v>159</v>
      </c>
      <c r="C156" s="83" t="s">
        <v>30</v>
      </c>
      <c r="D156" s="84">
        <v>1</v>
      </c>
      <c r="E156" s="70"/>
      <c r="F156" s="85">
        <f t="shared" si="35"/>
        <v>0</v>
      </c>
    </row>
    <row r="157" spans="1:6" x14ac:dyDescent="0.25">
      <c r="A157" s="66" t="s">
        <v>475</v>
      </c>
      <c r="B157" s="77" t="s">
        <v>209</v>
      </c>
      <c r="C157" s="83" t="s">
        <v>210</v>
      </c>
      <c r="D157" s="84">
        <v>200</v>
      </c>
      <c r="E157" s="70"/>
      <c r="F157" s="85">
        <f t="shared" ref="F157" si="36">+ROUND(D157*E157,2)</f>
        <v>0</v>
      </c>
    </row>
    <row r="158" spans="1:6" ht="15.75" x14ac:dyDescent="0.25">
      <c r="A158" s="74"/>
      <c r="B158" s="138" t="s">
        <v>486</v>
      </c>
      <c r="C158" s="138"/>
      <c r="D158" s="138"/>
      <c r="E158" s="138"/>
      <c r="F158" s="86">
        <f>SUM(F149:F157)</f>
        <v>0</v>
      </c>
    </row>
    <row r="159" spans="1:6" ht="15.75" x14ac:dyDescent="0.25">
      <c r="A159" s="74"/>
      <c r="B159" s="102" t="s">
        <v>129</v>
      </c>
      <c r="C159" s="68"/>
      <c r="D159" s="69"/>
      <c r="E159" s="70"/>
      <c r="F159" s="71"/>
    </row>
    <row r="160" spans="1:6" x14ac:dyDescent="0.25">
      <c r="A160" s="76" t="s">
        <v>225</v>
      </c>
      <c r="B160" s="72" t="s">
        <v>215</v>
      </c>
      <c r="C160" s="73" t="s">
        <v>30</v>
      </c>
      <c r="D160" s="78">
        <v>1</v>
      </c>
      <c r="E160" s="70"/>
      <c r="F160" s="71">
        <f>+ROUND(D160*E160,2)</f>
        <v>0</v>
      </c>
    </row>
    <row r="161" spans="1:6" x14ac:dyDescent="0.25">
      <c r="A161" s="76" t="s">
        <v>226</v>
      </c>
      <c r="B161" s="72" t="s">
        <v>216</v>
      </c>
      <c r="C161" s="73" t="s">
        <v>30</v>
      </c>
      <c r="D161" s="78">
        <v>2</v>
      </c>
      <c r="E161" s="70"/>
      <c r="F161" s="71">
        <f>+ROUND(D161*E161,2)</f>
        <v>0</v>
      </c>
    </row>
    <row r="162" spans="1:6" x14ac:dyDescent="0.25">
      <c r="A162" s="76" t="s">
        <v>227</v>
      </c>
      <c r="B162" s="72" t="s">
        <v>217</v>
      </c>
      <c r="C162" s="73" t="s">
        <v>30</v>
      </c>
      <c r="D162" s="78">
        <v>2</v>
      </c>
      <c r="E162" s="70"/>
      <c r="F162" s="71">
        <f>+ROUND(D162*E162,2)</f>
        <v>0</v>
      </c>
    </row>
    <row r="163" spans="1:6" x14ac:dyDescent="0.25">
      <c r="A163" s="76" t="s">
        <v>228</v>
      </c>
      <c r="B163" s="72" t="s">
        <v>218</v>
      </c>
      <c r="C163" s="73" t="s">
        <v>30</v>
      </c>
      <c r="D163" s="78">
        <v>5</v>
      </c>
      <c r="E163" s="70"/>
      <c r="F163" s="71">
        <f>+ROUND(D163*E163,2)</f>
        <v>0</v>
      </c>
    </row>
    <row r="164" spans="1:6" x14ac:dyDescent="0.25">
      <c r="A164" s="76" t="s">
        <v>229</v>
      </c>
      <c r="B164" s="72" t="s">
        <v>219</v>
      </c>
      <c r="C164" s="73" t="s">
        <v>30</v>
      </c>
      <c r="D164" s="78">
        <v>1</v>
      </c>
      <c r="E164" s="70"/>
      <c r="F164" s="71">
        <f t="shared" ref="F164:F165" si="37">+ROUND(D164*E164,2)</f>
        <v>0</v>
      </c>
    </row>
    <row r="165" spans="1:6" x14ac:dyDescent="0.25">
      <c r="A165" s="76" t="s">
        <v>230</v>
      </c>
      <c r="B165" s="77" t="s">
        <v>220</v>
      </c>
      <c r="C165" s="83" t="s">
        <v>12</v>
      </c>
      <c r="D165" s="84">
        <v>150</v>
      </c>
      <c r="E165" s="70"/>
      <c r="F165" s="85">
        <f t="shared" si="37"/>
        <v>0</v>
      </c>
    </row>
    <row r="166" spans="1:6" ht="15.75" x14ac:dyDescent="0.25">
      <c r="A166" s="74"/>
      <c r="B166" s="136" t="s">
        <v>487</v>
      </c>
      <c r="C166" s="136"/>
      <c r="D166" s="136"/>
      <c r="E166" s="136"/>
      <c r="F166" s="79">
        <f>SUM(F160:F165)</f>
        <v>0</v>
      </c>
    </row>
    <row r="167" spans="1:6" ht="15.75" x14ac:dyDescent="0.25">
      <c r="A167" s="74"/>
      <c r="B167" s="102" t="s">
        <v>133</v>
      </c>
      <c r="C167" s="68"/>
      <c r="D167" s="69"/>
      <c r="E167" s="70"/>
      <c r="F167" s="71"/>
    </row>
    <row r="168" spans="1:6" ht="25.5" x14ac:dyDescent="0.25">
      <c r="A168" s="92" t="s">
        <v>134</v>
      </c>
      <c r="B168" s="93" t="s">
        <v>221</v>
      </c>
      <c r="C168" s="94" t="s">
        <v>52</v>
      </c>
      <c r="D168" s="95">
        <v>1</v>
      </c>
      <c r="E168" s="109"/>
      <c r="F168" s="96">
        <f t="shared" ref="F168" si="38">+ROUND(D168*E168,2)</f>
        <v>0</v>
      </c>
    </row>
    <row r="169" spans="1:6" ht="15.75" x14ac:dyDescent="0.25">
      <c r="A169" s="113"/>
      <c r="B169" s="139" t="s">
        <v>488</v>
      </c>
      <c r="C169" s="139"/>
      <c r="D169" s="139"/>
      <c r="E169" s="139"/>
      <c r="F169" s="114">
        <f>SUM(F168)</f>
        <v>0</v>
      </c>
    </row>
    <row r="170" spans="1:6" ht="15.75" x14ac:dyDescent="0.25">
      <c r="A170" s="55"/>
      <c r="B170" s="132" t="s">
        <v>243</v>
      </c>
      <c r="C170" s="132"/>
      <c r="D170" s="132"/>
      <c r="E170" s="132"/>
      <c r="F170" s="116">
        <f>+F169+F166+F158+F147+F140+F113+F108+F98+F85+F52+F47+F12+F19</f>
        <v>0</v>
      </c>
    </row>
    <row r="171" spans="1:6" ht="15.75" x14ac:dyDescent="0.25">
      <c r="A171" s="117"/>
      <c r="B171" s="132" t="s">
        <v>148</v>
      </c>
      <c r="C171" s="132"/>
      <c r="D171" s="132"/>
      <c r="E171" s="132"/>
      <c r="F171" s="116">
        <f>+F170*0.2</f>
        <v>0</v>
      </c>
    </row>
    <row r="172" spans="1:6" ht="15.75" x14ac:dyDescent="0.25">
      <c r="A172" s="117"/>
      <c r="B172" s="132" t="s">
        <v>149</v>
      </c>
      <c r="C172" s="132"/>
      <c r="D172" s="132"/>
      <c r="E172" s="132"/>
      <c r="F172" s="116">
        <f>+F171+F170</f>
        <v>0</v>
      </c>
    </row>
    <row r="176" spans="1:6" x14ac:dyDescent="0.25">
      <c r="B176" s="98"/>
    </row>
    <row r="181" spans="2:2" x14ac:dyDescent="0.25">
      <c r="B181" t="s">
        <v>245</v>
      </c>
    </row>
  </sheetData>
  <mergeCells count="18">
    <mergeCell ref="A2:F2"/>
    <mergeCell ref="A3:E3"/>
    <mergeCell ref="B98:E98"/>
    <mergeCell ref="B108:E108"/>
    <mergeCell ref="B113:E113"/>
    <mergeCell ref="B12:E12"/>
    <mergeCell ref="B47:E47"/>
    <mergeCell ref="B52:E52"/>
    <mergeCell ref="B85:E85"/>
    <mergeCell ref="B19:E19"/>
    <mergeCell ref="B170:E170"/>
    <mergeCell ref="B171:E171"/>
    <mergeCell ref="B172:E172"/>
    <mergeCell ref="B140:E140"/>
    <mergeCell ref="B147:E147"/>
    <mergeCell ref="B158:E158"/>
    <mergeCell ref="B166:E166"/>
    <mergeCell ref="B169:E169"/>
  </mergeCells>
  <phoneticPr fontId="10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533"/>
  <sheetViews>
    <sheetView topLeftCell="A52" zoomScale="130" zoomScaleNormal="130" workbookViewId="0">
      <selection activeCell="H61" sqref="H61"/>
    </sheetView>
  </sheetViews>
  <sheetFormatPr defaultColWidth="11.42578125" defaultRowHeight="15" x14ac:dyDescent="0.25"/>
  <cols>
    <col min="1" max="1" width="6.28515625" customWidth="1"/>
    <col min="2" max="2" width="37.7109375" customWidth="1"/>
    <col min="3" max="3" width="4.42578125" customWidth="1"/>
    <col min="4" max="4" width="6.140625" customWidth="1"/>
    <col min="5" max="5" width="4.7109375" customWidth="1"/>
    <col min="6" max="6" width="6.5703125" customWidth="1"/>
    <col min="7" max="8" width="8.42578125" customWidth="1"/>
    <col min="9" max="9" width="8.7109375" customWidth="1"/>
    <col min="10" max="10" width="7.42578125" customWidth="1"/>
    <col min="257" max="257" width="6.28515625" customWidth="1"/>
    <col min="258" max="258" width="37.7109375" customWidth="1"/>
    <col min="259" max="259" width="4.42578125" customWidth="1"/>
    <col min="260" max="260" width="6.140625" customWidth="1"/>
    <col min="261" max="261" width="4.7109375" customWidth="1"/>
    <col min="262" max="262" width="6.5703125" customWidth="1"/>
    <col min="263" max="264" width="8.42578125" customWidth="1"/>
    <col min="265" max="265" width="8.7109375" customWidth="1"/>
    <col min="266" max="266" width="7.42578125" customWidth="1"/>
    <col min="513" max="513" width="6.28515625" customWidth="1"/>
    <col min="514" max="514" width="37.7109375" customWidth="1"/>
    <col min="515" max="515" width="4.42578125" customWidth="1"/>
    <col min="516" max="516" width="6.140625" customWidth="1"/>
    <col min="517" max="517" width="4.7109375" customWidth="1"/>
    <col min="518" max="518" width="6.5703125" customWidth="1"/>
    <col min="519" max="520" width="8.42578125" customWidth="1"/>
    <col min="521" max="521" width="8.7109375" customWidth="1"/>
    <col min="522" max="522" width="7.42578125" customWidth="1"/>
    <col min="769" max="769" width="6.28515625" customWidth="1"/>
    <col min="770" max="770" width="37.7109375" customWidth="1"/>
    <col min="771" max="771" width="4.42578125" customWidth="1"/>
    <col min="772" max="772" width="6.140625" customWidth="1"/>
    <col min="773" max="773" width="4.7109375" customWidth="1"/>
    <col min="774" max="774" width="6.5703125" customWidth="1"/>
    <col min="775" max="776" width="8.42578125" customWidth="1"/>
    <col min="777" max="777" width="8.7109375" customWidth="1"/>
    <col min="778" max="778" width="7.42578125" customWidth="1"/>
    <col min="1025" max="1025" width="6.28515625" customWidth="1"/>
    <col min="1026" max="1026" width="37.7109375" customWidth="1"/>
    <col min="1027" max="1027" width="4.42578125" customWidth="1"/>
    <col min="1028" max="1028" width="6.140625" customWidth="1"/>
    <col min="1029" max="1029" width="4.7109375" customWidth="1"/>
    <col min="1030" max="1030" width="6.5703125" customWidth="1"/>
    <col min="1031" max="1032" width="8.42578125" customWidth="1"/>
    <col min="1033" max="1033" width="8.7109375" customWidth="1"/>
    <col min="1034" max="1034" width="7.42578125" customWidth="1"/>
    <col min="1281" max="1281" width="6.28515625" customWidth="1"/>
    <col min="1282" max="1282" width="37.7109375" customWidth="1"/>
    <col min="1283" max="1283" width="4.42578125" customWidth="1"/>
    <col min="1284" max="1284" width="6.140625" customWidth="1"/>
    <col min="1285" max="1285" width="4.7109375" customWidth="1"/>
    <col min="1286" max="1286" width="6.5703125" customWidth="1"/>
    <col min="1287" max="1288" width="8.42578125" customWidth="1"/>
    <col min="1289" max="1289" width="8.7109375" customWidth="1"/>
    <col min="1290" max="1290" width="7.42578125" customWidth="1"/>
    <col min="1537" max="1537" width="6.28515625" customWidth="1"/>
    <col min="1538" max="1538" width="37.7109375" customWidth="1"/>
    <col min="1539" max="1539" width="4.42578125" customWidth="1"/>
    <col min="1540" max="1540" width="6.140625" customWidth="1"/>
    <col min="1541" max="1541" width="4.7109375" customWidth="1"/>
    <col min="1542" max="1542" width="6.5703125" customWidth="1"/>
    <col min="1543" max="1544" width="8.42578125" customWidth="1"/>
    <col min="1545" max="1545" width="8.7109375" customWidth="1"/>
    <col min="1546" max="1546" width="7.42578125" customWidth="1"/>
    <col min="1793" max="1793" width="6.28515625" customWidth="1"/>
    <col min="1794" max="1794" width="37.7109375" customWidth="1"/>
    <col min="1795" max="1795" width="4.42578125" customWidth="1"/>
    <col min="1796" max="1796" width="6.140625" customWidth="1"/>
    <col min="1797" max="1797" width="4.7109375" customWidth="1"/>
    <col min="1798" max="1798" width="6.5703125" customWidth="1"/>
    <col min="1799" max="1800" width="8.42578125" customWidth="1"/>
    <col min="1801" max="1801" width="8.7109375" customWidth="1"/>
    <col min="1802" max="1802" width="7.42578125" customWidth="1"/>
    <col min="2049" max="2049" width="6.28515625" customWidth="1"/>
    <col min="2050" max="2050" width="37.7109375" customWidth="1"/>
    <col min="2051" max="2051" width="4.42578125" customWidth="1"/>
    <col min="2052" max="2052" width="6.140625" customWidth="1"/>
    <col min="2053" max="2053" width="4.7109375" customWidth="1"/>
    <col min="2054" max="2054" width="6.5703125" customWidth="1"/>
    <col min="2055" max="2056" width="8.42578125" customWidth="1"/>
    <col min="2057" max="2057" width="8.7109375" customWidth="1"/>
    <col min="2058" max="2058" width="7.42578125" customWidth="1"/>
    <col min="2305" max="2305" width="6.28515625" customWidth="1"/>
    <col min="2306" max="2306" width="37.7109375" customWidth="1"/>
    <col min="2307" max="2307" width="4.42578125" customWidth="1"/>
    <col min="2308" max="2308" width="6.140625" customWidth="1"/>
    <col min="2309" max="2309" width="4.7109375" customWidth="1"/>
    <col min="2310" max="2310" width="6.5703125" customWidth="1"/>
    <col min="2311" max="2312" width="8.42578125" customWidth="1"/>
    <col min="2313" max="2313" width="8.7109375" customWidth="1"/>
    <col min="2314" max="2314" width="7.42578125" customWidth="1"/>
    <col min="2561" max="2561" width="6.28515625" customWidth="1"/>
    <col min="2562" max="2562" width="37.7109375" customWidth="1"/>
    <col min="2563" max="2563" width="4.42578125" customWidth="1"/>
    <col min="2564" max="2564" width="6.140625" customWidth="1"/>
    <col min="2565" max="2565" width="4.7109375" customWidth="1"/>
    <col min="2566" max="2566" width="6.5703125" customWidth="1"/>
    <col min="2567" max="2568" width="8.42578125" customWidth="1"/>
    <col min="2569" max="2569" width="8.7109375" customWidth="1"/>
    <col min="2570" max="2570" width="7.42578125" customWidth="1"/>
    <col min="2817" max="2817" width="6.28515625" customWidth="1"/>
    <col min="2818" max="2818" width="37.7109375" customWidth="1"/>
    <col min="2819" max="2819" width="4.42578125" customWidth="1"/>
    <col min="2820" max="2820" width="6.140625" customWidth="1"/>
    <col min="2821" max="2821" width="4.7109375" customWidth="1"/>
    <col min="2822" max="2822" width="6.5703125" customWidth="1"/>
    <col min="2823" max="2824" width="8.42578125" customWidth="1"/>
    <col min="2825" max="2825" width="8.7109375" customWidth="1"/>
    <col min="2826" max="2826" width="7.42578125" customWidth="1"/>
    <col min="3073" max="3073" width="6.28515625" customWidth="1"/>
    <col min="3074" max="3074" width="37.7109375" customWidth="1"/>
    <col min="3075" max="3075" width="4.42578125" customWidth="1"/>
    <col min="3076" max="3076" width="6.140625" customWidth="1"/>
    <col min="3077" max="3077" width="4.7109375" customWidth="1"/>
    <col min="3078" max="3078" width="6.5703125" customWidth="1"/>
    <col min="3079" max="3080" width="8.42578125" customWidth="1"/>
    <col min="3081" max="3081" width="8.7109375" customWidth="1"/>
    <col min="3082" max="3082" width="7.42578125" customWidth="1"/>
    <col min="3329" max="3329" width="6.28515625" customWidth="1"/>
    <col min="3330" max="3330" width="37.7109375" customWidth="1"/>
    <col min="3331" max="3331" width="4.42578125" customWidth="1"/>
    <col min="3332" max="3332" width="6.140625" customWidth="1"/>
    <col min="3333" max="3333" width="4.7109375" customWidth="1"/>
    <col min="3334" max="3334" width="6.5703125" customWidth="1"/>
    <col min="3335" max="3336" width="8.42578125" customWidth="1"/>
    <col min="3337" max="3337" width="8.7109375" customWidth="1"/>
    <col min="3338" max="3338" width="7.42578125" customWidth="1"/>
    <col min="3585" max="3585" width="6.28515625" customWidth="1"/>
    <col min="3586" max="3586" width="37.7109375" customWidth="1"/>
    <col min="3587" max="3587" width="4.42578125" customWidth="1"/>
    <col min="3588" max="3588" width="6.140625" customWidth="1"/>
    <col min="3589" max="3589" width="4.7109375" customWidth="1"/>
    <col min="3590" max="3590" width="6.5703125" customWidth="1"/>
    <col min="3591" max="3592" width="8.42578125" customWidth="1"/>
    <col min="3593" max="3593" width="8.7109375" customWidth="1"/>
    <col min="3594" max="3594" width="7.42578125" customWidth="1"/>
    <col min="3841" max="3841" width="6.28515625" customWidth="1"/>
    <col min="3842" max="3842" width="37.7109375" customWidth="1"/>
    <col min="3843" max="3843" width="4.42578125" customWidth="1"/>
    <col min="3844" max="3844" width="6.140625" customWidth="1"/>
    <col min="3845" max="3845" width="4.7109375" customWidth="1"/>
    <col min="3846" max="3846" width="6.5703125" customWidth="1"/>
    <col min="3847" max="3848" width="8.42578125" customWidth="1"/>
    <col min="3849" max="3849" width="8.7109375" customWidth="1"/>
    <col min="3850" max="3850" width="7.42578125" customWidth="1"/>
    <col min="4097" max="4097" width="6.28515625" customWidth="1"/>
    <col min="4098" max="4098" width="37.7109375" customWidth="1"/>
    <col min="4099" max="4099" width="4.42578125" customWidth="1"/>
    <col min="4100" max="4100" width="6.140625" customWidth="1"/>
    <col min="4101" max="4101" width="4.7109375" customWidth="1"/>
    <col min="4102" max="4102" width="6.5703125" customWidth="1"/>
    <col min="4103" max="4104" width="8.42578125" customWidth="1"/>
    <col min="4105" max="4105" width="8.7109375" customWidth="1"/>
    <col min="4106" max="4106" width="7.42578125" customWidth="1"/>
    <col min="4353" max="4353" width="6.28515625" customWidth="1"/>
    <col min="4354" max="4354" width="37.7109375" customWidth="1"/>
    <col min="4355" max="4355" width="4.42578125" customWidth="1"/>
    <col min="4356" max="4356" width="6.140625" customWidth="1"/>
    <col min="4357" max="4357" width="4.7109375" customWidth="1"/>
    <col min="4358" max="4358" width="6.5703125" customWidth="1"/>
    <col min="4359" max="4360" width="8.42578125" customWidth="1"/>
    <col min="4361" max="4361" width="8.7109375" customWidth="1"/>
    <col min="4362" max="4362" width="7.42578125" customWidth="1"/>
    <col min="4609" max="4609" width="6.28515625" customWidth="1"/>
    <col min="4610" max="4610" width="37.7109375" customWidth="1"/>
    <col min="4611" max="4611" width="4.42578125" customWidth="1"/>
    <col min="4612" max="4612" width="6.140625" customWidth="1"/>
    <col min="4613" max="4613" width="4.7109375" customWidth="1"/>
    <col min="4614" max="4614" width="6.5703125" customWidth="1"/>
    <col min="4615" max="4616" width="8.42578125" customWidth="1"/>
    <col min="4617" max="4617" width="8.7109375" customWidth="1"/>
    <col min="4618" max="4618" width="7.42578125" customWidth="1"/>
    <col min="4865" max="4865" width="6.28515625" customWidth="1"/>
    <col min="4866" max="4866" width="37.7109375" customWidth="1"/>
    <col min="4867" max="4867" width="4.42578125" customWidth="1"/>
    <col min="4868" max="4868" width="6.140625" customWidth="1"/>
    <col min="4869" max="4869" width="4.7109375" customWidth="1"/>
    <col min="4870" max="4870" width="6.5703125" customWidth="1"/>
    <col min="4871" max="4872" width="8.42578125" customWidth="1"/>
    <col min="4873" max="4873" width="8.7109375" customWidth="1"/>
    <col min="4874" max="4874" width="7.42578125" customWidth="1"/>
    <col min="5121" max="5121" width="6.28515625" customWidth="1"/>
    <col min="5122" max="5122" width="37.7109375" customWidth="1"/>
    <col min="5123" max="5123" width="4.42578125" customWidth="1"/>
    <col min="5124" max="5124" width="6.140625" customWidth="1"/>
    <col min="5125" max="5125" width="4.7109375" customWidth="1"/>
    <col min="5126" max="5126" width="6.5703125" customWidth="1"/>
    <col min="5127" max="5128" width="8.42578125" customWidth="1"/>
    <col min="5129" max="5129" width="8.7109375" customWidth="1"/>
    <col min="5130" max="5130" width="7.42578125" customWidth="1"/>
    <col min="5377" max="5377" width="6.28515625" customWidth="1"/>
    <col min="5378" max="5378" width="37.7109375" customWidth="1"/>
    <col min="5379" max="5379" width="4.42578125" customWidth="1"/>
    <col min="5380" max="5380" width="6.140625" customWidth="1"/>
    <col min="5381" max="5381" width="4.7109375" customWidth="1"/>
    <col min="5382" max="5382" width="6.5703125" customWidth="1"/>
    <col min="5383" max="5384" width="8.42578125" customWidth="1"/>
    <col min="5385" max="5385" width="8.7109375" customWidth="1"/>
    <col min="5386" max="5386" width="7.42578125" customWidth="1"/>
    <col min="5633" max="5633" width="6.28515625" customWidth="1"/>
    <col min="5634" max="5634" width="37.7109375" customWidth="1"/>
    <col min="5635" max="5635" width="4.42578125" customWidth="1"/>
    <col min="5636" max="5636" width="6.140625" customWidth="1"/>
    <col min="5637" max="5637" width="4.7109375" customWidth="1"/>
    <col min="5638" max="5638" width="6.5703125" customWidth="1"/>
    <col min="5639" max="5640" width="8.42578125" customWidth="1"/>
    <col min="5641" max="5641" width="8.7109375" customWidth="1"/>
    <col min="5642" max="5642" width="7.42578125" customWidth="1"/>
    <col min="5889" max="5889" width="6.28515625" customWidth="1"/>
    <col min="5890" max="5890" width="37.7109375" customWidth="1"/>
    <col min="5891" max="5891" width="4.42578125" customWidth="1"/>
    <col min="5892" max="5892" width="6.140625" customWidth="1"/>
    <col min="5893" max="5893" width="4.7109375" customWidth="1"/>
    <col min="5894" max="5894" width="6.5703125" customWidth="1"/>
    <col min="5895" max="5896" width="8.42578125" customWidth="1"/>
    <col min="5897" max="5897" width="8.7109375" customWidth="1"/>
    <col min="5898" max="5898" width="7.42578125" customWidth="1"/>
    <col min="6145" max="6145" width="6.28515625" customWidth="1"/>
    <col min="6146" max="6146" width="37.7109375" customWidth="1"/>
    <col min="6147" max="6147" width="4.42578125" customWidth="1"/>
    <col min="6148" max="6148" width="6.140625" customWidth="1"/>
    <col min="6149" max="6149" width="4.7109375" customWidth="1"/>
    <col min="6150" max="6150" width="6.5703125" customWidth="1"/>
    <col min="6151" max="6152" width="8.42578125" customWidth="1"/>
    <col min="6153" max="6153" width="8.7109375" customWidth="1"/>
    <col min="6154" max="6154" width="7.42578125" customWidth="1"/>
    <col min="6401" max="6401" width="6.28515625" customWidth="1"/>
    <col min="6402" max="6402" width="37.7109375" customWidth="1"/>
    <col min="6403" max="6403" width="4.42578125" customWidth="1"/>
    <col min="6404" max="6404" width="6.140625" customWidth="1"/>
    <col min="6405" max="6405" width="4.7109375" customWidth="1"/>
    <col min="6406" max="6406" width="6.5703125" customWidth="1"/>
    <col min="6407" max="6408" width="8.42578125" customWidth="1"/>
    <col min="6409" max="6409" width="8.7109375" customWidth="1"/>
    <col min="6410" max="6410" width="7.42578125" customWidth="1"/>
    <col min="6657" max="6657" width="6.28515625" customWidth="1"/>
    <col min="6658" max="6658" width="37.7109375" customWidth="1"/>
    <col min="6659" max="6659" width="4.42578125" customWidth="1"/>
    <col min="6660" max="6660" width="6.140625" customWidth="1"/>
    <col min="6661" max="6661" width="4.7109375" customWidth="1"/>
    <col min="6662" max="6662" width="6.5703125" customWidth="1"/>
    <col min="6663" max="6664" width="8.42578125" customWidth="1"/>
    <col min="6665" max="6665" width="8.7109375" customWidth="1"/>
    <col min="6666" max="6666" width="7.42578125" customWidth="1"/>
    <col min="6913" max="6913" width="6.28515625" customWidth="1"/>
    <col min="6914" max="6914" width="37.7109375" customWidth="1"/>
    <col min="6915" max="6915" width="4.42578125" customWidth="1"/>
    <col min="6916" max="6916" width="6.140625" customWidth="1"/>
    <col min="6917" max="6917" width="4.7109375" customWidth="1"/>
    <col min="6918" max="6918" width="6.5703125" customWidth="1"/>
    <col min="6919" max="6920" width="8.42578125" customWidth="1"/>
    <col min="6921" max="6921" width="8.7109375" customWidth="1"/>
    <col min="6922" max="6922" width="7.42578125" customWidth="1"/>
    <col min="7169" max="7169" width="6.28515625" customWidth="1"/>
    <col min="7170" max="7170" width="37.7109375" customWidth="1"/>
    <col min="7171" max="7171" width="4.42578125" customWidth="1"/>
    <col min="7172" max="7172" width="6.140625" customWidth="1"/>
    <col min="7173" max="7173" width="4.7109375" customWidth="1"/>
    <col min="7174" max="7174" width="6.5703125" customWidth="1"/>
    <col min="7175" max="7176" width="8.42578125" customWidth="1"/>
    <col min="7177" max="7177" width="8.7109375" customWidth="1"/>
    <col min="7178" max="7178" width="7.42578125" customWidth="1"/>
    <col min="7425" max="7425" width="6.28515625" customWidth="1"/>
    <col min="7426" max="7426" width="37.7109375" customWidth="1"/>
    <col min="7427" max="7427" width="4.42578125" customWidth="1"/>
    <col min="7428" max="7428" width="6.140625" customWidth="1"/>
    <col min="7429" max="7429" width="4.7109375" customWidth="1"/>
    <col min="7430" max="7430" width="6.5703125" customWidth="1"/>
    <col min="7431" max="7432" width="8.42578125" customWidth="1"/>
    <col min="7433" max="7433" width="8.7109375" customWidth="1"/>
    <col min="7434" max="7434" width="7.42578125" customWidth="1"/>
    <col min="7681" max="7681" width="6.28515625" customWidth="1"/>
    <col min="7682" max="7682" width="37.7109375" customWidth="1"/>
    <col min="7683" max="7683" width="4.42578125" customWidth="1"/>
    <col min="7684" max="7684" width="6.140625" customWidth="1"/>
    <col min="7685" max="7685" width="4.7109375" customWidth="1"/>
    <col min="7686" max="7686" width="6.5703125" customWidth="1"/>
    <col min="7687" max="7688" width="8.42578125" customWidth="1"/>
    <col min="7689" max="7689" width="8.7109375" customWidth="1"/>
    <col min="7690" max="7690" width="7.42578125" customWidth="1"/>
    <col min="7937" max="7937" width="6.28515625" customWidth="1"/>
    <col min="7938" max="7938" width="37.7109375" customWidth="1"/>
    <col min="7939" max="7939" width="4.42578125" customWidth="1"/>
    <col min="7940" max="7940" width="6.140625" customWidth="1"/>
    <col min="7941" max="7941" width="4.7109375" customWidth="1"/>
    <col min="7942" max="7942" width="6.5703125" customWidth="1"/>
    <col min="7943" max="7944" width="8.42578125" customWidth="1"/>
    <col min="7945" max="7945" width="8.7109375" customWidth="1"/>
    <col min="7946" max="7946" width="7.42578125" customWidth="1"/>
    <col min="8193" max="8193" width="6.28515625" customWidth="1"/>
    <col min="8194" max="8194" width="37.7109375" customWidth="1"/>
    <col min="8195" max="8195" width="4.42578125" customWidth="1"/>
    <col min="8196" max="8196" width="6.140625" customWidth="1"/>
    <col min="8197" max="8197" width="4.7109375" customWidth="1"/>
    <col min="8198" max="8198" width="6.5703125" customWidth="1"/>
    <col min="8199" max="8200" width="8.42578125" customWidth="1"/>
    <col min="8201" max="8201" width="8.7109375" customWidth="1"/>
    <col min="8202" max="8202" width="7.42578125" customWidth="1"/>
    <col min="8449" max="8449" width="6.28515625" customWidth="1"/>
    <col min="8450" max="8450" width="37.7109375" customWidth="1"/>
    <col min="8451" max="8451" width="4.42578125" customWidth="1"/>
    <col min="8452" max="8452" width="6.140625" customWidth="1"/>
    <col min="8453" max="8453" width="4.7109375" customWidth="1"/>
    <col min="8454" max="8454" width="6.5703125" customWidth="1"/>
    <col min="8455" max="8456" width="8.42578125" customWidth="1"/>
    <col min="8457" max="8457" width="8.7109375" customWidth="1"/>
    <col min="8458" max="8458" width="7.42578125" customWidth="1"/>
    <col min="8705" max="8705" width="6.28515625" customWidth="1"/>
    <col min="8706" max="8706" width="37.7109375" customWidth="1"/>
    <col min="8707" max="8707" width="4.42578125" customWidth="1"/>
    <col min="8708" max="8708" width="6.140625" customWidth="1"/>
    <col min="8709" max="8709" width="4.7109375" customWidth="1"/>
    <col min="8710" max="8710" width="6.5703125" customWidth="1"/>
    <col min="8711" max="8712" width="8.42578125" customWidth="1"/>
    <col min="8713" max="8713" width="8.7109375" customWidth="1"/>
    <col min="8714" max="8714" width="7.42578125" customWidth="1"/>
    <col min="8961" max="8961" width="6.28515625" customWidth="1"/>
    <col min="8962" max="8962" width="37.7109375" customWidth="1"/>
    <col min="8963" max="8963" width="4.42578125" customWidth="1"/>
    <col min="8964" max="8964" width="6.140625" customWidth="1"/>
    <col min="8965" max="8965" width="4.7109375" customWidth="1"/>
    <col min="8966" max="8966" width="6.5703125" customWidth="1"/>
    <col min="8967" max="8968" width="8.42578125" customWidth="1"/>
    <col min="8969" max="8969" width="8.7109375" customWidth="1"/>
    <col min="8970" max="8970" width="7.42578125" customWidth="1"/>
    <col min="9217" max="9217" width="6.28515625" customWidth="1"/>
    <col min="9218" max="9218" width="37.7109375" customWidth="1"/>
    <col min="9219" max="9219" width="4.42578125" customWidth="1"/>
    <col min="9220" max="9220" width="6.140625" customWidth="1"/>
    <col min="9221" max="9221" width="4.7109375" customWidth="1"/>
    <col min="9222" max="9222" width="6.5703125" customWidth="1"/>
    <col min="9223" max="9224" width="8.42578125" customWidth="1"/>
    <col min="9225" max="9225" width="8.7109375" customWidth="1"/>
    <col min="9226" max="9226" width="7.42578125" customWidth="1"/>
    <col min="9473" max="9473" width="6.28515625" customWidth="1"/>
    <col min="9474" max="9474" width="37.7109375" customWidth="1"/>
    <col min="9475" max="9475" width="4.42578125" customWidth="1"/>
    <col min="9476" max="9476" width="6.140625" customWidth="1"/>
    <col min="9477" max="9477" width="4.7109375" customWidth="1"/>
    <col min="9478" max="9478" width="6.5703125" customWidth="1"/>
    <col min="9479" max="9480" width="8.42578125" customWidth="1"/>
    <col min="9481" max="9481" width="8.7109375" customWidth="1"/>
    <col min="9482" max="9482" width="7.42578125" customWidth="1"/>
    <col min="9729" max="9729" width="6.28515625" customWidth="1"/>
    <col min="9730" max="9730" width="37.7109375" customWidth="1"/>
    <col min="9731" max="9731" width="4.42578125" customWidth="1"/>
    <col min="9732" max="9732" width="6.140625" customWidth="1"/>
    <col min="9733" max="9733" width="4.7109375" customWidth="1"/>
    <col min="9734" max="9734" width="6.5703125" customWidth="1"/>
    <col min="9735" max="9736" width="8.42578125" customWidth="1"/>
    <col min="9737" max="9737" width="8.7109375" customWidth="1"/>
    <col min="9738" max="9738" width="7.42578125" customWidth="1"/>
    <col min="9985" max="9985" width="6.28515625" customWidth="1"/>
    <col min="9986" max="9986" width="37.7109375" customWidth="1"/>
    <col min="9987" max="9987" width="4.42578125" customWidth="1"/>
    <col min="9988" max="9988" width="6.140625" customWidth="1"/>
    <col min="9989" max="9989" width="4.7109375" customWidth="1"/>
    <col min="9990" max="9990" width="6.5703125" customWidth="1"/>
    <col min="9991" max="9992" width="8.42578125" customWidth="1"/>
    <col min="9993" max="9993" width="8.7109375" customWidth="1"/>
    <col min="9994" max="9994" width="7.42578125" customWidth="1"/>
    <col min="10241" max="10241" width="6.28515625" customWidth="1"/>
    <col min="10242" max="10242" width="37.7109375" customWidth="1"/>
    <col min="10243" max="10243" width="4.42578125" customWidth="1"/>
    <col min="10244" max="10244" width="6.140625" customWidth="1"/>
    <col min="10245" max="10245" width="4.7109375" customWidth="1"/>
    <col min="10246" max="10246" width="6.5703125" customWidth="1"/>
    <col min="10247" max="10248" width="8.42578125" customWidth="1"/>
    <col min="10249" max="10249" width="8.7109375" customWidth="1"/>
    <col min="10250" max="10250" width="7.42578125" customWidth="1"/>
    <col min="10497" max="10497" width="6.28515625" customWidth="1"/>
    <col min="10498" max="10498" width="37.7109375" customWidth="1"/>
    <col min="10499" max="10499" width="4.42578125" customWidth="1"/>
    <col min="10500" max="10500" width="6.140625" customWidth="1"/>
    <col min="10501" max="10501" width="4.7109375" customWidth="1"/>
    <col min="10502" max="10502" width="6.5703125" customWidth="1"/>
    <col min="10503" max="10504" width="8.42578125" customWidth="1"/>
    <col min="10505" max="10505" width="8.7109375" customWidth="1"/>
    <col min="10506" max="10506" width="7.42578125" customWidth="1"/>
    <col min="10753" max="10753" width="6.28515625" customWidth="1"/>
    <col min="10754" max="10754" width="37.7109375" customWidth="1"/>
    <col min="10755" max="10755" width="4.42578125" customWidth="1"/>
    <col min="10756" max="10756" width="6.140625" customWidth="1"/>
    <col min="10757" max="10757" width="4.7109375" customWidth="1"/>
    <col min="10758" max="10758" width="6.5703125" customWidth="1"/>
    <col min="10759" max="10760" width="8.42578125" customWidth="1"/>
    <col min="10761" max="10761" width="8.7109375" customWidth="1"/>
    <col min="10762" max="10762" width="7.42578125" customWidth="1"/>
    <col min="11009" max="11009" width="6.28515625" customWidth="1"/>
    <col min="11010" max="11010" width="37.7109375" customWidth="1"/>
    <col min="11011" max="11011" width="4.42578125" customWidth="1"/>
    <col min="11012" max="11012" width="6.140625" customWidth="1"/>
    <col min="11013" max="11013" width="4.7109375" customWidth="1"/>
    <col min="11014" max="11014" width="6.5703125" customWidth="1"/>
    <col min="11015" max="11016" width="8.42578125" customWidth="1"/>
    <col min="11017" max="11017" width="8.7109375" customWidth="1"/>
    <col min="11018" max="11018" width="7.42578125" customWidth="1"/>
    <col min="11265" max="11265" width="6.28515625" customWidth="1"/>
    <col min="11266" max="11266" width="37.7109375" customWidth="1"/>
    <col min="11267" max="11267" width="4.42578125" customWidth="1"/>
    <col min="11268" max="11268" width="6.140625" customWidth="1"/>
    <col min="11269" max="11269" width="4.7109375" customWidth="1"/>
    <col min="11270" max="11270" width="6.5703125" customWidth="1"/>
    <col min="11271" max="11272" width="8.42578125" customWidth="1"/>
    <col min="11273" max="11273" width="8.7109375" customWidth="1"/>
    <col min="11274" max="11274" width="7.42578125" customWidth="1"/>
    <col min="11521" max="11521" width="6.28515625" customWidth="1"/>
    <col min="11522" max="11522" width="37.7109375" customWidth="1"/>
    <col min="11523" max="11523" width="4.42578125" customWidth="1"/>
    <col min="11524" max="11524" width="6.140625" customWidth="1"/>
    <col min="11525" max="11525" width="4.7109375" customWidth="1"/>
    <col min="11526" max="11526" width="6.5703125" customWidth="1"/>
    <col min="11527" max="11528" width="8.42578125" customWidth="1"/>
    <col min="11529" max="11529" width="8.7109375" customWidth="1"/>
    <col min="11530" max="11530" width="7.42578125" customWidth="1"/>
    <col min="11777" max="11777" width="6.28515625" customWidth="1"/>
    <col min="11778" max="11778" width="37.7109375" customWidth="1"/>
    <col min="11779" max="11779" width="4.42578125" customWidth="1"/>
    <col min="11780" max="11780" width="6.140625" customWidth="1"/>
    <col min="11781" max="11781" width="4.7109375" customWidth="1"/>
    <col min="11782" max="11782" width="6.5703125" customWidth="1"/>
    <col min="11783" max="11784" width="8.42578125" customWidth="1"/>
    <col min="11785" max="11785" width="8.7109375" customWidth="1"/>
    <col min="11786" max="11786" width="7.42578125" customWidth="1"/>
    <col min="12033" max="12033" width="6.28515625" customWidth="1"/>
    <col min="12034" max="12034" width="37.7109375" customWidth="1"/>
    <col min="12035" max="12035" width="4.42578125" customWidth="1"/>
    <col min="12036" max="12036" width="6.140625" customWidth="1"/>
    <col min="12037" max="12037" width="4.7109375" customWidth="1"/>
    <col min="12038" max="12038" width="6.5703125" customWidth="1"/>
    <col min="12039" max="12040" width="8.42578125" customWidth="1"/>
    <col min="12041" max="12041" width="8.7109375" customWidth="1"/>
    <col min="12042" max="12042" width="7.42578125" customWidth="1"/>
    <col min="12289" max="12289" width="6.28515625" customWidth="1"/>
    <col min="12290" max="12290" width="37.7109375" customWidth="1"/>
    <col min="12291" max="12291" width="4.42578125" customWidth="1"/>
    <col min="12292" max="12292" width="6.140625" customWidth="1"/>
    <col min="12293" max="12293" width="4.7109375" customWidth="1"/>
    <col min="12294" max="12294" width="6.5703125" customWidth="1"/>
    <col min="12295" max="12296" width="8.42578125" customWidth="1"/>
    <col min="12297" max="12297" width="8.7109375" customWidth="1"/>
    <col min="12298" max="12298" width="7.42578125" customWidth="1"/>
    <col min="12545" max="12545" width="6.28515625" customWidth="1"/>
    <col min="12546" max="12546" width="37.7109375" customWidth="1"/>
    <col min="12547" max="12547" width="4.42578125" customWidth="1"/>
    <col min="12548" max="12548" width="6.140625" customWidth="1"/>
    <col min="12549" max="12549" width="4.7109375" customWidth="1"/>
    <col min="12550" max="12550" width="6.5703125" customWidth="1"/>
    <col min="12551" max="12552" width="8.42578125" customWidth="1"/>
    <col min="12553" max="12553" width="8.7109375" customWidth="1"/>
    <col min="12554" max="12554" width="7.42578125" customWidth="1"/>
    <col min="12801" max="12801" width="6.28515625" customWidth="1"/>
    <col min="12802" max="12802" width="37.7109375" customWidth="1"/>
    <col min="12803" max="12803" width="4.42578125" customWidth="1"/>
    <col min="12804" max="12804" width="6.140625" customWidth="1"/>
    <col min="12805" max="12805" width="4.7109375" customWidth="1"/>
    <col min="12806" max="12806" width="6.5703125" customWidth="1"/>
    <col min="12807" max="12808" width="8.42578125" customWidth="1"/>
    <col min="12809" max="12809" width="8.7109375" customWidth="1"/>
    <col min="12810" max="12810" width="7.42578125" customWidth="1"/>
    <col min="13057" max="13057" width="6.28515625" customWidth="1"/>
    <col min="13058" max="13058" width="37.7109375" customWidth="1"/>
    <col min="13059" max="13059" width="4.42578125" customWidth="1"/>
    <col min="13060" max="13060" width="6.140625" customWidth="1"/>
    <col min="13061" max="13061" width="4.7109375" customWidth="1"/>
    <col min="13062" max="13062" width="6.5703125" customWidth="1"/>
    <col min="13063" max="13064" width="8.42578125" customWidth="1"/>
    <col min="13065" max="13065" width="8.7109375" customWidth="1"/>
    <col min="13066" max="13066" width="7.42578125" customWidth="1"/>
    <col min="13313" max="13313" width="6.28515625" customWidth="1"/>
    <col min="13314" max="13314" width="37.7109375" customWidth="1"/>
    <col min="13315" max="13315" width="4.42578125" customWidth="1"/>
    <col min="13316" max="13316" width="6.140625" customWidth="1"/>
    <col min="13317" max="13317" width="4.7109375" customWidth="1"/>
    <col min="13318" max="13318" width="6.5703125" customWidth="1"/>
    <col min="13319" max="13320" width="8.42578125" customWidth="1"/>
    <col min="13321" max="13321" width="8.7109375" customWidth="1"/>
    <col min="13322" max="13322" width="7.42578125" customWidth="1"/>
    <col min="13569" max="13569" width="6.28515625" customWidth="1"/>
    <col min="13570" max="13570" width="37.7109375" customWidth="1"/>
    <col min="13571" max="13571" width="4.42578125" customWidth="1"/>
    <col min="13572" max="13572" width="6.140625" customWidth="1"/>
    <col min="13573" max="13573" width="4.7109375" customWidth="1"/>
    <col min="13574" max="13574" width="6.5703125" customWidth="1"/>
    <col min="13575" max="13576" width="8.42578125" customWidth="1"/>
    <col min="13577" max="13577" width="8.7109375" customWidth="1"/>
    <col min="13578" max="13578" width="7.42578125" customWidth="1"/>
    <col min="13825" max="13825" width="6.28515625" customWidth="1"/>
    <col min="13826" max="13826" width="37.7109375" customWidth="1"/>
    <col min="13827" max="13827" width="4.42578125" customWidth="1"/>
    <col min="13828" max="13828" width="6.140625" customWidth="1"/>
    <col min="13829" max="13829" width="4.7109375" customWidth="1"/>
    <col min="13830" max="13830" width="6.5703125" customWidth="1"/>
    <col min="13831" max="13832" width="8.42578125" customWidth="1"/>
    <col min="13833" max="13833" width="8.7109375" customWidth="1"/>
    <col min="13834" max="13834" width="7.42578125" customWidth="1"/>
    <col min="14081" max="14081" width="6.28515625" customWidth="1"/>
    <col min="14082" max="14082" width="37.7109375" customWidth="1"/>
    <col min="14083" max="14083" width="4.42578125" customWidth="1"/>
    <col min="14084" max="14084" width="6.140625" customWidth="1"/>
    <col min="14085" max="14085" width="4.7109375" customWidth="1"/>
    <col min="14086" max="14086" width="6.5703125" customWidth="1"/>
    <col min="14087" max="14088" width="8.42578125" customWidth="1"/>
    <col min="14089" max="14089" width="8.7109375" customWidth="1"/>
    <col min="14090" max="14090" width="7.42578125" customWidth="1"/>
    <col min="14337" max="14337" width="6.28515625" customWidth="1"/>
    <col min="14338" max="14338" width="37.7109375" customWidth="1"/>
    <col min="14339" max="14339" width="4.42578125" customWidth="1"/>
    <col min="14340" max="14340" width="6.140625" customWidth="1"/>
    <col min="14341" max="14341" width="4.7109375" customWidth="1"/>
    <col min="14342" max="14342" width="6.5703125" customWidth="1"/>
    <col min="14343" max="14344" width="8.42578125" customWidth="1"/>
    <col min="14345" max="14345" width="8.7109375" customWidth="1"/>
    <col min="14346" max="14346" width="7.42578125" customWidth="1"/>
    <col min="14593" max="14593" width="6.28515625" customWidth="1"/>
    <col min="14594" max="14594" width="37.7109375" customWidth="1"/>
    <col min="14595" max="14595" width="4.42578125" customWidth="1"/>
    <col min="14596" max="14596" width="6.140625" customWidth="1"/>
    <col min="14597" max="14597" width="4.7109375" customWidth="1"/>
    <col min="14598" max="14598" width="6.5703125" customWidth="1"/>
    <col min="14599" max="14600" width="8.42578125" customWidth="1"/>
    <col min="14601" max="14601" width="8.7109375" customWidth="1"/>
    <col min="14602" max="14602" width="7.42578125" customWidth="1"/>
    <col min="14849" max="14849" width="6.28515625" customWidth="1"/>
    <col min="14850" max="14850" width="37.7109375" customWidth="1"/>
    <col min="14851" max="14851" width="4.42578125" customWidth="1"/>
    <col min="14852" max="14852" width="6.140625" customWidth="1"/>
    <col min="14853" max="14853" width="4.7109375" customWidth="1"/>
    <col min="14854" max="14854" width="6.5703125" customWidth="1"/>
    <col min="14855" max="14856" width="8.42578125" customWidth="1"/>
    <col min="14857" max="14857" width="8.7109375" customWidth="1"/>
    <col min="14858" max="14858" width="7.42578125" customWidth="1"/>
    <col min="15105" max="15105" width="6.28515625" customWidth="1"/>
    <col min="15106" max="15106" width="37.7109375" customWidth="1"/>
    <col min="15107" max="15107" width="4.42578125" customWidth="1"/>
    <col min="15108" max="15108" width="6.140625" customWidth="1"/>
    <col min="15109" max="15109" width="4.7109375" customWidth="1"/>
    <col min="15110" max="15110" width="6.5703125" customWidth="1"/>
    <col min="15111" max="15112" width="8.42578125" customWidth="1"/>
    <col min="15113" max="15113" width="8.7109375" customWidth="1"/>
    <col min="15114" max="15114" width="7.42578125" customWidth="1"/>
    <col min="15361" max="15361" width="6.28515625" customWidth="1"/>
    <col min="15362" max="15362" width="37.7109375" customWidth="1"/>
    <col min="15363" max="15363" width="4.42578125" customWidth="1"/>
    <col min="15364" max="15364" width="6.140625" customWidth="1"/>
    <col min="15365" max="15365" width="4.7109375" customWidth="1"/>
    <col min="15366" max="15366" width="6.5703125" customWidth="1"/>
    <col min="15367" max="15368" width="8.42578125" customWidth="1"/>
    <col min="15369" max="15369" width="8.7109375" customWidth="1"/>
    <col min="15370" max="15370" width="7.42578125" customWidth="1"/>
    <col min="15617" max="15617" width="6.28515625" customWidth="1"/>
    <col min="15618" max="15618" width="37.7109375" customWidth="1"/>
    <col min="15619" max="15619" width="4.42578125" customWidth="1"/>
    <col min="15620" max="15620" width="6.140625" customWidth="1"/>
    <col min="15621" max="15621" width="4.7109375" customWidth="1"/>
    <col min="15622" max="15622" width="6.5703125" customWidth="1"/>
    <col min="15623" max="15624" width="8.42578125" customWidth="1"/>
    <col min="15625" max="15625" width="8.7109375" customWidth="1"/>
    <col min="15626" max="15626" width="7.42578125" customWidth="1"/>
    <col min="15873" max="15873" width="6.28515625" customWidth="1"/>
    <col min="15874" max="15874" width="37.7109375" customWidth="1"/>
    <col min="15875" max="15875" width="4.42578125" customWidth="1"/>
    <col min="15876" max="15876" width="6.140625" customWidth="1"/>
    <col min="15877" max="15877" width="4.7109375" customWidth="1"/>
    <col min="15878" max="15878" width="6.5703125" customWidth="1"/>
    <col min="15879" max="15880" width="8.42578125" customWidth="1"/>
    <col min="15881" max="15881" width="8.7109375" customWidth="1"/>
    <col min="15882" max="15882" width="7.42578125" customWidth="1"/>
    <col min="16129" max="16129" width="6.28515625" customWidth="1"/>
    <col min="16130" max="16130" width="37.7109375" customWidth="1"/>
    <col min="16131" max="16131" width="4.42578125" customWidth="1"/>
    <col min="16132" max="16132" width="6.140625" customWidth="1"/>
    <col min="16133" max="16133" width="4.7109375" customWidth="1"/>
    <col min="16134" max="16134" width="6.5703125" customWidth="1"/>
    <col min="16135" max="16136" width="8.42578125" customWidth="1"/>
    <col min="16137" max="16137" width="8.7109375" customWidth="1"/>
    <col min="16138" max="16138" width="7.42578125" customWidth="1"/>
  </cols>
  <sheetData>
    <row r="3" spans="1:10" ht="15.75" thickBot="1" x14ac:dyDescent="0.3">
      <c r="A3" s="151" t="s">
        <v>21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ht="15.75" thickBot="1" x14ac:dyDescent="0.3">
      <c r="A4" s="27" t="s">
        <v>22</v>
      </c>
      <c r="B4" s="28" t="s">
        <v>23</v>
      </c>
      <c r="C4" s="29" t="s">
        <v>24</v>
      </c>
      <c r="D4" s="29" t="s">
        <v>25</v>
      </c>
      <c r="E4" s="29" t="s">
        <v>26</v>
      </c>
      <c r="F4" s="29" t="s">
        <v>27</v>
      </c>
      <c r="G4" s="30" t="s">
        <v>28</v>
      </c>
      <c r="H4" s="31" t="s">
        <v>29</v>
      </c>
      <c r="I4" s="31" t="s">
        <v>29</v>
      </c>
      <c r="J4" s="32" t="s">
        <v>30</v>
      </c>
    </row>
    <row r="5" spans="1:10" ht="14.45" x14ac:dyDescent="0.3">
      <c r="A5" s="33"/>
      <c r="B5" s="34"/>
      <c r="C5" s="17"/>
      <c r="D5" s="17"/>
      <c r="E5" s="17"/>
      <c r="F5" s="17"/>
      <c r="G5" s="18"/>
      <c r="H5" s="35"/>
      <c r="I5" s="36"/>
      <c r="J5" s="37"/>
    </row>
    <row r="6" spans="1:10" ht="16.5" x14ac:dyDescent="0.25">
      <c r="A6" s="38"/>
      <c r="B6" s="39" t="str">
        <f>+'Bordereau estimatif'!B6</f>
        <v>I-Travaux préliminaires d’aménagement</v>
      </c>
      <c r="C6" s="40"/>
      <c r="D6" s="40"/>
      <c r="E6" s="40"/>
      <c r="F6" s="40"/>
      <c r="G6" s="41"/>
      <c r="H6" s="41"/>
      <c r="I6" s="41"/>
      <c r="J6" s="42"/>
    </row>
    <row r="7" spans="1:10" ht="25.5" x14ac:dyDescent="0.25">
      <c r="A7" s="52" t="str">
        <f>+'Bordereau estimatif'!A8</f>
        <v>I-2</v>
      </c>
      <c r="B7" s="43" t="str">
        <f>+'Bordereau estimatif'!B8</f>
        <v>Dépose des revêtement des murs des sanitaires et cuisine</v>
      </c>
      <c r="C7" s="40"/>
      <c r="D7" s="40"/>
      <c r="E7" s="40"/>
      <c r="F7" s="40"/>
      <c r="G7" s="41"/>
      <c r="H7" s="41"/>
      <c r="I7" s="41"/>
      <c r="J7" s="42"/>
    </row>
    <row r="8" spans="1:10" ht="16.5" x14ac:dyDescent="0.25">
      <c r="A8" s="38"/>
      <c r="B8" s="44" t="s">
        <v>286</v>
      </c>
      <c r="C8" s="40">
        <v>1</v>
      </c>
      <c r="D8" s="40">
        <v>6.5</v>
      </c>
      <c r="E8" s="40">
        <v>1</v>
      </c>
      <c r="F8" s="40">
        <v>2.2000000000000002</v>
      </c>
      <c r="G8" s="41">
        <f t="shared" ref="G8:G15" si="0">ROUND(+C8*D8*F8*E8,2)</f>
        <v>14.3</v>
      </c>
      <c r="H8" s="45"/>
      <c r="I8" s="41"/>
      <c r="J8" s="42"/>
    </row>
    <row r="9" spans="1:10" ht="16.5" x14ac:dyDescent="0.25">
      <c r="A9" s="38"/>
      <c r="B9" s="53" t="s">
        <v>44</v>
      </c>
      <c r="C9" s="40">
        <v>-1</v>
      </c>
      <c r="D9" s="40">
        <v>0.8</v>
      </c>
      <c r="E9" s="40">
        <v>1</v>
      </c>
      <c r="F9" s="40">
        <v>2.1</v>
      </c>
      <c r="G9" s="41">
        <f t="shared" ref="G9" si="1">ROUND(+C9*D9*F9*E9,2)</f>
        <v>-1.68</v>
      </c>
      <c r="H9" s="45"/>
      <c r="I9" s="41"/>
      <c r="J9" s="42"/>
    </row>
    <row r="10" spans="1:10" ht="14.45" x14ac:dyDescent="0.3">
      <c r="A10" s="38"/>
      <c r="B10" s="44" t="s">
        <v>287</v>
      </c>
      <c r="C10" s="40">
        <v>1</v>
      </c>
      <c r="D10" s="40">
        <v>7</v>
      </c>
      <c r="E10" s="40">
        <v>1</v>
      </c>
      <c r="F10" s="40">
        <v>2.2000000000000002</v>
      </c>
      <c r="G10" s="41">
        <f t="shared" si="0"/>
        <v>15.4</v>
      </c>
      <c r="H10" s="45"/>
      <c r="I10" s="41"/>
      <c r="J10" s="42"/>
    </row>
    <row r="11" spans="1:10" ht="16.5" x14ac:dyDescent="0.25">
      <c r="A11" s="38"/>
      <c r="B11" s="53" t="s">
        <v>44</v>
      </c>
      <c r="C11" s="40">
        <v>-1</v>
      </c>
      <c r="D11" s="40">
        <v>0.8</v>
      </c>
      <c r="E11" s="40">
        <v>1</v>
      </c>
      <c r="F11" s="40">
        <v>2.1</v>
      </c>
      <c r="G11" s="41">
        <f t="shared" si="0"/>
        <v>-1.68</v>
      </c>
      <c r="H11" s="45"/>
      <c r="I11" s="41"/>
      <c r="J11" s="42"/>
    </row>
    <row r="12" spans="1:10" ht="14.45" x14ac:dyDescent="0.3">
      <c r="A12" s="38"/>
      <c r="B12" s="53" t="s">
        <v>249</v>
      </c>
      <c r="C12" s="40">
        <v>1</v>
      </c>
      <c r="D12" s="40">
        <v>7.8</v>
      </c>
      <c r="E12" s="40">
        <v>1</v>
      </c>
      <c r="F12" s="40">
        <v>2.2000000000000002</v>
      </c>
      <c r="G12" s="41">
        <f t="shared" si="0"/>
        <v>17.16</v>
      </c>
      <c r="H12" s="45"/>
      <c r="I12" s="41"/>
      <c r="J12" s="42"/>
    </row>
    <row r="13" spans="1:10" ht="14.45" x14ac:dyDescent="0.3">
      <c r="A13" s="38"/>
      <c r="B13" s="53"/>
      <c r="C13" s="40">
        <v>1</v>
      </c>
      <c r="D13" s="40">
        <v>6</v>
      </c>
      <c r="E13" s="40">
        <v>1</v>
      </c>
      <c r="F13" s="40">
        <v>2.2000000000000002</v>
      </c>
      <c r="G13" s="41">
        <f t="shared" si="0"/>
        <v>13.2</v>
      </c>
      <c r="H13" s="45"/>
      <c r="I13" s="41"/>
      <c r="J13" s="42"/>
    </row>
    <row r="14" spans="1:10" ht="14.45" x14ac:dyDescent="0.3">
      <c r="A14" s="38"/>
      <c r="B14" s="53"/>
      <c r="C14" s="40">
        <v>1</v>
      </c>
      <c r="D14" s="40">
        <v>5</v>
      </c>
      <c r="E14" s="40">
        <v>1</v>
      </c>
      <c r="F14" s="40">
        <v>2.2000000000000002</v>
      </c>
      <c r="G14" s="41">
        <f t="shared" si="0"/>
        <v>11</v>
      </c>
      <c r="H14" s="45"/>
      <c r="I14" s="41"/>
      <c r="J14" s="42"/>
    </row>
    <row r="15" spans="1:10" ht="16.5" x14ac:dyDescent="0.25">
      <c r="A15" s="38"/>
      <c r="B15" s="53" t="s">
        <v>44</v>
      </c>
      <c r="C15" s="40">
        <v>-5</v>
      </c>
      <c r="D15" s="40">
        <v>0.8</v>
      </c>
      <c r="E15" s="40">
        <v>1</v>
      </c>
      <c r="F15" s="40">
        <v>2.1</v>
      </c>
      <c r="G15" s="41">
        <f t="shared" si="0"/>
        <v>-8.4</v>
      </c>
      <c r="H15" s="45"/>
      <c r="I15" s="41"/>
      <c r="J15" s="42"/>
    </row>
    <row r="16" spans="1:10" ht="16.5" x14ac:dyDescent="0.25">
      <c r="A16" s="38"/>
      <c r="B16" s="44" t="s">
        <v>288</v>
      </c>
      <c r="C16" s="40">
        <v>1</v>
      </c>
      <c r="D16" s="40">
        <v>3</v>
      </c>
      <c r="E16" s="40">
        <v>1</v>
      </c>
      <c r="F16" s="40">
        <v>0.6</v>
      </c>
      <c r="G16" s="41">
        <f t="shared" ref="G16" si="2">ROUND(+C16*D16*F16*E16,2)</f>
        <v>1.8</v>
      </c>
      <c r="H16" s="45"/>
      <c r="I16" s="41"/>
      <c r="J16" s="42"/>
    </row>
    <row r="17" spans="1:10" thickBot="1" x14ac:dyDescent="0.35">
      <c r="A17" s="38"/>
      <c r="B17" s="46"/>
      <c r="C17" s="40"/>
      <c r="D17" s="40"/>
      <c r="E17" s="40"/>
      <c r="F17" s="40"/>
      <c r="G17" s="41"/>
      <c r="H17" s="47">
        <f>SUM(G8:G17)</f>
        <v>61.1</v>
      </c>
      <c r="I17" s="41"/>
      <c r="J17" s="42"/>
    </row>
    <row r="18" spans="1:10" ht="18" thickTop="1" thickBot="1" x14ac:dyDescent="0.3">
      <c r="A18" s="38"/>
      <c r="B18" s="48"/>
      <c r="C18" s="40"/>
      <c r="D18" s="40"/>
      <c r="E18" s="40"/>
      <c r="F18" s="40"/>
      <c r="G18" s="41"/>
      <c r="H18" s="41"/>
      <c r="I18" s="49">
        <f>ROUND(SUM(H17:H18),2)</f>
        <v>61.1</v>
      </c>
      <c r="J18" s="50" t="s">
        <v>15</v>
      </c>
    </row>
    <row r="19" spans="1:10" ht="18" thickTop="1" thickBot="1" x14ac:dyDescent="0.3">
      <c r="A19" s="38"/>
      <c r="B19" s="48"/>
      <c r="C19" s="40"/>
      <c r="D19" s="40"/>
      <c r="E19" s="148" t="s">
        <v>33</v>
      </c>
      <c r="F19" s="149"/>
      <c r="G19" s="150"/>
      <c r="H19" s="41"/>
      <c r="I19" s="49">
        <f>+ROUND(I18*1.1,0)</f>
        <v>67</v>
      </c>
      <c r="J19" s="50" t="s">
        <v>15</v>
      </c>
    </row>
    <row r="20" spans="1:10" ht="26.25" thickTop="1" x14ac:dyDescent="0.25">
      <c r="A20" s="52" t="str">
        <f>+'Bordereau estimatif'!A9</f>
        <v>I-3</v>
      </c>
      <c r="B20" s="43" t="str">
        <f>+'Bordereau estimatif'!B9</f>
        <v>Dépose des revêtements  des sols des sanitaires et cuisine y compris forme</v>
      </c>
      <c r="C20" s="40"/>
      <c r="D20" s="40"/>
      <c r="E20" s="40"/>
      <c r="F20" s="40"/>
      <c r="G20" s="41"/>
      <c r="H20" s="41"/>
      <c r="I20" s="41"/>
      <c r="J20" s="42"/>
    </row>
    <row r="21" spans="1:10" ht="16.5" x14ac:dyDescent="0.25">
      <c r="A21" s="38"/>
      <c r="B21" s="44" t="s">
        <v>246</v>
      </c>
      <c r="C21" s="40">
        <v>1</v>
      </c>
      <c r="D21" s="40">
        <v>2</v>
      </c>
      <c r="E21" s="40">
        <v>1</v>
      </c>
      <c r="F21" s="40">
        <v>1</v>
      </c>
      <c r="G21" s="41">
        <f t="shared" ref="G21:G23" si="3">ROUND(+C21*D21*F21*E21,2)</f>
        <v>2</v>
      </c>
      <c r="H21" s="45"/>
      <c r="I21" s="41"/>
      <c r="J21" s="42"/>
    </row>
    <row r="22" spans="1:10" ht="14.45" x14ac:dyDescent="0.3">
      <c r="A22" s="38"/>
      <c r="B22" s="44" t="s">
        <v>247</v>
      </c>
      <c r="C22" s="40">
        <v>1</v>
      </c>
      <c r="D22" s="40">
        <v>8</v>
      </c>
      <c r="E22" s="40">
        <v>1</v>
      </c>
      <c r="F22" s="40">
        <v>1</v>
      </c>
      <c r="G22" s="41">
        <f t="shared" si="3"/>
        <v>8</v>
      </c>
      <c r="H22" s="45"/>
      <c r="I22" s="41"/>
      <c r="J22" s="42"/>
    </row>
    <row r="23" spans="1:10" ht="14.45" x14ac:dyDescent="0.3">
      <c r="A23" s="38"/>
      <c r="B23" s="44" t="s">
        <v>248</v>
      </c>
      <c r="C23" s="40">
        <v>1</v>
      </c>
      <c r="D23" s="40">
        <v>12</v>
      </c>
      <c r="E23" s="40">
        <v>1</v>
      </c>
      <c r="F23" s="40">
        <v>1</v>
      </c>
      <c r="G23" s="41">
        <f t="shared" si="3"/>
        <v>12</v>
      </c>
      <c r="H23" s="45"/>
      <c r="I23" s="41"/>
      <c r="J23" s="42"/>
    </row>
    <row r="24" spans="1:10" thickBot="1" x14ac:dyDescent="0.35">
      <c r="A24" s="38"/>
      <c r="B24" s="46"/>
      <c r="C24" s="40"/>
      <c r="D24" s="40"/>
      <c r="E24" s="40"/>
      <c r="F24" s="40"/>
      <c r="G24" s="41"/>
      <c r="H24" s="47">
        <f>SUM(G21:G24)</f>
        <v>22</v>
      </c>
      <c r="I24" s="41"/>
      <c r="J24" s="42"/>
    </row>
    <row r="25" spans="1:10" ht="18" thickTop="1" thickBot="1" x14ac:dyDescent="0.3">
      <c r="A25" s="38"/>
      <c r="B25" s="48"/>
      <c r="C25" s="40"/>
      <c r="D25" s="40"/>
      <c r="E25" s="40"/>
      <c r="F25" s="40"/>
      <c r="G25" s="41"/>
      <c r="H25" s="41"/>
      <c r="I25" s="49">
        <f>ROUND(SUM(H24:H25),2)</f>
        <v>22</v>
      </c>
      <c r="J25" s="50" t="s">
        <v>15</v>
      </c>
    </row>
    <row r="26" spans="1:10" ht="18" thickTop="1" thickBot="1" x14ac:dyDescent="0.3">
      <c r="A26" s="38"/>
      <c r="B26" s="48"/>
      <c r="C26" s="40"/>
      <c r="D26" s="40"/>
      <c r="E26" s="148" t="s">
        <v>33</v>
      </c>
      <c r="F26" s="149"/>
      <c r="G26" s="150"/>
      <c r="H26" s="41"/>
      <c r="I26" s="49">
        <f>+ROUND(I25*1.1,0)</f>
        <v>24</v>
      </c>
      <c r="J26" s="50" t="s">
        <v>15</v>
      </c>
    </row>
    <row r="27" spans="1:10" ht="26.25" thickTop="1" x14ac:dyDescent="0.25">
      <c r="A27" s="52" t="str">
        <f>+'Bordereau estimatif'!A10</f>
        <v>I-4</v>
      </c>
      <c r="B27" s="43" t="str">
        <f>+'Bordereau estimatif'!B10</f>
        <v>Démolition des murs  d'épaisseur 10 cm y compris évacuation</v>
      </c>
      <c r="C27" s="40"/>
      <c r="D27" s="40"/>
      <c r="E27" s="40"/>
      <c r="F27" s="40"/>
      <c r="G27" s="41"/>
      <c r="H27" s="41"/>
      <c r="I27" s="41"/>
      <c r="J27" s="42"/>
    </row>
    <row r="28" spans="1:10" ht="16.5" x14ac:dyDescent="0.25">
      <c r="A28" s="38"/>
      <c r="B28" s="44" t="s">
        <v>253</v>
      </c>
      <c r="C28" s="40">
        <v>1</v>
      </c>
      <c r="D28" s="40">
        <v>1</v>
      </c>
      <c r="E28" s="40">
        <v>1</v>
      </c>
      <c r="F28" s="40">
        <v>3.5</v>
      </c>
      <c r="G28" s="41">
        <f t="shared" ref="G28:G29" si="4">ROUND(+C28*D28*F28*E28,2)</f>
        <v>3.5</v>
      </c>
      <c r="H28" s="45"/>
      <c r="I28" s="41"/>
      <c r="J28" s="42"/>
    </row>
    <row r="29" spans="1:10" ht="14.45" x14ac:dyDescent="0.3">
      <c r="A29" s="38"/>
      <c r="B29" s="44" t="s">
        <v>254</v>
      </c>
      <c r="C29" s="40">
        <v>1</v>
      </c>
      <c r="D29" s="40">
        <v>1</v>
      </c>
      <c r="E29" s="40">
        <v>1</v>
      </c>
      <c r="F29" s="40">
        <v>3.5</v>
      </c>
      <c r="G29" s="41">
        <f t="shared" si="4"/>
        <v>3.5</v>
      </c>
      <c r="H29" s="45"/>
      <c r="I29" s="41"/>
      <c r="J29" s="42"/>
    </row>
    <row r="30" spans="1:10" ht="14.45" x14ac:dyDescent="0.3">
      <c r="A30" s="38"/>
      <c r="B30" s="44" t="s">
        <v>255</v>
      </c>
      <c r="C30" s="40">
        <v>1</v>
      </c>
      <c r="D30" s="40">
        <v>1</v>
      </c>
      <c r="E30" s="40">
        <v>1</v>
      </c>
      <c r="F30" s="40">
        <v>3.5</v>
      </c>
      <c r="G30" s="41">
        <f t="shared" ref="G30:G31" si="5">ROUND(+C30*D30*F30*E30,2)</f>
        <v>3.5</v>
      </c>
      <c r="H30" s="45"/>
      <c r="I30" s="41"/>
      <c r="J30" s="42"/>
    </row>
    <row r="31" spans="1:10" ht="14.45" x14ac:dyDescent="0.3">
      <c r="A31" s="38"/>
      <c r="B31" s="44" t="s">
        <v>256</v>
      </c>
      <c r="C31" s="40">
        <v>1</v>
      </c>
      <c r="D31" s="40">
        <v>1</v>
      </c>
      <c r="E31" s="40">
        <v>1</v>
      </c>
      <c r="F31" s="40">
        <v>3.5</v>
      </c>
      <c r="G31" s="41">
        <f t="shared" si="5"/>
        <v>3.5</v>
      </c>
      <c r="H31" s="45"/>
      <c r="I31" s="41"/>
      <c r="J31" s="42"/>
    </row>
    <row r="32" spans="1:10" ht="14.45" x14ac:dyDescent="0.3">
      <c r="A32" s="38"/>
      <c r="B32" s="44" t="s">
        <v>257</v>
      </c>
      <c r="C32" s="40">
        <v>1</v>
      </c>
      <c r="D32" s="40">
        <v>1</v>
      </c>
      <c r="E32" s="40">
        <v>1</v>
      </c>
      <c r="F32" s="40">
        <v>3.5</v>
      </c>
      <c r="G32" s="41">
        <f t="shared" ref="G32" si="6">ROUND(+C32*D32*F32*E32,2)</f>
        <v>3.5</v>
      </c>
      <c r="H32" s="45"/>
      <c r="I32" s="41"/>
      <c r="J32" s="42"/>
    </row>
    <row r="33" spans="1:10" ht="16.5" x14ac:dyDescent="0.25">
      <c r="A33" s="38"/>
      <c r="B33" s="44" t="s">
        <v>258</v>
      </c>
      <c r="C33" s="40">
        <v>1</v>
      </c>
      <c r="D33" s="40">
        <v>1</v>
      </c>
      <c r="E33" s="40">
        <v>1</v>
      </c>
      <c r="F33" s="40">
        <v>3.5</v>
      </c>
      <c r="G33" s="41">
        <f t="shared" ref="G33" si="7">ROUND(+C33*D33*F33*E33,2)</f>
        <v>3.5</v>
      </c>
      <c r="H33" s="45"/>
      <c r="I33" s="41"/>
      <c r="J33" s="42"/>
    </row>
    <row r="34" spans="1:10" ht="16.5" x14ac:dyDescent="0.25">
      <c r="A34" s="38"/>
      <c r="B34" s="44" t="s">
        <v>259</v>
      </c>
      <c r="C34" s="40">
        <v>1</v>
      </c>
      <c r="D34" s="40">
        <v>1</v>
      </c>
      <c r="E34" s="40">
        <v>1</v>
      </c>
      <c r="F34" s="40">
        <v>3.5</v>
      </c>
      <c r="G34" s="41">
        <f t="shared" ref="G34" si="8">ROUND(+C34*D34*F34*E34,2)</f>
        <v>3.5</v>
      </c>
      <c r="H34" s="45"/>
      <c r="I34" s="41"/>
      <c r="J34" s="42"/>
    </row>
    <row r="35" spans="1:10" ht="14.45" x14ac:dyDescent="0.3">
      <c r="A35" s="38"/>
      <c r="B35" s="53" t="s">
        <v>260</v>
      </c>
      <c r="C35" s="40">
        <v>1</v>
      </c>
      <c r="D35" s="40">
        <v>1</v>
      </c>
      <c r="E35" s="40">
        <v>1</v>
      </c>
      <c r="F35" s="40">
        <v>2.2000000000000002</v>
      </c>
      <c r="G35" s="41">
        <f t="shared" ref="G35" si="9">ROUND(+C35*D35*F35*E35,2)</f>
        <v>2.2000000000000002</v>
      </c>
      <c r="H35" s="45"/>
      <c r="I35" s="41"/>
      <c r="J35" s="42"/>
    </row>
    <row r="36" spans="1:10" thickBot="1" x14ac:dyDescent="0.35">
      <c r="A36" s="38"/>
      <c r="B36" s="46"/>
      <c r="C36" s="40"/>
      <c r="D36" s="40"/>
      <c r="E36" s="40"/>
      <c r="F36" s="40"/>
      <c r="G36" s="41"/>
      <c r="H36" s="47">
        <f>SUM(G28:G36)</f>
        <v>26.7</v>
      </c>
      <c r="I36" s="41"/>
      <c r="J36" s="42"/>
    </row>
    <row r="37" spans="1:10" ht="18" thickTop="1" thickBot="1" x14ac:dyDescent="0.3">
      <c r="A37" s="38"/>
      <c r="B37" s="48"/>
      <c r="C37" s="40"/>
      <c r="D37" s="40"/>
      <c r="E37" s="40"/>
      <c r="F37" s="40"/>
      <c r="G37" s="41"/>
      <c r="H37" s="41"/>
      <c r="I37" s="49">
        <f>ROUND(SUM(H36:H37),2)</f>
        <v>26.7</v>
      </c>
      <c r="J37" s="50" t="s">
        <v>15</v>
      </c>
    </row>
    <row r="38" spans="1:10" ht="18" thickTop="1" thickBot="1" x14ac:dyDescent="0.3">
      <c r="A38" s="38"/>
      <c r="B38" s="48"/>
      <c r="C38" s="40"/>
      <c r="D38" s="40"/>
      <c r="E38" s="148" t="s">
        <v>33</v>
      </c>
      <c r="F38" s="149"/>
      <c r="G38" s="150"/>
      <c r="H38" s="41"/>
      <c r="I38" s="49">
        <f>+ROUND(I37*1.1,0)</f>
        <v>29</v>
      </c>
      <c r="J38" s="50" t="s">
        <v>15</v>
      </c>
    </row>
    <row r="39" spans="1:10" ht="26.25" thickTop="1" x14ac:dyDescent="0.25">
      <c r="A39" s="52" t="str">
        <f>+'Bordereau estimatif'!A11</f>
        <v>I-5</v>
      </c>
      <c r="B39" s="43" t="str">
        <f>+'Bordereau estimatif'!B11</f>
        <v>Démolition des dalettes ,paillasses et renformis de placards</v>
      </c>
      <c r="C39" s="40"/>
      <c r="D39" s="40"/>
      <c r="E39" s="40"/>
      <c r="F39" s="40"/>
      <c r="G39" s="41"/>
      <c r="H39" s="41"/>
      <c r="I39" s="41"/>
      <c r="J39" s="42"/>
    </row>
    <row r="40" spans="1:10" ht="16.5" x14ac:dyDescent="0.25">
      <c r="A40" s="38"/>
      <c r="B40" s="44" t="s">
        <v>261</v>
      </c>
      <c r="C40" s="40">
        <v>2</v>
      </c>
      <c r="D40" s="40">
        <v>2.7</v>
      </c>
      <c r="E40" s="40">
        <v>0.6</v>
      </c>
      <c r="F40" s="40">
        <v>1</v>
      </c>
      <c r="G40" s="41">
        <f t="shared" ref="G40:G49" si="10">ROUND(+C40*D40*F40*E40,2)</f>
        <v>3.24</v>
      </c>
      <c r="H40" s="45"/>
      <c r="I40" s="41"/>
      <c r="J40" s="42"/>
    </row>
    <row r="41" spans="1:10" ht="14.45" x14ac:dyDescent="0.3">
      <c r="A41" s="38"/>
      <c r="B41" s="44" t="s">
        <v>262</v>
      </c>
      <c r="C41" s="40">
        <v>2</v>
      </c>
      <c r="D41" s="40">
        <v>2.7</v>
      </c>
      <c r="E41" s="40">
        <v>0.6</v>
      </c>
      <c r="F41" s="40">
        <v>1</v>
      </c>
      <c r="G41" s="41">
        <f t="shared" si="10"/>
        <v>3.24</v>
      </c>
      <c r="H41" s="45"/>
      <c r="I41" s="41"/>
      <c r="J41" s="42"/>
    </row>
    <row r="42" spans="1:10" ht="14.45" x14ac:dyDescent="0.3">
      <c r="A42" s="38"/>
      <c r="B42" s="44" t="s">
        <v>263</v>
      </c>
      <c r="C42" s="40">
        <v>2</v>
      </c>
      <c r="D42" s="40">
        <v>1.7</v>
      </c>
      <c r="E42" s="40">
        <v>0.6</v>
      </c>
      <c r="F42" s="40">
        <v>1</v>
      </c>
      <c r="G42" s="41">
        <f t="shared" si="10"/>
        <v>2.04</v>
      </c>
      <c r="H42" s="45"/>
      <c r="I42" s="41"/>
      <c r="J42" s="42"/>
    </row>
    <row r="43" spans="1:10" ht="14.45" x14ac:dyDescent="0.3">
      <c r="A43" s="38"/>
      <c r="B43" s="44" t="s">
        <v>264</v>
      </c>
      <c r="C43" s="40">
        <v>2</v>
      </c>
      <c r="D43" s="40">
        <v>1.7</v>
      </c>
      <c r="E43" s="40">
        <v>0.6</v>
      </c>
      <c r="F43" s="40">
        <v>1</v>
      </c>
      <c r="G43" s="41">
        <f t="shared" si="10"/>
        <v>2.04</v>
      </c>
      <c r="H43" s="45"/>
      <c r="I43" s="41"/>
      <c r="J43" s="42"/>
    </row>
    <row r="44" spans="1:10" ht="14.45" x14ac:dyDescent="0.3">
      <c r="A44" s="38"/>
      <c r="B44" s="44" t="s">
        <v>265</v>
      </c>
      <c r="C44" s="40">
        <v>2</v>
      </c>
      <c r="D44" s="40">
        <v>0.9</v>
      </c>
      <c r="E44" s="40">
        <v>0.6</v>
      </c>
      <c r="F44" s="40">
        <v>1</v>
      </c>
      <c r="G44" s="41">
        <f t="shared" si="10"/>
        <v>1.08</v>
      </c>
      <c r="H44" s="45"/>
      <c r="I44" s="41"/>
      <c r="J44" s="42"/>
    </row>
    <row r="45" spans="1:10" ht="14.45" x14ac:dyDescent="0.3">
      <c r="A45" s="38"/>
      <c r="B45" s="44"/>
      <c r="C45" s="40">
        <v>2</v>
      </c>
      <c r="D45" s="40">
        <v>1.7</v>
      </c>
      <c r="E45" s="40">
        <v>0.6</v>
      </c>
      <c r="F45" s="40">
        <v>1</v>
      </c>
      <c r="G45" s="41">
        <f t="shared" ref="G45:G46" si="11">ROUND(+C45*D45*F45*E45,2)</f>
        <v>2.04</v>
      </c>
      <c r="H45" s="45"/>
      <c r="I45" s="41"/>
      <c r="J45" s="42"/>
    </row>
    <row r="46" spans="1:10" ht="14.45" x14ac:dyDescent="0.3">
      <c r="A46" s="38"/>
      <c r="B46" s="44" t="s">
        <v>266</v>
      </c>
      <c r="C46" s="40">
        <v>1</v>
      </c>
      <c r="D46" s="40">
        <v>3.6</v>
      </c>
      <c r="E46" s="40">
        <v>0.6</v>
      </c>
      <c r="F46" s="40">
        <v>1</v>
      </c>
      <c r="G46" s="41">
        <f t="shared" si="11"/>
        <v>2.16</v>
      </c>
      <c r="H46" s="45"/>
      <c r="I46" s="41"/>
      <c r="J46" s="42"/>
    </row>
    <row r="47" spans="1:10" ht="16.5" x14ac:dyDescent="0.25">
      <c r="A47" s="38"/>
      <c r="B47" s="44" t="s">
        <v>267</v>
      </c>
      <c r="C47" s="40">
        <v>2</v>
      </c>
      <c r="D47" s="40">
        <v>1.9</v>
      </c>
      <c r="E47" s="40">
        <v>0.6</v>
      </c>
      <c r="F47" s="40">
        <v>1</v>
      </c>
      <c r="G47" s="41">
        <f t="shared" si="10"/>
        <v>2.2799999999999998</v>
      </c>
      <c r="H47" s="45"/>
      <c r="I47" s="41"/>
      <c r="J47" s="42"/>
    </row>
    <row r="48" spans="1:10" ht="14.45" x14ac:dyDescent="0.3">
      <c r="A48" s="38"/>
      <c r="B48" s="44"/>
      <c r="C48" s="40">
        <v>2</v>
      </c>
      <c r="D48" s="40">
        <v>2.6</v>
      </c>
      <c r="E48" s="40">
        <v>0.6</v>
      </c>
      <c r="F48" s="40">
        <v>1</v>
      </c>
      <c r="G48" s="41">
        <f t="shared" ref="G48" si="12">ROUND(+C48*D48*F48*E48,2)</f>
        <v>3.12</v>
      </c>
      <c r="H48" s="45"/>
      <c r="I48" s="41"/>
      <c r="J48" s="42"/>
    </row>
    <row r="49" spans="1:10" ht="16.5" x14ac:dyDescent="0.25">
      <c r="A49" s="38"/>
      <c r="B49" s="44" t="s">
        <v>268</v>
      </c>
      <c r="C49" s="40">
        <v>2</v>
      </c>
      <c r="D49" s="40">
        <v>2.7</v>
      </c>
      <c r="E49" s="40">
        <v>0.6</v>
      </c>
      <c r="F49" s="40">
        <v>1</v>
      </c>
      <c r="G49" s="41">
        <f t="shared" si="10"/>
        <v>3.24</v>
      </c>
      <c r="H49" s="45"/>
      <c r="I49" s="41"/>
      <c r="J49" s="42"/>
    </row>
    <row r="50" spans="1:10" thickBot="1" x14ac:dyDescent="0.35">
      <c r="A50" s="38"/>
      <c r="B50" s="46"/>
      <c r="C50" s="40"/>
      <c r="D50" s="40"/>
      <c r="E50" s="40"/>
      <c r="F50" s="40"/>
      <c r="G50" s="41"/>
      <c r="H50" s="47">
        <f>SUM(G40:G50)</f>
        <v>24.480000000000004</v>
      </c>
      <c r="I50" s="41"/>
      <c r="J50" s="42"/>
    </row>
    <row r="51" spans="1:10" ht="18" thickTop="1" thickBot="1" x14ac:dyDescent="0.3">
      <c r="A51" s="38"/>
      <c r="B51" s="48"/>
      <c r="C51" s="40"/>
      <c r="D51" s="40"/>
      <c r="E51" s="40"/>
      <c r="F51" s="40"/>
      <c r="G51" s="41"/>
      <c r="H51" s="41"/>
      <c r="I51" s="49">
        <f>ROUND(SUM(H50:H51),2)</f>
        <v>24.48</v>
      </c>
      <c r="J51" s="50" t="s">
        <v>15</v>
      </c>
    </row>
    <row r="52" spans="1:10" ht="18" thickTop="1" thickBot="1" x14ac:dyDescent="0.3">
      <c r="A52" s="38"/>
      <c r="B52" s="48"/>
      <c r="C52" s="40"/>
      <c r="D52" s="40"/>
      <c r="E52" s="148" t="s">
        <v>33</v>
      </c>
      <c r="F52" s="149"/>
      <c r="G52" s="150"/>
      <c r="H52" s="41"/>
      <c r="I52" s="49">
        <f>+ROUND(I51*1.1,0)</f>
        <v>27</v>
      </c>
      <c r="J52" s="50" t="s">
        <v>15</v>
      </c>
    </row>
    <row r="53" spans="1:10" thickTop="1" x14ac:dyDescent="0.3">
      <c r="A53" s="38"/>
      <c r="B53" s="90"/>
      <c r="C53" s="40"/>
      <c r="D53" s="40"/>
      <c r="E53" s="40"/>
      <c r="F53" s="40"/>
      <c r="G53" s="41"/>
      <c r="H53" s="41"/>
      <c r="I53" s="41"/>
      <c r="J53" s="42"/>
    </row>
    <row r="54" spans="1:10" ht="16.5" x14ac:dyDescent="0.25">
      <c r="A54" s="38"/>
      <c r="B54" s="39" t="str">
        <f>+'Bordereau estimatif'!B20</f>
        <v>III-Travaux de constructions et d'aménagement</v>
      </c>
      <c r="C54" s="40"/>
      <c r="D54" s="40"/>
      <c r="E54" s="40"/>
      <c r="F54" s="40"/>
      <c r="G54" s="41"/>
      <c r="H54" s="41"/>
      <c r="I54" s="41"/>
      <c r="J54" s="42"/>
    </row>
    <row r="55" spans="1:10" ht="27.6" x14ac:dyDescent="0.3">
      <c r="A55" s="52" t="str">
        <f>+'Bordereau estimatif'!A21</f>
        <v>III-1</v>
      </c>
      <c r="B55" s="43" t="str">
        <f>+'Bordereau estimatif'!B21</f>
        <v>Construction cloisons en briques creuses de 7 cm y compris enduit de ciment</v>
      </c>
      <c r="C55" s="40"/>
      <c r="D55" s="40"/>
      <c r="E55" s="40"/>
      <c r="F55" s="40"/>
      <c r="G55" s="41"/>
      <c r="H55" s="41"/>
      <c r="I55" s="41"/>
      <c r="J55" s="42"/>
    </row>
    <row r="56" spans="1:10" ht="14.45" x14ac:dyDescent="0.3">
      <c r="A56" s="38"/>
      <c r="B56" s="44" t="s">
        <v>32</v>
      </c>
      <c r="C56" s="40">
        <v>1</v>
      </c>
      <c r="D56" s="40">
        <v>11</v>
      </c>
      <c r="E56" s="40">
        <v>1</v>
      </c>
      <c r="F56" s="40">
        <v>1.1000000000000001</v>
      </c>
      <c r="G56" s="41">
        <f t="shared" ref="G56:G57" si="13">ROUND(+C56*D56*F56*E56,2)</f>
        <v>12.1</v>
      </c>
      <c r="H56" s="45"/>
      <c r="I56" s="41"/>
      <c r="J56" s="42"/>
    </row>
    <row r="57" spans="1:10" ht="14.45" x14ac:dyDescent="0.3">
      <c r="A57" s="38"/>
      <c r="B57" s="53" t="s">
        <v>473</v>
      </c>
      <c r="C57" s="40">
        <v>1</v>
      </c>
      <c r="D57" s="40">
        <v>4</v>
      </c>
      <c r="E57" s="40">
        <v>1</v>
      </c>
      <c r="F57" s="40">
        <v>3</v>
      </c>
      <c r="G57" s="41">
        <f t="shared" si="13"/>
        <v>12</v>
      </c>
      <c r="H57" s="45"/>
      <c r="I57" s="41"/>
      <c r="J57" s="42"/>
    </row>
    <row r="58" spans="1:10" thickBot="1" x14ac:dyDescent="0.35">
      <c r="A58" s="38"/>
      <c r="B58" s="46"/>
      <c r="C58" s="40"/>
      <c r="D58" s="40"/>
      <c r="E58" s="40"/>
      <c r="F58" s="40"/>
      <c r="G58" s="41"/>
      <c r="H58" s="47">
        <f>SUM(G56:G58)</f>
        <v>24.1</v>
      </c>
      <c r="I58" s="41"/>
      <c r="J58" s="42"/>
    </row>
    <row r="59" spans="1:10" ht="18" thickTop="1" thickBot="1" x14ac:dyDescent="0.3">
      <c r="A59" s="38"/>
      <c r="B59" s="48"/>
      <c r="C59" s="40"/>
      <c r="D59" s="40"/>
      <c r="E59" s="40"/>
      <c r="F59" s="40"/>
      <c r="G59" s="41"/>
      <c r="H59" s="41"/>
      <c r="I59" s="49">
        <f>ROUND(SUM(H58:H59),2)</f>
        <v>24.1</v>
      </c>
      <c r="J59" s="50" t="s">
        <v>15</v>
      </c>
    </row>
    <row r="60" spans="1:10" ht="18" thickTop="1" thickBot="1" x14ac:dyDescent="0.3">
      <c r="A60" s="38"/>
      <c r="B60" s="48"/>
      <c r="C60" s="40"/>
      <c r="D60" s="40"/>
      <c r="E60" s="148" t="s">
        <v>33</v>
      </c>
      <c r="F60" s="149"/>
      <c r="G60" s="150"/>
      <c r="H60" s="41"/>
      <c r="I60" s="49">
        <f>+ROUND(I59*1.1,0)</f>
        <v>27</v>
      </c>
      <c r="J60" s="50" t="s">
        <v>15</v>
      </c>
    </row>
    <row r="61" spans="1:10" ht="26.25" thickTop="1" x14ac:dyDescent="0.25">
      <c r="A61" s="52" t="str">
        <f>+'Bordereau estimatif'!A23</f>
        <v>III-3</v>
      </c>
      <c r="B61" s="43" t="str">
        <f>+'Bordereau estimatif'!B23</f>
        <v xml:space="preserve">Revêtement mural en carreaux grés Céram de 30 x 60 cm </v>
      </c>
      <c r="C61" s="40"/>
      <c r="D61" s="40"/>
      <c r="E61" s="40"/>
      <c r="F61" s="40"/>
      <c r="G61" s="41"/>
      <c r="H61" s="41"/>
      <c r="I61" s="41"/>
      <c r="J61" s="42"/>
    </row>
    <row r="62" spans="1:10" ht="16.5" x14ac:dyDescent="0.25">
      <c r="A62" s="38"/>
      <c r="B62" s="44" t="s">
        <v>286</v>
      </c>
      <c r="C62" s="40">
        <v>1</v>
      </c>
      <c r="D62" s="40">
        <v>6.5</v>
      </c>
      <c r="E62" s="40">
        <v>1</v>
      </c>
      <c r="F62" s="40">
        <v>2.2000000000000002</v>
      </c>
      <c r="G62" s="41">
        <f t="shared" ref="G62:G70" si="14">ROUND(+C62*D62*F62*E62,2)</f>
        <v>14.3</v>
      </c>
      <c r="H62" s="45"/>
      <c r="I62" s="41"/>
      <c r="J62" s="42"/>
    </row>
    <row r="63" spans="1:10" ht="16.5" x14ac:dyDescent="0.25">
      <c r="A63" s="38"/>
      <c r="B63" s="53" t="s">
        <v>44</v>
      </c>
      <c r="C63" s="40">
        <v>-1</v>
      </c>
      <c r="D63" s="40">
        <v>0.8</v>
      </c>
      <c r="E63" s="40">
        <v>1</v>
      </c>
      <c r="F63" s="40">
        <v>2.1</v>
      </c>
      <c r="G63" s="41">
        <f t="shared" si="14"/>
        <v>-1.68</v>
      </c>
      <c r="H63" s="45"/>
      <c r="I63" s="41"/>
      <c r="J63" s="42"/>
    </row>
    <row r="64" spans="1:10" ht="14.45" x14ac:dyDescent="0.3">
      <c r="A64" s="38"/>
      <c r="B64" s="44" t="s">
        <v>287</v>
      </c>
      <c r="C64" s="40">
        <v>1</v>
      </c>
      <c r="D64" s="40">
        <v>7</v>
      </c>
      <c r="E64" s="40">
        <v>1</v>
      </c>
      <c r="F64" s="40">
        <v>2.2000000000000002</v>
      </c>
      <c r="G64" s="41">
        <f t="shared" si="14"/>
        <v>15.4</v>
      </c>
      <c r="H64" s="45"/>
      <c r="I64" s="41"/>
      <c r="J64" s="42"/>
    </row>
    <row r="65" spans="1:10" ht="16.5" x14ac:dyDescent="0.25">
      <c r="A65" s="38"/>
      <c r="B65" s="53" t="s">
        <v>44</v>
      </c>
      <c r="C65" s="40">
        <v>-1</v>
      </c>
      <c r="D65" s="40">
        <v>0.8</v>
      </c>
      <c r="E65" s="40">
        <v>1</v>
      </c>
      <c r="F65" s="40">
        <v>2.1</v>
      </c>
      <c r="G65" s="41">
        <f t="shared" si="14"/>
        <v>-1.68</v>
      </c>
      <c r="H65" s="45"/>
      <c r="I65" s="41"/>
      <c r="J65" s="42"/>
    </row>
    <row r="66" spans="1:10" ht="14.45" x14ac:dyDescent="0.3">
      <c r="A66" s="38"/>
      <c r="B66" s="53" t="s">
        <v>249</v>
      </c>
      <c r="C66" s="40">
        <v>1</v>
      </c>
      <c r="D66" s="40">
        <v>7.8</v>
      </c>
      <c r="E66" s="40">
        <v>1</v>
      </c>
      <c r="F66" s="40">
        <v>2.2000000000000002</v>
      </c>
      <c r="G66" s="41">
        <f t="shared" si="14"/>
        <v>17.16</v>
      </c>
      <c r="H66" s="45"/>
      <c r="I66" s="41"/>
      <c r="J66" s="42"/>
    </row>
    <row r="67" spans="1:10" ht="15.6" customHeight="1" x14ac:dyDescent="0.3">
      <c r="A67" s="38"/>
      <c r="B67" s="53"/>
      <c r="C67" s="40">
        <v>1</v>
      </c>
      <c r="D67" s="40">
        <v>6</v>
      </c>
      <c r="E67" s="40">
        <v>1</v>
      </c>
      <c r="F67" s="40">
        <v>2.2000000000000002</v>
      </c>
      <c r="G67" s="41">
        <f t="shared" si="14"/>
        <v>13.2</v>
      </c>
      <c r="H67" s="45"/>
      <c r="I67" s="41"/>
      <c r="J67" s="42"/>
    </row>
    <row r="68" spans="1:10" ht="14.45" x14ac:dyDescent="0.3">
      <c r="A68" s="38"/>
      <c r="B68" s="53"/>
      <c r="C68" s="40">
        <v>1</v>
      </c>
      <c r="D68" s="40">
        <v>5</v>
      </c>
      <c r="E68" s="40">
        <v>1</v>
      </c>
      <c r="F68" s="40">
        <v>2.2000000000000002</v>
      </c>
      <c r="G68" s="41">
        <f t="shared" si="14"/>
        <v>11</v>
      </c>
      <c r="H68" s="45"/>
      <c r="I68" s="41"/>
      <c r="J68" s="42"/>
    </row>
    <row r="69" spans="1:10" ht="16.5" x14ac:dyDescent="0.25">
      <c r="A69" s="38"/>
      <c r="B69" s="53" t="s">
        <v>44</v>
      </c>
      <c r="C69" s="40">
        <v>-5</v>
      </c>
      <c r="D69" s="40">
        <v>0.8</v>
      </c>
      <c r="E69" s="40">
        <v>1</v>
      </c>
      <c r="F69" s="40">
        <v>2.1</v>
      </c>
      <c r="G69" s="41">
        <f t="shared" si="14"/>
        <v>-8.4</v>
      </c>
      <c r="H69" s="45"/>
      <c r="I69" s="41"/>
      <c r="J69" s="42"/>
    </row>
    <row r="70" spans="1:10" ht="15.6" customHeight="1" x14ac:dyDescent="0.25">
      <c r="A70" s="38"/>
      <c r="B70" s="44" t="s">
        <v>288</v>
      </c>
      <c r="C70" s="40">
        <v>1</v>
      </c>
      <c r="D70" s="40">
        <v>3</v>
      </c>
      <c r="E70" s="40">
        <v>1</v>
      </c>
      <c r="F70" s="40">
        <v>0.6</v>
      </c>
      <c r="G70" s="41">
        <f t="shared" si="14"/>
        <v>1.8</v>
      </c>
      <c r="H70" s="45"/>
      <c r="I70" s="41"/>
      <c r="J70" s="42"/>
    </row>
    <row r="71" spans="1:10" thickBot="1" x14ac:dyDescent="0.35">
      <c r="A71" s="38"/>
      <c r="B71" s="46"/>
      <c r="C71" s="40"/>
      <c r="D71" s="40"/>
      <c r="E71" s="40"/>
      <c r="F71" s="40"/>
      <c r="G71" s="41"/>
      <c r="H71" s="47">
        <f>SUM(G62:G71)</f>
        <v>61.1</v>
      </c>
      <c r="I71" s="41"/>
      <c r="J71" s="42"/>
    </row>
    <row r="72" spans="1:10" ht="18" thickTop="1" thickBot="1" x14ac:dyDescent="0.3">
      <c r="A72" s="38"/>
      <c r="B72" s="48"/>
      <c r="C72" s="40"/>
      <c r="D72" s="40"/>
      <c r="E72" s="40"/>
      <c r="F72" s="40"/>
      <c r="G72" s="41"/>
      <c r="H72" s="41"/>
      <c r="I72" s="49">
        <f>ROUND(SUM(H71:H72),2)</f>
        <v>61.1</v>
      </c>
      <c r="J72" s="50" t="s">
        <v>15</v>
      </c>
    </row>
    <row r="73" spans="1:10" ht="18" thickTop="1" thickBot="1" x14ac:dyDescent="0.3">
      <c r="A73" s="38"/>
      <c r="B73" s="48"/>
      <c r="C73" s="40"/>
      <c r="D73" s="40"/>
      <c r="E73" s="148" t="s">
        <v>33</v>
      </c>
      <c r="F73" s="149"/>
      <c r="G73" s="150"/>
      <c r="H73" s="41"/>
      <c r="I73" s="49">
        <f>+ROUND(I72*1.1,0)</f>
        <v>67</v>
      </c>
      <c r="J73" s="50" t="s">
        <v>15</v>
      </c>
    </row>
    <row r="74" spans="1:10" ht="26.25" thickTop="1" x14ac:dyDescent="0.25">
      <c r="A74" s="52" t="str">
        <f>+'Bordereau estimatif'!A24</f>
        <v>III-4</v>
      </c>
      <c r="B74" s="43" t="str">
        <f>+'Bordereau estimatif'!B24</f>
        <v>Revêtement du sol  en carreaux grés Céram de 30 x 30 cm anti dérapants</v>
      </c>
      <c r="C74" s="40"/>
      <c r="D74" s="40"/>
      <c r="E74" s="51"/>
      <c r="F74" s="110"/>
      <c r="G74" s="111"/>
      <c r="H74" s="41"/>
      <c r="I74" s="118"/>
      <c r="J74" s="50"/>
    </row>
    <row r="75" spans="1:10" ht="16.5" x14ac:dyDescent="0.25">
      <c r="A75" s="38"/>
      <c r="B75" s="44" t="s">
        <v>246</v>
      </c>
      <c r="C75" s="40">
        <v>1</v>
      </c>
      <c r="D75" s="40">
        <v>2</v>
      </c>
      <c r="E75" s="40">
        <v>1</v>
      </c>
      <c r="F75" s="40">
        <v>1</v>
      </c>
      <c r="G75" s="41">
        <f t="shared" ref="G75:G77" si="15">ROUND(+C75*D75*F75*E75,2)</f>
        <v>2</v>
      </c>
      <c r="H75" s="45"/>
      <c r="I75" s="41"/>
      <c r="J75" s="42"/>
    </row>
    <row r="76" spans="1:10" ht="16.5" x14ac:dyDescent="0.25">
      <c r="A76" s="38"/>
      <c r="B76" s="44" t="s">
        <v>247</v>
      </c>
      <c r="C76" s="40">
        <v>1</v>
      </c>
      <c r="D76" s="40">
        <v>8</v>
      </c>
      <c r="E76" s="40">
        <v>1</v>
      </c>
      <c r="F76" s="40">
        <v>1</v>
      </c>
      <c r="G76" s="41">
        <f t="shared" si="15"/>
        <v>8</v>
      </c>
      <c r="H76" s="45"/>
      <c r="I76" s="41"/>
      <c r="J76" s="42"/>
    </row>
    <row r="77" spans="1:10" ht="16.5" x14ac:dyDescent="0.25">
      <c r="A77" s="38"/>
      <c r="B77" s="44" t="s">
        <v>248</v>
      </c>
      <c r="C77" s="40">
        <v>1</v>
      </c>
      <c r="D77" s="40">
        <v>12</v>
      </c>
      <c r="E77" s="40">
        <v>1</v>
      </c>
      <c r="F77" s="40">
        <v>1</v>
      </c>
      <c r="G77" s="41">
        <f t="shared" si="15"/>
        <v>12</v>
      </c>
      <c r="H77" s="45"/>
      <c r="I77" s="41"/>
      <c r="J77" s="42"/>
    </row>
    <row r="78" spans="1:10" ht="17.25" thickBot="1" x14ac:dyDescent="0.3">
      <c r="A78" s="38"/>
      <c r="B78" s="46"/>
      <c r="C78" s="40"/>
      <c r="D78" s="40"/>
      <c r="E78" s="40"/>
      <c r="F78" s="40"/>
      <c r="G78" s="41"/>
      <c r="H78" s="47">
        <f>SUM(G75:G78)</f>
        <v>22</v>
      </c>
      <c r="I78" s="41"/>
      <c r="J78" s="42"/>
    </row>
    <row r="79" spans="1:10" ht="18" thickTop="1" thickBot="1" x14ac:dyDescent="0.3">
      <c r="A79" s="38"/>
      <c r="B79" s="48"/>
      <c r="C79" s="40"/>
      <c r="D79" s="40"/>
      <c r="E79" s="40"/>
      <c r="F79" s="40"/>
      <c r="G79" s="41"/>
      <c r="H79" s="41"/>
      <c r="I79" s="49">
        <f>ROUND(SUM(H78:H79),2)</f>
        <v>22</v>
      </c>
      <c r="J79" s="50" t="s">
        <v>15</v>
      </c>
    </row>
    <row r="80" spans="1:10" ht="18" thickTop="1" thickBot="1" x14ac:dyDescent="0.3">
      <c r="A80" s="38"/>
      <c r="B80" s="48"/>
      <c r="C80" s="40"/>
      <c r="D80" s="40"/>
      <c r="E80" s="148" t="s">
        <v>33</v>
      </c>
      <c r="F80" s="149"/>
      <c r="G80" s="150"/>
      <c r="H80" s="41"/>
      <c r="I80" s="49">
        <f>+ROUND(I79*1.1,0)</f>
        <v>24</v>
      </c>
      <c r="J80" s="50" t="s">
        <v>15</v>
      </c>
    </row>
    <row r="81" spans="1:10" ht="17.25" thickTop="1" x14ac:dyDescent="0.25">
      <c r="A81" s="52" t="str">
        <f>+'Bordereau estimatif'!A31</f>
        <v>III-11</v>
      </c>
      <c r="B81" s="43" t="str">
        <f>+'Bordereau estimatif'!B31</f>
        <v>Fourniture et pose de stores en tissu à enroulement</v>
      </c>
      <c r="C81" s="40"/>
      <c r="D81" s="40"/>
      <c r="E81" s="40"/>
      <c r="F81" s="40"/>
      <c r="G81" s="41"/>
      <c r="H81" s="41"/>
      <c r="I81" s="41"/>
      <c r="J81" s="42"/>
    </row>
    <row r="82" spans="1:10" ht="16.5" x14ac:dyDescent="0.25">
      <c r="A82" s="38"/>
      <c r="B82" s="44" t="s">
        <v>138</v>
      </c>
      <c r="C82" s="40">
        <v>2</v>
      </c>
      <c r="D82" s="40">
        <v>1.1000000000000001</v>
      </c>
      <c r="E82" s="40">
        <v>1</v>
      </c>
      <c r="F82" s="40">
        <v>2.2000000000000002</v>
      </c>
      <c r="G82" s="41">
        <f t="shared" ref="G82:G92" si="16">ROUND(+C82*D82*F82*E82,2)</f>
        <v>4.84</v>
      </c>
      <c r="H82" s="45"/>
      <c r="I82" s="41"/>
      <c r="J82" s="42"/>
    </row>
    <row r="83" spans="1:10" ht="16.5" x14ac:dyDescent="0.25">
      <c r="A83" s="38"/>
      <c r="B83" s="53"/>
      <c r="C83" s="40">
        <v>2</v>
      </c>
      <c r="D83" s="40">
        <v>1.3</v>
      </c>
      <c r="E83" s="40">
        <v>1</v>
      </c>
      <c r="F83" s="40">
        <v>1.5</v>
      </c>
      <c r="G83" s="41">
        <f t="shared" ref="G83" si="17">ROUND(+C83*D83*F83*E83,2)</f>
        <v>3.9</v>
      </c>
      <c r="H83" s="45"/>
      <c r="I83" s="41"/>
      <c r="J83" s="42"/>
    </row>
    <row r="84" spans="1:10" ht="16.5" x14ac:dyDescent="0.25">
      <c r="A84" s="38"/>
      <c r="B84" s="53" t="s">
        <v>139</v>
      </c>
      <c r="C84" s="40">
        <v>1</v>
      </c>
      <c r="D84" s="40">
        <v>1.3</v>
      </c>
      <c r="E84" s="40">
        <v>1</v>
      </c>
      <c r="F84" s="40">
        <v>1.5</v>
      </c>
      <c r="G84" s="41">
        <f t="shared" ref="G84" si="18">ROUND(+C84*D84*F84*E84,2)</f>
        <v>1.95</v>
      </c>
      <c r="H84" s="41"/>
      <c r="I84" s="41"/>
      <c r="J84" s="42"/>
    </row>
    <row r="85" spans="1:10" ht="16.5" x14ac:dyDescent="0.25">
      <c r="A85" s="38"/>
      <c r="B85" s="53" t="s">
        <v>140</v>
      </c>
      <c r="C85" s="40">
        <v>6</v>
      </c>
      <c r="D85" s="40">
        <v>0.8</v>
      </c>
      <c r="E85" s="40">
        <v>1</v>
      </c>
      <c r="F85" s="40">
        <v>2.5</v>
      </c>
      <c r="G85" s="41">
        <f t="shared" si="16"/>
        <v>12</v>
      </c>
      <c r="H85" s="41"/>
      <c r="I85" s="41"/>
      <c r="J85" s="42"/>
    </row>
    <row r="86" spans="1:10" ht="16.5" x14ac:dyDescent="0.25">
      <c r="A86" s="38"/>
      <c r="B86" s="53" t="s">
        <v>295</v>
      </c>
      <c r="C86" s="40">
        <v>4</v>
      </c>
      <c r="D86" s="40">
        <v>1.3</v>
      </c>
      <c r="E86" s="40">
        <v>1</v>
      </c>
      <c r="F86" s="40">
        <v>1.5</v>
      </c>
      <c r="G86" s="41">
        <f t="shared" si="16"/>
        <v>7.8</v>
      </c>
      <c r="H86" s="41"/>
      <c r="I86" s="41"/>
      <c r="J86" s="42"/>
    </row>
    <row r="87" spans="1:10" ht="16.5" x14ac:dyDescent="0.25">
      <c r="A87" s="38"/>
      <c r="B87" s="53" t="s">
        <v>296</v>
      </c>
      <c r="C87" s="40">
        <v>1</v>
      </c>
      <c r="D87" s="40">
        <v>1.6</v>
      </c>
      <c r="E87" s="40">
        <v>1</v>
      </c>
      <c r="F87" s="40">
        <v>1.5</v>
      </c>
      <c r="G87" s="41">
        <f t="shared" si="16"/>
        <v>2.4</v>
      </c>
      <c r="H87" s="41"/>
      <c r="I87" s="41"/>
      <c r="J87" s="42"/>
    </row>
    <row r="88" spans="1:10" ht="16.5" x14ac:dyDescent="0.25">
      <c r="A88" s="38"/>
      <c r="B88" s="53" t="s">
        <v>297</v>
      </c>
      <c r="C88" s="40">
        <v>1</v>
      </c>
      <c r="D88" s="40">
        <v>1.6</v>
      </c>
      <c r="E88" s="40">
        <v>1</v>
      </c>
      <c r="F88" s="40">
        <v>1.5</v>
      </c>
      <c r="G88" s="41">
        <f t="shared" si="16"/>
        <v>2.4</v>
      </c>
      <c r="H88" s="41"/>
      <c r="I88" s="41"/>
      <c r="J88" s="42"/>
    </row>
    <row r="89" spans="1:10" ht="16.5" x14ac:dyDescent="0.25">
      <c r="A89" s="38"/>
      <c r="B89" s="53" t="s">
        <v>298</v>
      </c>
      <c r="C89" s="40">
        <v>1</v>
      </c>
      <c r="D89" s="40">
        <v>1.6</v>
      </c>
      <c r="E89" s="40">
        <v>1</v>
      </c>
      <c r="F89" s="40">
        <v>1.5</v>
      </c>
      <c r="G89" s="41">
        <f t="shared" ref="G89" si="19">ROUND(+C89*D89*F89*E89,2)</f>
        <v>2.4</v>
      </c>
      <c r="H89" s="41"/>
      <c r="I89" s="41"/>
      <c r="J89" s="42"/>
    </row>
    <row r="90" spans="1:10" ht="16.5" x14ac:dyDescent="0.25">
      <c r="A90" s="38"/>
      <c r="B90" s="53" t="s">
        <v>35</v>
      </c>
      <c r="C90" s="40">
        <v>1</v>
      </c>
      <c r="D90" s="40">
        <v>1.1000000000000001</v>
      </c>
      <c r="E90" s="40">
        <v>1</v>
      </c>
      <c r="F90" s="40">
        <v>1.4</v>
      </c>
      <c r="G90" s="41">
        <f t="shared" si="16"/>
        <v>1.54</v>
      </c>
      <c r="H90" s="41"/>
      <c r="I90" s="41"/>
      <c r="J90" s="42"/>
    </row>
    <row r="91" spans="1:10" ht="16.5" x14ac:dyDescent="0.25">
      <c r="A91" s="38"/>
      <c r="B91" s="53"/>
      <c r="C91" s="40">
        <v>1</v>
      </c>
      <c r="D91" s="40">
        <v>1</v>
      </c>
      <c r="E91" s="40">
        <v>1</v>
      </c>
      <c r="F91" s="40">
        <v>2.4</v>
      </c>
      <c r="G91" s="41">
        <f t="shared" si="16"/>
        <v>2.4</v>
      </c>
      <c r="H91" s="41"/>
      <c r="I91" s="41"/>
      <c r="J91" s="42"/>
    </row>
    <row r="92" spans="1:10" ht="16.5" x14ac:dyDescent="0.25">
      <c r="A92" s="38"/>
      <c r="B92" s="53" t="s">
        <v>299</v>
      </c>
      <c r="C92" s="40">
        <v>1</v>
      </c>
      <c r="D92" s="40">
        <v>1.1000000000000001</v>
      </c>
      <c r="E92" s="40">
        <v>1</v>
      </c>
      <c r="F92" s="40">
        <v>1.5</v>
      </c>
      <c r="G92" s="41">
        <f t="shared" si="16"/>
        <v>1.65</v>
      </c>
      <c r="H92" s="41"/>
      <c r="I92" s="41"/>
      <c r="J92" s="42"/>
    </row>
    <row r="93" spans="1:10" ht="17.25" thickBot="1" x14ac:dyDescent="0.3">
      <c r="A93" s="38"/>
      <c r="B93" s="90"/>
      <c r="C93" s="40"/>
      <c r="D93" s="40"/>
      <c r="E93" s="40"/>
      <c r="F93" s="40"/>
      <c r="G93" s="41"/>
      <c r="H93" s="47">
        <f>SUM(G82:G93)</f>
        <v>43.279999999999994</v>
      </c>
      <c r="I93" s="41"/>
      <c r="J93" s="42"/>
    </row>
    <row r="94" spans="1:10" ht="18" thickTop="1" thickBot="1" x14ac:dyDescent="0.3">
      <c r="A94" s="38"/>
      <c r="B94" s="90"/>
      <c r="C94" s="40"/>
      <c r="D94" s="40"/>
      <c r="E94" s="40"/>
      <c r="F94" s="40"/>
      <c r="G94" s="41"/>
      <c r="H94" s="41"/>
      <c r="I94" s="49">
        <f>ROUND(SUM(H93:H94),2)</f>
        <v>43.28</v>
      </c>
      <c r="J94" s="50" t="s">
        <v>15</v>
      </c>
    </row>
    <row r="95" spans="1:10" ht="18" thickTop="1" thickBot="1" x14ac:dyDescent="0.3">
      <c r="A95" s="38"/>
      <c r="B95" s="90"/>
      <c r="C95" s="40"/>
      <c r="D95" s="40"/>
      <c r="E95" s="148" t="s">
        <v>31</v>
      </c>
      <c r="F95" s="149"/>
      <c r="G95" s="150"/>
      <c r="H95" s="41"/>
      <c r="I95" s="49">
        <f>+ROUND(I94*1.05,0)</f>
        <v>45</v>
      </c>
      <c r="J95" s="50" t="s">
        <v>15</v>
      </c>
    </row>
    <row r="96" spans="1:10" ht="26.25" thickTop="1" x14ac:dyDescent="0.25">
      <c r="A96" s="52" t="str">
        <f>+'Bordereau estimatif'!A32</f>
        <v>III-12</v>
      </c>
      <c r="B96" s="43" t="str">
        <f>+'Bordereau estimatif'!B32</f>
        <v>Réfection peinture glycérophtalique mat sur bois des portes</v>
      </c>
      <c r="C96" s="40"/>
      <c r="D96" s="40"/>
      <c r="E96" s="40"/>
      <c r="F96" s="40"/>
      <c r="G96" s="41"/>
      <c r="H96" s="41"/>
      <c r="I96" s="41"/>
      <c r="J96" s="42"/>
    </row>
    <row r="97" spans="1:10" ht="16.5" x14ac:dyDescent="0.25">
      <c r="A97" s="38"/>
      <c r="B97" s="44" t="s">
        <v>301</v>
      </c>
      <c r="C97" s="40">
        <v>20</v>
      </c>
      <c r="D97" s="40">
        <v>1</v>
      </c>
      <c r="E97" s="40">
        <v>2</v>
      </c>
      <c r="F97" s="40">
        <v>2.2000000000000002</v>
      </c>
      <c r="G97" s="41">
        <f t="shared" ref="G97" si="20">ROUND(+C97*D97*F97*E97,2)</f>
        <v>88</v>
      </c>
      <c r="H97" s="45"/>
      <c r="I97" s="41"/>
      <c r="J97" s="42"/>
    </row>
    <row r="98" spans="1:10" ht="17.25" thickBot="1" x14ac:dyDescent="0.3">
      <c r="A98" s="38"/>
      <c r="B98" s="90"/>
      <c r="C98" s="40"/>
      <c r="D98" s="40"/>
      <c r="E98" s="40"/>
      <c r="F98" s="40"/>
      <c r="G98" s="41"/>
      <c r="H98" s="47">
        <f>SUM(G97:G98)</f>
        <v>88</v>
      </c>
      <c r="I98" s="41"/>
      <c r="J98" s="42"/>
    </row>
    <row r="99" spans="1:10" ht="18" thickTop="1" thickBot="1" x14ac:dyDescent="0.3">
      <c r="A99" s="38"/>
      <c r="B99" s="90"/>
      <c r="C99" s="40"/>
      <c r="D99" s="40"/>
      <c r="E99" s="40"/>
      <c r="F99" s="40"/>
      <c r="G99" s="41"/>
      <c r="H99" s="41"/>
      <c r="I99" s="49">
        <f>ROUND(SUM(H98:H99),2)</f>
        <v>88</v>
      </c>
      <c r="J99" s="50" t="s">
        <v>15</v>
      </c>
    </row>
    <row r="100" spans="1:10" ht="18" thickTop="1" thickBot="1" x14ac:dyDescent="0.3">
      <c r="A100" s="38"/>
      <c r="B100" s="90"/>
      <c r="C100" s="40"/>
      <c r="D100" s="40"/>
      <c r="E100" s="148" t="s">
        <v>31</v>
      </c>
      <c r="F100" s="149"/>
      <c r="G100" s="150"/>
      <c r="H100" s="41"/>
      <c r="I100" s="49">
        <f>+ROUND(I99*1.05,0)+1</f>
        <v>93</v>
      </c>
      <c r="J100" s="50" t="s">
        <v>15</v>
      </c>
    </row>
    <row r="101" spans="1:10" ht="17.25" thickTop="1" x14ac:dyDescent="0.25">
      <c r="A101" s="52" t="str">
        <f>+'Bordereau estimatif'!A33</f>
        <v>III-13</v>
      </c>
      <c r="B101" s="43" t="str">
        <f>+'Bordereau estimatif'!B33</f>
        <v>Réfection peinture glycérophtalique sur ferronnerie,</v>
      </c>
      <c r="C101" s="40"/>
      <c r="D101" s="40"/>
      <c r="E101" s="40"/>
      <c r="F101" s="40"/>
      <c r="G101" s="41"/>
      <c r="H101" s="41"/>
      <c r="I101" s="41"/>
      <c r="J101" s="42"/>
    </row>
    <row r="102" spans="1:10" ht="16.5" x14ac:dyDescent="0.25">
      <c r="A102" s="38"/>
      <c r="B102" s="44" t="s">
        <v>302</v>
      </c>
      <c r="C102" s="40">
        <v>2</v>
      </c>
      <c r="D102" s="40">
        <v>1.8</v>
      </c>
      <c r="E102" s="40">
        <v>1</v>
      </c>
      <c r="F102" s="40">
        <v>2.5</v>
      </c>
      <c r="G102" s="41">
        <f t="shared" ref="G102:G117" si="21">ROUND(+C102*D102*F102*E102,2)</f>
        <v>9</v>
      </c>
      <c r="H102" s="45"/>
      <c r="I102" s="41"/>
      <c r="J102" s="42"/>
    </row>
    <row r="103" spans="1:10" ht="16.5" x14ac:dyDescent="0.25">
      <c r="A103" s="38"/>
      <c r="B103" s="53" t="s">
        <v>304</v>
      </c>
      <c r="C103" s="40">
        <v>2</v>
      </c>
      <c r="D103" s="40">
        <v>2.4</v>
      </c>
      <c r="E103" s="40">
        <v>1</v>
      </c>
      <c r="F103" s="40">
        <v>2.2000000000000002</v>
      </c>
      <c r="G103" s="41">
        <f t="shared" ref="G103" si="22">ROUND(+C103*D103*F103*E103,2)</f>
        <v>10.56</v>
      </c>
      <c r="H103" s="45"/>
      <c r="I103" s="41"/>
      <c r="J103" s="42"/>
    </row>
    <row r="104" spans="1:10" ht="16.5" x14ac:dyDescent="0.25">
      <c r="A104" s="38"/>
      <c r="B104" s="53" t="s">
        <v>303</v>
      </c>
      <c r="C104" s="40">
        <v>2</v>
      </c>
      <c r="D104" s="40">
        <v>2.4</v>
      </c>
      <c r="E104" s="40">
        <v>1</v>
      </c>
      <c r="F104" s="40">
        <v>2.2000000000000002</v>
      </c>
      <c r="G104" s="41">
        <f t="shared" si="21"/>
        <v>10.56</v>
      </c>
      <c r="H104" s="45"/>
      <c r="I104" s="41"/>
      <c r="J104" s="42"/>
    </row>
    <row r="105" spans="1:10" ht="16.5" x14ac:dyDescent="0.25">
      <c r="A105" s="38"/>
      <c r="B105" s="53" t="s">
        <v>305</v>
      </c>
      <c r="C105" s="40">
        <v>2</v>
      </c>
      <c r="D105" s="40">
        <v>40</v>
      </c>
      <c r="E105" s="40">
        <v>1</v>
      </c>
      <c r="F105" s="40">
        <v>0.8</v>
      </c>
      <c r="G105" s="41">
        <f t="shared" si="21"/>
        <v>64</v>
      </c>
      <c r="H105" s="41"/>
      <c r="I105" s="41"/>
      <c r="J105" s="42"/>
    </row>
    <row r="106" spans="1:10" ht="16.5" x14ac:dyDescent="0.25">
      <c r="A106" s="38"/>
      <c r="B106" s="53" t="s">
        <v>306</v>
      </c>
      <c r="C106" s="40">
        <v>2</v>
      </c>
      <c r="D106" s="40">
        <v>1</v>
      </c>
      <c r="E106" s="40">
        <v>4</v>
      </c>
      <c r="F106" s="40">
        <v>2.2000000000000002</v>
      </c>
      <c r="G106" s="41">
        <f t="shared" si="21"/>
        <v>17.600000000000001</v>
      </c>
      <c r="H106" s="41"/>
      <c r="I106" s="41"/>
      <c r="J106" s="42"/>
    </row>
    <row r="107" spans="1:10" ht="16.5" x14ac:dyDescent="0.25">
      <c r="A107" s="38"/>
      <c r="B107" s="44" t="s">
        <v>138</v>
      </c>
      <c r="C107" s="40">
        <v>2</v>
      </c>
      <c r="D107" s="40">
        <v>0.9</v>
      </c>
      <c r="E107" s="40">
        <v>2</v>
      </c>
      <c r="F107" s="40">
        <v>1.9</v>
      </c>
      <c r="G107" s="41">
        <f t="shared" si="21"/>
        <v>6.84</v>
      </c>
      <c r="H107" s="41"/>
      <c r="I107" s="41"/>
      <c r="J107" s="42"/>
    </row>
    <row r="108" spans="1:10" ht="16.5" x14ac:dyDescent="0.25">
      <c r="A108" s="38"/>
      <c r="B108" s="53"/>
      <c r="C108" s="40">
        <v>2</v>
      </c>
      <c r="D108" s="40">
        <v>1.1000000000000001</v>
      </c>
      <c r="E108" s="40">
        <v>2</v>
      </c>
      <c r="F108" s="40">
        <v>1.2</v>
      </c>
      <c r="G108" s="41">
        <f t="shared" si="21"/>
        <v>5.28</v>
      </c>
      <c r="H108" s="41"/>
      <c r="I108" s="41"/>
      <c r="J108" s="42"/>
    </row>
    <row r="109" spans="1:10" ht="16.5" x14ac:dyDescent="0.25">
      <c r="A109" s="38"/>
      <c r="B109" s="53" t="s">
        <v>139</v>
      </c>
      <c r="C109" s="40">
        <v>1</v>
      </c>
      <c r="D109" s="40">
        <v>1.1000000000000001</v>
      </c>
      <c r="E109" s="40">
        <v>2</v>
      </c>
      <c r="F109" s="40">
        <v>1.2</v>
      </c>
      <c r="G109" s="41">
        <f t="shared" si="21"/>
        <v>2.64</v>
      </c>
      <c r="H109" s="41"/>
      <c r="I109" s="41"/>
      <c r="J109" s="42"/>
    </row>
    <row r="110" spans="1:10" ht="16.5" x14ac:dyDescent="0.25">
      <c r="A110" s="38"/>
      <c r="B110" s="53" t="s">
        <v>140</v>
      </c>
      <c r="C110" s="40">
        <v>12</v>
      </c>
      <c r="D110" s="40">
        <v>0.6</v>
      </c>
      <c r="E110" s="40">
        <v>2</v>
      </c>
      <c r="F110" s="40">
        <v>0.9</v>
      </c>
      <c r="G110" s="41">
        <f t="shared" si="21"/>
        <v>12.96</v>
      </c>
      <c r="H110" s="41"/>
      <c r="I110" s="41"/>
      <c r="J110" s="42"/>
    </row>
    <row r="111" spans="1:10" ht="16.5" x14ac:dyDescent="0.25">
      <c r="A111" s="38"/>
      <c r="B111" s="53" t="s">
        <v>295</v>
      </c>
      <c r="C111" s="40">
        <v>4</v>
      </c>
      <c r="D111" s="40">
        <v>1.1000000000000001</v>
      </c>
      <c r="E111" s="40">
        <v>2</v>
      </c>
      <c r="F111" s="40">
        <v>1.2</v>
      </c>
      <c r="G111" s="41">
        <f t="shared" si="21"/>
        <v>10.56</v>
      </c>
      <c r="H111" s="41"/>
      <c r="I111" s="41"/>
      <c r="J111" s="42"/>
    </row>
    <row r="112" spans="1:10" ht="16.5" x14ac:dyDescent="0.25">
      <c r="A112" s="38"/>
      <c r="B112" s="53" t="s">
        <v>296</v>
      </c>
      <c r="C112" s="40">
        <v>1</v>
      </c>
      <c r="D112" s="40">
        <v>1.4</v>
      </c>
      <c r="E112" s="40">
        <v>2</v>
      </c>
      <c r="F112" s="40">
        <v>1.2</v>
      </c>
      <c r="G112" s="41">
        <f t="shared" si="21"/>
        <v>3.36</v>
      </c>
      <c r="H112" s="41"/>
      <c r="I112" s="41"/>
      <c r="J112" s="42"/>
    </row>
    <row r="113" spans="1:10" ht="16.5" x14ac:dyDescent="0.25">
      <c r="A113" s="38"/>
      <c r="B113" s="53" t="s">
        <v>297</v>
      </c>
      <c r="C113" s="40">
        <v>1</v>
      </c>
      <c r="D113" s="40">
        <v>1.4</v>
      </c>
      <c r="E113" s="40">
        <v>2</v>
      </c>
      <c r="F113" s="40">
        <v>1.2</v>
      </c>
      <c r="G113" s="41">
        <f t="shared" si="21"/>
        <v>3.36</v>
      </c>
      <c r="H113" s="41"/>
      <c r="I113" s="41"/>
      <c r="J113" s="42"/>
    </row>
    <row r="114" spans="1:10" ht="16.5" x14ac:dyDescent="0.25">
      <c r="A114" s="38"/>
      <c r="B114" s="53" t="s">
        <v>298</v>
      </c>
      <c r="C114" s="40">
        <v>1</v>
      </c>
      <c r="D114" s="40">
        <v>1.4</v>
      </c>
      <c r="E114" s="40">
        <v>2</v>
      </c>
      <c r="F114" s="40">
        <v>1.2</v>
      </c>
      <c r="G114" s="41">
        <f t="shared" si="21"/>
        <v>3.36</v>
      </c>
      <c r="H114" s="41"/>
      <c r="I114" s="41"/>
      <c r="J114" s="42"/>
    </row>
    <row r="115" spans="1:10" ht="16.5" x14ac:dyDescent="0.25">
      <c r="A115" s="38"/>
      <c r="B115" s="53" t="s">
        <v>35</v>
      </c>
      <c r="C115" s="40">
        <v>1</v>
      </c>
      <c r="D115" s="40">
        <v>1</v>
      </c>
      <c r="E115" s="40">
        <v>1</v>
      </c>
      <c r="F115" s="40">
        <v>1.25</v>
      </c>
      <c r="G115" s="41">
        <f t="shared" si="21"/>
        <v>1.25</v>
      </c>
      <c r="H115" s="41"/>
      <c r="I115" s="41"/>
      <c r="J115" s="42"/>
    </row>
    <row r="116" spans="1:10" ht="17.25" thickBot="1" x14ac:dyDescent="0.3">
      <c r="A116" s="38"/>
      <c r="B116" s="53"/>
      <c r="C116" s="40">
        <v>1</v>
      </c>
      <c r="D116" s="40">
        <v>1</v>
      </c>
      <c r="E116" s="40">
        <v>1</v>
      </c>
      <c r="F116" s="40">
        <v>2.2000000000000002</v>
      </c>
      <c r="G116" s="41">
        <f t="shared" si="21"/>
        <v>2.2000000000000002</v>
      </c>
      <c r="H116" s="47">
        <f>SUM(G102:G117)</f>
        <v>164.61000000000004</v>
      </c>
      <c r="I116" s="41"/>
      <c r="J116" s="42"/>
    </row>
    <row r="117" spans="1:10" ht="18" thickTop="1" thickBot="1" x14ac:dyDescent="0.3">
      <c r="A117" s="38"/>
      <c r="B117" s="53" t="s">
        <v>299</v>
      </c>
      <c r="C117" s="40">
        <v>1</v>
      </c>
      <c r="D117" s="40">
        <v>0.9</v>
      </c>
      <c r="E117" s="40">
        <v>1</v>
      </c>
      <c r="F117" s="40">
        <v>1.2</v>
      </c>
      <c r="G117" s="41">
        <f t="shared" si="21"/>
        <v>1.08</v>
      </c>
      <c r="H117" s="41"/>
      <c r="I117" s="49">
        <f>ROUND(SUM(H116:H117),2)</f>
        <v>164.61</v>
      </c>
      <c r="J117" s="50" t="s">
        <v>15</v>
      </c>
    </row>
    <row r="118" spans="1:10" ht="18" thickTop="1" thickBot="1" x14ac:dyDescent="0.3">
      <c r="A118" s="38"/>
      <c r="B118" s="90"/>
      <c r="C118" s="40"/>
      <c r="D118" s="40"/>
      <c r="E118" s="148" t="s">
        <v>31</v>
      </c>
      <c r="F118" s="149"/>
      <c r="G118" s="150"/>
      <c r="H118" s="41"/>
      <c r="I118" s="49">
        <f>+ROUND(I117*1.05,0)</f>
        <v>173</v>
      </c>
      <c r="J118" s="50" t="s">
        <v>15</v>
      </c>
    </row>
    <row r="119" spans="1:10" ht="17.25" thickTop="1" x14ac:dyDescent="0.25">
      <c r="A119" s="52" t="str">
        <f>+'Bordereau estimatif'!A34</f>
        <v>III-14</v>
      </c>
      <c r="B119" s="43" t="str">
        <f>+'Bordereau estimatif'!B34</f>
        <v>Réfection peinture des murs  intérieures</v>
      </c>
      <c r="C119" s="40"/>
      <c r="D119" s="40"/>
      <c r="E119" s="40"/>
      <c r="F119" s="40"/>
      <c r="G119" s="41"/>
      <c r="H119" s="41"/>
      <c r="I119" s="41"/>
      <c r="J119" s="42"/>
    </row>
    <row r="120" spans="1:10" ht="16.5" x14ac:dyDescent="0.25">
      <c r="A120" s="52"/>
      <c r="B120" s="91" t="s">
        <v>147</v>
      </c>
      <c r="C120" s="40"/>
      <c r="D120" s="40"/>
      <c r="E120" s="40"/>
      <c r="F120" s="40"/>
      <c r="G120" s="41"/>
      <c r="H120" s="41"/>
      <c r="I120" s="41"/>
      <c r="J120" s="42"/>
    </row>
    <row r="121" spans="1:10" ht="16.5" x14ac:dyDescent="0.25">
      <c r="A121" s="38"/>
      <c r="B121" s="44" t="s">
        <v>143</v>
      </c>
      <c r="C121" s="40">
        <v>2</v>
      </c>
      <c r="D121" s="40">
        <f>106+114</f>
        <v>220</v>
      </c>
      <c r="E121" s="40">
        <v>1</v>
      </c>
      <c r="F121" s="40">
        <v>1</v>
      </c>
      <c r="G121" s="41">
        <f t="shared" ref="G121:G125" si="23">ROUND(+C121*D121*F121*E121,2)</f>
        <v>440</v>
      </c>
      <c r="H121" s="45"/>
      <c r="I121" s="41"/>
      <c r="J121" s="42"/>
    </row>
    <row r="122" spans="1:10" ht="16.5" x14ac:dyDescent="0.25">
      <c r="A122" s="38"/>
      <c r="B122" s="44" t="s">
        <v>307</v>
      </c>
      <c r="C122" s="40">
        <v>2</v>
      </c>
      <c r="D122" s="40">
        <v>90</v>
      </c>
      <c r="E122" s="40">
        <v>1</v>
      </c>
      <c r="F122" s="40">
        <v>1</v>
      </c>
      <c r="G122" s="41">
        <f t="shared" si="23"/>
        <v>180</v>
      </c>
      <c r="H122" s="45"/>
      <c r="I122" s="41"/>
      <c r="J122" s="42"/>
    </row>
    <row r="123" spans="1:10" ht="16.5" x14ac:dyDescent="0.25">
      <c r="A123" s="38"/>
      <c r="B123" s="44" t="s">
        <v>308</v>
      </c>
      <c r="C123" s="40">
        <v>2</v>
      </c>
      <c r="D123" s="40">
        <v>376</v>
      </c>
      <c r="E123" s="40">
        <v>1</v>
      </c>
      <c r="F123" s="40">
        <v>1</v>
      </c>
      <c r="G123" s="41">
        <f t="shared" ref="G123" si="24">ROUND(+C123*D123*F123*E123,2)</f>
        <v>752</v>
      </c>
      <c r="H123" s="45"/>
      <c r="I123" s="41"/>
      <c r="J123" s="42"/>
    </row>
    <row r="124" spans="1:10" ht="16.5" x14ac:dyDescent="0.25">
      <c r="A124" s="38"/>
      <c r="B124" s="44" t="s">
        <v>144</v>
      </c>
      <c r="C124" s="40">
        <v>-30</v>
      </c>
      <c r="D124" s="40">
        <v>0.94</v>
      </c>
      <c r="E124" s="40">
        <v>2</v>
      </c>
      <c r="F124" s="40">
        <v>2.2000000000000002</v>
      </c>
      <c r="G124" s="41">
        <f t="shared" si="23"/>
        <v>-124.08</v>
      </c>
      <c r="H124" s="45"/>
      <c r="I124" s="41"/>
      <c r="J124" s="42"/>
    </row>
    <row r="125" spans="1:10" ht="16.5" x14ac:dyDescent="0.25">
      <c r="A125" s="38"/>
      <c r="B125" s="53" t="s">
        <v>145</v>
      </c>
      <c r="C125" s="40">
        <v>1</v>
      </c>
      <c r="D125" s="40">
        <f>114+781</f>
        <v>895</v>
      </c>
      <c r="E125" s="40">
        <v>1</v>
      </c>
      <c r="F125" s="40">
        <v>1</v>
      </c>
      <c r="G125" s="41">
        <f t="shared" si="23"/>
        <v>895</v>
      </c>
      <c r="H125" s="41"/>
      <c r="I125" s="41"/>
      <c r="J125" s="42"/>
    </row>
    <row r="126" spans="1:10" ht="16.5" x14ac:dyDescent="0.25">
      <c r="A126" s="38"/>
      <c r="B126" s="53" t="s">
        <v>146</v>
      </c>
      <c r="C126" s="40"/>
      <c r="D126" s="40"/>
      <c r="E126" s="40"/>
      <c r="F126" s="40"/>
      <c r="G126" s="41"/>
      <c r="H126" s="41"/>
      <c r="I126" s="41"/>
      <c r="J126" s="42"/>
    </row>
    <row r="127" spans="1:10" ht="16.5" x14ac:dyDescent="0.25">
      <c r="A127" s="38"/>
      <c r="B127" s="44" t="s">
        <v>138</v>
      </c>
      <c r="C127" s="40">
        <v>2</v>
      </c>
      <c r="D127" s="40">
        <v>0.9</v>
      </c>
      <c r="E127" s="40">
        <v>-1</v>
      </c>
      <c r="F127" s="40">
        <v>1.9</v>
      </c>
      <c r="G127" s="41">
        <f t="shared" ref="G127:G137" si="25">ROUND(+C127*D127*F127*E127,2)</f>
        <v>-3.42</v>
      </c>
      <c r="H127" s="41"/>
      <c r="I127" s="41"/>
      <c r="J127" s="42"/>
    </row>
    <row r="128" spans="1:10" ht="16.5" x14ac:dyDescent="0.25">
      <c r="A128" s="38"/>
      <c r="B128" s="53"/>
      <c r="C128" s="40">
        <v>2</v>
      </c>
      <c r="D128" s="40">
        <v>1.1000000000000001</v>
      </c>
      <c r="E128" s="40">
        <v>-1</v>
      </c>
      <c r="F128" s="40">
        <v>1.2</v>
      </c>
      <c r="G128" s="41">
        <f t="shared" si="25"/>
        <v>-2.64</v>
      </c>
      <c r="H128" s="41"/>
      <c r="I128" s="41"/>
      <c r="J128" s="42"/>
    </row>
    <row r="129" spans="1:10" ht="16.5" x14ac:dyDescent="0.25">
      <c r="A129" s="38"/>
      <c r="B129" s="53" t="s">
        <v>139</v>
      </c>
      <c r="C129" s="40">
        <v>1</v>
      </c>
      <c r="D129" s="40">
        <v>1.1000000000000001</v>
      </c>
      <c r="E129" s="40">
        <v>-1</v>
      </c>
      <c r="F129" s="40">
        <v>1.2</v>
      </c>
      <c r="G129" s="41">
        <f t="shared" si="25"/>
        <v>-1.32</v>
      </c>
      <c r="H129" s="41"/>
      <c r="I129" s="41"/>
      <c r="J129" s="42"/>
    </row>
    <row r="130" spans="1:10" ht="16.5" x14ac:dyDescent="0.25">
      <c r="A130" s="38"/>
      <c r="B130" s="53" t="s">
        <v>140</v>
      </c>
      <c r="C130" s="40">
        <v>12</v>
      </c>
      <c r="D130" s="40">
        <v>0.6</v>
      </c>
      <c r="E130" s="40">
        <v>-1</v>
      </c>
      <c r="F130" s="40">
        <v>0.9</v>
      </c>
      <c r="G130" s="41">
        <f t="shared" si="25"/>
        <v>-6.48</v>
      </c>
      <c r="H130" s="41"/>
      <c r="I130" s="41"/>
      <c r="J130" s="42"/>
    </row>
    <row r="131" spans="1:10" ht="16.5" x14ac:dyDescent="0.25">
      <c r="A131" s="38"/>
      <c r="B131" s="53" t="s">
        <v>295</v>
      </c>
      <c r="C131" s="40">
        <v>4</v>
      </c>
      <c r="D131" s="40">
        <v>1.1000000000000001</v>
      </c>
      <c r="E131" s="40">
        <v>-1</v>
      </c>
      <c r="F131" s="40">
        <v>1.2</v>
      </c>
      <c r="G131" s="41">
        <f t="shared" si="25"/>
        <v>-5.28</v>
      </c>
      <c r="H131" s="41"/>
      <c r="I131" s="41"/>
      <c r="J131" s="42"/>
    </row>
    <row r="132" spans="1:10" ht="16.5" x14ac:dyDescent="0.25">
      <c r="A132" s="38"/>
      <c r="B132" s="53" t="s">
        <v>296</v>
      </c>
      <c r="C132" s="40">
        <v>1</v>
      </c>
      <c r="D132" s="40">
        <v>1.4</v>
      </c>
      <c r="E132" s="40">
        <v>-1</v>
      </c>
      <c r="F132" s="40">
        <v>1.2</v>
      </c>
      <c r="G132" s="41">
        <f t="shared" si="25"/>
        <v>-1.68</v>
      </c>
      <c r="H132" s="41"/>
      <c r="I132" s="41"/>
      <c r="J132" s="42"/>
    </row>
    <row r="133" spans="1:10" ht="16.5" x14ac:dyDescent="0.25">
      <c r="A133" s="38"/>
      <c r="B133" s="53" t="s">
        <v>297</v>
      </c>
      <c r="C133" s="40">
        <v>1</v>
      </c>
      <c r="D133" s="40">
        <v>1.4</v>
      </c>
      <c r="E133" s="40">
        <v>-1</v>
      </c>
      <c r="F133" s="40">
        <v>1.2</v>
      </c>
      <c r="G133" s="41">
        <f t="shared" si="25"/>
        <v>-1.68</v>
      </c>
      <c r="H133" s="41"/>
      <c r="I133" s="41"/>
      <c r="J133" s="42"/>
    </row>
    <row r="134" spans="1:10" ht="16.5" x14ac:dyDescent="0.25">
      <c r="A134" s="38"/>
      <c r="B134" s="53" t="s">
        <v>298</v>
      </c>
      <c r="C134" s="40">
        <v>1</v>
      </c>
      <c r="D134" s="40">
        <v>1.4</v>
      </c>
      <c r="E134" s="40">
        <v>-1</v>
      </c>
      <c r="F134" s="40">
        <v>1.2</v>
      </c>
      <c r="G134" s="41">
        <f t="shared" si="25"/>
        <v>-1.68</v>
      </c>
      <c r="H134" s="41"/>
      <c r="I134" s="41"/>
      <c r="J134" s="42"/>
    </row>
    <row r="135" spans="1:10" ht="16.5" x14ac:dyDescent="0.25">
      <c r="A135" s="38"/>
      <c r="B135" s="53" t="s">
        <v>35</v>
      </c>
      <c r="C135" s="40">
        <v>1</v>
      </c>
      <c r="D135" s="40">
        <v>1</v>
      </c>
      <c r="E135" s="40">
        <v>-1</v>
      </c>
      <c r="F135" s="40">
        <v>1.25</v>
      </c>
      <c r="G135" s="41">
        <f t="shared" si="25"/>
        <v>-1.25</v>
      </c>
      <c r="H135" s="41"/>
      <c r="I135" s="41"/>
      <c r="J135" s="42"/>
    </row>
    <row r="136" spans="1:10" ht="16.5" x14ac:dyDescent="0.25">
      <c r="A136" s="38"/>
      <c r="B136" s="53"/>
      <c r="C136" s="40">
        <v>1</v>
      </c>
      <c r="D136" s="40">
        <v>1</v>
      </c>
      <c r="E136" s="40">
        <v>-1</v>
      </c>
      <c r="F136" s="40">
        <v>2.2000000000000002</v>
      </c>
      <c r="G136" s="41">
        <f t="shared" si="25"/>
        <v>-2.2000000000000002</v>
      </c>
      <c r="H136" s="41"/>
      <c r="I136" s="41"/>
      <c r="J136" s="42"/>
    </row>
    <row r="137" spans="1:10" ht="16.5" x14ac:dyDescent="0.25">
      <c r="A137" s="38"/>
      <c r="B137" s="53" t="s">
        <v>299</v>
      </c>
      <c r="C137" s="40">
        <v>1</v>
      </c>
      <c r="D137" s="40">
        <v>0.9</v>
      </c>
      <c r="E137" s="40">
        <v>-1</v>
      </c>
      <c r="F137" s="40">
        <v>1.2</v>
      </c>
      <c r="G137" s="41">
        <f t="shared" si="25"/>
        <v>-1.08</v>
      </c>
      <c r="H137" s="41"/>
      <c r="I137" s="41"/>
      <c r="J137" s="42"/>
    </row>
    <row r="138" spans="1:10" ht="16.5" x14ac:dyDescent="0.25">
      <c r="A138" s="38"/>
      <c r="B138" s="53" t="s">
        <v>141</v>
      </c>
      <c r="C138" s="40">
        <v>2</v>
      </c>
      <c r="D138" s="40">
        <v>0.6</v>
      </c>
      <c r="E138" s="40">
        <v>-1</v>
      </c>
      <c r="F138" s="40">
        <v>0.6</v>
      </c>
      <c r="G138" s="41">
        <f t="shared" ref="G138:G142" si="26">ROUND(+C138*D138*F138*E138,2)</f>
        <v>-0.72</v>
      </c>
      <c r="H138" s="41"/>
      <c r="I138" s="41"/>
      <c r="J138" s="42"/>
    </row>
    <row r="139" spans="1:10" ht="16.5" x14ac:dyDescent="0.25">
      <c r="A139" s="38"/>
      <c r="B139" s="44" t="s">
        <v>302</v>
      </c>
      <c r="C139" s="40">
        <v>2</v>
      </c>
      <c r="D139" s="40">
        <v>1.8</v>
      </c>
      <c r="E139" s="40">
        <v>-1</v>
      </c>
      <c r="F139" s="40">
        <v>2.5</v>
      </c>
      <c r="G139" s="41">
        <f t="shared" si="26"/>
        <v>-9</v>
      </c>
      <c r="H139" s="41"/>
      <c r="I139" s="41"/>
      <c r="J139" s="42"/>
    </row>
    <row r="140" spans="1:10" ht="16.5" x14ac:dyDescent="0.25">
      <c r="A140" s="38"/>
      <c r="B140" s="53" t="s">
        <v>304</v>
      </c>
      <c r="C140" s="40">
        <v>2</v>
      </c>
      <c r="D140" s="40">
        <v>2.4</v>
      </c>
      <c r="E140" s="40">
        <v>-1</v>
      </c>
      <c r="F140" s="40">
        <v>2.2000000000000002</v>
      </c>
      <c r="G140" s="41">
        <f t="shared" si="26"/>
        <v>-10.56</v>
      </c>
      <c r="H140" s="41"/>
      <c r="I140" s="41"/>
      <c r="J140" s="42"/>
    </row>
    <row r="141" spans="1:10" ht="16.5" x14ac:dyDescent="0.25">
      <c r="A141" s="38"/>
      <c r="B141" s="53" t="s">
        <v>303</v>
      </c>
      <c r="C141" s="40">
        <v>2</v>
      </c>
      <c r="D141" s="40">
        <v>2.4</v>
      </c>
      <c r="E141" s="40">
        <v>-1</v>
      </c>
      <c r="F141" s="40">
        <v>2.2000000000000002</v>
      </c>
      <c r="G141" s="41">
        <f t="shared" si="26"/>
        <v>-10.56</v>
      </c>
      <c r="H141" s="41"/>
      <c r="I141" s="41"/>
      <c r="J141" s="42"/>
    </row>
    <row r="142" spans="1:10" ht="16.5" x14ac:dyDescent="0.25">
      <c r="A142" s="38"/>
      <c r="B142" s="53" t="s">
        <v>306</v>
      </c>
      <c r="C142" s="40">
        <v>2</v>
      </c>
      <c r="D142" s="40">
        <v>1</v>
      </c>
      <c r="E142" s="40">
        <v>-1</v>
      </c>
      <c r="F142" s="40">
        <v>2.2000000000000002</v>
      </c>
      <c r="G142" s="41">
        <f t="shared" si="26"/>
        <v>-4.4000000000000004</v>
      </c>
      <c r="H142" s="41"/>
      <c r="I142" s="41"/>
      <c r="J142" s="42"/>
    </row>
    <row r="143" spans="1:10" ht="16.5" x14ac:dyDescent="0.25">
      <c r="A143" s="38"/>
      <c r="B143" s="53"/>
      <c r="C143" s="40"/>
      <c r="D143" s="40"/>
      <c r="E143" s="40"/>
      <c r="F143" s="40"/>
      <c r="G143" s="41"/>
      <c r="H143" s="41"/>
      <c r="I143" s="41"/>
      <c r="J143" s="42"/>
    </row>
    <row r="144" spans="1:10" ht="17.25" thickBot="1" x14ac:dyDescent="0.3">
      <c r="A144" s="38"/>
      <c r="B144" s="90"/>
      <c r="C144" s="40"/>
      <c r="D144" s="40"/>
      <c r="E144" s="40"/>
      <c r="F144" s="40"/>
      <c r="G144" s="41"/>
      <c r="H144" s="47">
        <f>SUM(G121:G144)</f>
        <v>2078.9700000000007</v>
      </c>
      <c r="I144" s="41"/>
      <c r="J144" s="42"/>
    </row>
    <row r="145" spans="1:10" ht="18" thickTop="1" thickBot="1" x14ac:dyDescent="0.3">
      <c r="A145" s="38"/>
      <c r="B145" s="90"/>
      <c r="C145" s="40"/>
      <c r="D145" s="40"/>
      <c r="E145" s="40"/>
      <c r="F145" s="40"/>
      <c r="G145" s="41"/>
      <c r="H145" s="41"/>
      <c r="I145" s="49">
        <f>ROUND(SUM(H144:H145),2)+1.03</f>
        <v>2080</v>
      </c>
      <c r="J145" s="50" t="s">
        <v>15</v>
      </c>
    </row>
    <row r="146" spans="1:10" ht="17.25" thickTop="1" x14ac:dyDescent="0.25">
      <c r="A146" s="52" t="str">
        <f>+'Bordereau estimatif'!A35</f>
        <v>III-15</v>
      </c>
      <c r="B146" s="43" t="str">
        <f>+'Bordereau estimatif'!B35</f>
        <v>Réfection peinture vinylique des plafonds</v>
      </c>
      <c r="C146" s="40"/>
      <c r="D146" s="40"/>
      <c r="E146" s="40"/>
      <c r="F146" s="40"/>
      <c r="G146" s="41"/>
      <c r="H146" s="41"/>
      <c r="I146" s="41"/>
      <c r="J146" s="42"/>
    </row>
    <row r="147" spans="1:10" ht="16.5" x14ac:dyDescent="0.25">
      <c r="A147" s="52"/>
      <c r="B147" s="91" t="s">
        <v>167</v>
      </c>
      <c r="C147" s="40"/>
      <c r="D147" s="40"/>
      <c r="E147" s="40"/>
      <c r="F147" s="40"/>
      <c r="G147" s="41"/>
      <c r="H147" s="41"/>
      <c r="I147" s="41"/>
      <c r="J147" s="42"/>
    </row>
    <row r="148" spans="1:10" ht="16.5" x14ac:dyDescent="0.25">
      <c r="A148" s="38"/>
      <c r="B148" s="53" t="s">
        <v>65</v>
      </c>
      <c r="C148" s="40">
        <v>1</v>
      </c>
      <c r="D148" s="40">
        <v>87</v>
      </c>
      <c r="E148" s="40">
        <v>1</v>
      </c>
      <c r="F148" s="40">
        <v>1</v>
      </c>
      <c r="G148" s="41">
        <f t="shared" ref="G148" si="27">ROUND(+C148*D148*F148*E148,2)</f>
        <v>87</v>
      </c>
      <c r="H148" s="41"/>
      <c r="I148" s="41"/>
      <c r="J148" s="42"/>
    </row>
    <row r="149" spans="1:10" ht="16.5" x14ac:dyDescent="0.25">
      <c r="A149" s="38"/>
      <c r="B149" s="53" t="s">
        <v>309</v>
      </c>
      <c r="C149" s="40">
        <v>1</v>
      </c>
      <c r="D149" s="40">
        <v>11</v>
      </c>
      <c r="E149" s="40">
        <v>1</v>
      </c>
      <c r="F149" s="40">
        <v>1</v>
      </c>
      <c r="G149" s="41">
        <f t="shared" ref="G149" si="28">ROUND(+C149*D149*F149*E149,2)</f>
        <v>11</v>
      </c>
      <c r="H149" s="41"/>
      <c r="I149" s="41"/>
      <c r="J149" s="42"/>
    </row>
    <row r="150" spans="1:10" ht="16.5" x14ac:dyDescent="0.25">
      <c r="A150" s="38"/>
      <c r="B150" s="53" t="s">
        <v>72</v>
      </c>
      <c r="C150" s="40">
        <v>1</v>
      </c>
      <c r="D150" s="40">
        <v>7</v>
      </c>
      <c r="E150" s="40">
        <v>1</v>
      </c>
      <c r="F150" s="40">
        <v>1</v>
      </c>
      <c r="G150" s="41">
        <f t="shared" ref="G150" si="29">ROUND(+C150*D150*F150*E150,2)</f>
        <v>7</v>
      </c>
      <c r="H150" s="41"/>
      <c r="I150" s="41"/>
      <c r="J150" s="50"/>
    </row>
    <row r="151" spans="1:10" ht="16.5" x14ac:dyDescent="0.25">
      <c r="A151" s="38"/>
      <c r="B151" s="53" t="s">
        <v>310</v>
      </c>
      <c r="C151" s="40">
        <v>1</v>
      </c>
      <c r="D151" s="40">
        <v>3</v>
      </c>
      <c r="E151" s="40">
        <v>1</v>
      </c>
      <c r="F151" s="40">
        <v>1</v>
      </c>
      <c r="G151" s="41">
        <f t="shared" ref="G151" si="30">ROUND(+C151*D151*F151*E151,2)</f>
        <v>3</v>
      </c>
      <c r="H151" s="41"/>
      <c r="I151" s="41"/>
      <c r="J151" s="50"/>
    </row>
    <row r="152" spans="1:10" ht="17.25" thickBot="1" x14ac:dyDescent="0.3">
      <c r="A152" s="38"/>
      <c r="B152" s="90"/>
      <c r="C152" s="40"/>
      <c r="D152" s="40"/>
      <c r="E152" s="40"/>
      <c r="F152" s="40"/>
      <c r="G152" s="41"/>
      <c r="H152" s="47">
        <f>SUM(G148:G152)</f>
        <v>108</v>
      </c>
      <c r="I152" s="41"/>
      <c r="J152" s="42"/>
    </row>
    <row r="153" spans="1:10" ht="18" thickTop="1" thickBot="1" x14ac:dyDescent="0.3">
      <c r="A153" s="38"/>
      <c r="B153" s="90"/>
      <c r="C153" s="40"/>
      <c r="D153" s="40"/>
      <c r="E153" s="40"/>
      <c r="F153" s="40"/>
      <c r="G153" s="41"/>
      <c r="H153" s="41"/>
      <c r="I153" s="49">
        <f>ROUND(SUM(H152:H153),2)</f>
        <v>108</v>
      </c>
      <c r="J153" s="50" t="s">
        <v>15</v>
      </c>
    </row>
    <row r="154" spans="1:10" ht="18" thickTop="1" thickBot="1" x14ac:dyDescent="0.3">
      <c r="A154" s="38"/>
      <c r="B154" s="90"/>
      <c r="C154" s="40"/>
      <c r="D154" s="40"/>
      <c r="E154" s="148" t="s">
        <v>31</v>
      </c>
      <c r="F154" s="149"/>
      <c r="G154" s="150"/>
      <c r="H154" s="41"/>
      <c r="I154" s="49">
        <f>+ROUND(I153*1.05,0)</f>
        <v>113</v>
      </c>
      <c r="J154" s="50" t="s">
        <v>15</v>
      </c>
    </row>
    <row r="155" spans="1:10" ht="17.25" thickTop="1" x14ac:dyDescent="0.25">
      <c r="A155" s="38"/>
      <c r="B155" s="90"/>
      <c r="C155" s="40"/>
      <c r="D155" s="40"/>
      <c r="E155" s="40"/>
      <c r="F155" s="40"/>
      <c r="G155" s="41"/>
      <c r="H155" s="41"/>
      <c r="I155" s="41"/>
      <c r="J155" s="50"/>
    </row>
    <row r="156" spans="1:10" ht="16.5" x14ac:dyDescent="0.25">
      <c r="A156" s="52" t="str">
        <f>+'Bordereau estimatif'!A36</f>
        <v>III-16</v>
      </c>
      <c r="B156" s="43" t="str">
        <f>+'Bordereau estimatif'!B36</f>
        <v xml:space="preserve">Réfection peinture vinylique des façades </v>
      </c>
      <c r="C156" s="40"/>
      <c r="D156" s="40"/>
      <c r="E156" s="40"/>
      <c r="F156" s="40"/>
      <c r="G156" s="41"/>
      <c r="H156" s="41"/>
      <c r="I156" s="41"/>
      <c r="J156" s="42"/>
    </row>
    <row r="157" spans="1:10" ht="16.5" x14ac:dyDescent="0.25">
      <c r="A157" s="38"/>
      <c r="B157" s="53" t="s">
        <v>311</v>
      </c>
      <c r="C157" s="40">
        <v>2</v>
      </c>
      <c r="D157" s="40">
        <v>13</v>
      </c>
      <c r="E157" s="40">
        <v>1</v>
      </c>
      <c r="F157" s="40">
        <v>1</v>
      </c>
      <c r="G157" s="41">
        <f t="shared" ref="G157" si="31">ROUND(+C157*D157*F157*E157,2)</f>
        <v>26</v>
      </c>
      <c r="H157" s="41"/>
      <c r="I157" s="41"/>
      <c r="J157" s="42"/>
    </row>
    <row r="158" spans="1:10" ht="16.5" x14ac:dyDescent="0.25">
      <c r="A158" s="38"/>
      <c r="B158" s="53"/>
      <c r="C158" s="40">
        <v>1.5</v>
      </c>
      <c r="D158" s="40">
        <v>6</v>
      </c>
      <c r="E158" s="40">
        <v>1</v>
      </c>
      <c r="F158" s="40">
        <v>1</v>
      </c>
      <c r="G158" s="41">
        <f t="shared" ref="G158:G160" si="32">ROUND(+C158*D158*F158*E158,2)</f>
        <v>9</v>
      </c>
      <c r="H158" s="41"/>
      <c r="I158" s="41"/>
      <c r="J158" s="42"/>
    </row>
    <row r="159" spans="1:10" ht="16.5" x14ac:dyDescent="0.25">
      <c r="A159" s="38"/>
      <c r="B159" s="53" t="s">
        <v>312</v>
      </c>
      <c r="C159" s="40">
        <v>2</v>
      </c>
      <c r="D159" s="40">
        <v>23</v>
      </c>
      <c r="E159" s="40">
        <v>1</v>
      </c>
      <c r="F159" s="40">
        <v>1</v>
      </c>
      <c r="G159" s="41">
        <f t="shared" si="32"/>
        <v>46</v>
      </c>
      <c r="H159" s="41"/>
      <c r="I159" s="41"/>
      <c r="J159" s="42"/>
    </row>
    <row r="160" spans="1:10" ht="16.5" x14ac:dyDescent="0.25">
      <c r="A160" s="38"/>
      <c r="B160" s="53" t="s">
        <v>313</v>
      </c>
      <c r="C160" s="40">
        <v>2</v>
      </c>
      <c r="D160" s="40">
        <v>35</v>
      </c>
      <c r="E160" s="40">
        <v>1</v>
      </c>
      <c r="F160" s="40">
        <v>1</v>
      </c>
      <c r="G160" s="41">
        <f t="shared" si="32"/>
        <v>70</v>
      </c>
      <c r="H160" s="41"/>
      <c r="I160" s="41"/>
      <c r="J160" s="42"/>
    </row>
    <row r="161" spans="1:10" ht="16.5" x14ac:dyDescent="0.25">
      <c r="A161" s="38"/>
      <c r="B161" s="53" t="s">
        <v>314</v>
      </c>
      <c r="C161" s="40">
        <v>1</v>
      </c>
      <c r="D161" s="40">
        <v>781</v>
      </c>
      <c r="E161" s="40">
        <v>1</v>
      </c>
      <c r="F161" s="40">
        <v>1</v>
      </c>
      <c r="G161" s="41">
        <f t="shared" ref="G161" si="33">ROUND(+C161*D161*F161*E161,2)</f>
        <v>781</v>
      </c>
      <c r="H161" s="41"/>
      <c r="I161" s="41"/>
      <c r="J161" s="42"/>
    </row>
    <row r="162" spans="1:10" ht="17.25" thickBot="1" x14ac:dyDescent="0.3">
      <c r="A162" s="38"/>
      <c r="B162" s="90"/>
      <c r="C162" s="40"/>
      <c r="D162" s="40"/>
      <c r="E162" s="40"/>
      <c r="F162" s="40"/>
      <c r="G162" s="41"/>
      <c r="H162" s="47">
        <f>SUM(G157:G162)</f>
        <v>932</v>
      </c>
      <c r="I162" s="41"/>
      <c r="J162" s="42"/>
    </row>
    <row r="163" spans="1:10" ht="18" thickTop="1" thickBot="1" x14ac:dyDescent="0.3">
      <c r="A163" s="38"/>
      <c r="B163" s="90"/>
      <c r="C163" s="40"/>
      <c r="D163" s="40"/>
      <c r="E163" s="40"/>
      <c r="F163" s="40"/>
      <c r="G163" s="41"/>
      <c r="H163" s="41"/>
      <c r="I163" s="49">
        <f>ROUND(SUM(H162:H163),2)</f>
        <v>932</v>
      </c>
      <c r="J163" s="50" t="s">
        <v>15</v>
      </c>
    </row>
    <row r="164" spans="1:10" ht="18" thickTop="1" thickBot="1" x14ac:dyDescent="0.3">
      <c r="A164" s="38"/>
      <c r="B164" s="90"/>
      <c r="C164" s="40"/>
      <c r="D164" s="40"/>
      <c r="E164" s="148" t="s">
        <v>315</v>
      </c>
      <c r="F164" s="149"/>
      <c r="G164" s="150"/>
      <c r="H164" s="41"/>
      <c r="I164" s="49">
        <f>+ROUND(I163*1.2,0)</f>
        <v>1118</v>
      </c>
      <c r="J164" s="50" t="s">
        <v>15</v>
      </c>
    </row>
    <row r="165" spans="1:10" ht="28.15" customHeight="1" thickTop="1" x14ac:dyDescent="0.25">
      <c r="A165" s="52" t="str">
        <f>+'Bordereau estimatif'!A46</f>
        <v>III-26</v>
      </c>
      <c r="B165" s="43" t="str">
        <f>+'Bordereau estimatif'!B46</f>
        <v>Ponçage et lustrage du revêtement granito poli existant y compris plinthes</v>
      </c>
      <c r="C165" s="40"/>
      <c r="D165" s="40"/>
      <c r="E165" s="40"/>
      <c r="F165" s="40"/>
      <c r="G165" s="41"/>
      <c r="H165" s="41"/>
      <c r="I165" s="41"/>
      <c r="J165" s="42"/>
    </row>
    <row r="166" spans="1:10" ht="16.5" x14ac:dyDescent="0.25">
      <c r="A166" s="38"/>
      <c r="B166" s="44" t="s">
        <v>68</v>
      </c>
      <c r="C166" s="40">
        <v>1</v>
      </c>
      <c r="D166" s="40">
        <v>12</v>
      </c>
      <c r="E166" s="40">
        <v>1</v>
      </c>
      <c r="F166" s="40">
        <v>1</v>
      </c>
      <c r="G166" s="41">
        <f t="shared" ref="G166:G176" si="34">ROUND(+C166*D166*F166*E166,2)</f>
        <v>12</v>
      </c>
      <c r="H166" s="45"/>
      <c r="I166" s="41"/>
      <c r="J166" s="42"/>
    </row>
    <row r="167" spans="1:10" ht="16.5" x14ac:dyDescent="0.25">
      <c r="A167" s="38"/>
      <c r="B167" s="44" t="s">
        <v>69</v>
      </c>
      <c r="C167" s="40">
        <v>1</v>
      </c>
      <c r="D167" s="40">
        <v>24</v>
      </c>
      <c r="E167" s="40">
        <v>1</v>
      </c>
      <c r="F167" s="40">
        <v>1</v>
      </c>
      <c r="G167" s="41">
        <f t="shared" ref="G167" si="35">ROUND(+C167*D167*F167*E167,2)</f>
        <v>24</v>
      </c>
      <c r="H167" s="45"/>
      <c r="I167" s="41"/>
      <c r="J167" s="42"/>
    </row>
    <row r="168" spans="1:10" ht="16.5" x14ac:dyDescent="0.25">
      <c r="A168" s="38"/>
      <c r="B168" s="44" t="s">
        <v>451</v>
      </c>
      <c r="C168" s="40">
        <v>1</v>
      </c>
      <c r="D168" s="40">
        <v>21</v>
      </c>
      <c r="E168" s="40">
        <v>1</v>
      </c>
      <c r="F168" s="40">
        <v>1</v>
      </c>
      <c r="G168" s="41">
        <f t="shared" ref="G168:G170" si="36">ROUND(+C168*D168*F168*E168,2)</f>
        <v>21</v>
      </c>
      <c r="H168" s="45"/>
      <c r="I168" s="41"/>
      <c r="J168" s="42"/>
    </row>
    <row r="169" spans="1:10" ht="16.5" x14ac:dyDescent="0.25">
      <c r="A169" s="38"/>
      <c r="B169" s="44" t="s">
        <v>67</v>
      </c>
      <c r="C169" s="40">
        <v>1</v>
      </c>
      <c r="D169" s="40">
        <v>16</v>
      </c>
      <c r="E169" s="40">
        <v>1</v>
      </c>
      <c r="F169" s="40">
        <v>1</v>
      </c>
      <c r="G169" s="41">
        <f t="shared" si="36"/>
        <v>16</v>
      </c>
      <c r="H169" s="45"/>
      <c r="I169" s="41"/>
      <c r="J169" s="42"/>
    </row>
    <row r="170" spans="1:10" ht="16.5" x14ac:dyDescent="0.25">
      <c r="A170" s="38"/>
      <c r="B170" s="44" t="s">
        <v>66</v>
      </c>
      <c r="C170" s="40">
        <v>1</v>
      </c>
      <c r="D170" s="40">
        <v>53</v>
      </c>
      <c r="E170" s="40">
        <v>1</v>
      </c>
      <c r="F170" s="40">
        <v>1</v>
      </c>
      <c r="G170" s="41">
        <f t="shared" si="36"/>
        <v>53</v>
      </c>
      <c r="H170" s="45"/>
      <c r="I170" s="41"/>
      <c r="J170" s="42"/>
    </row>
    <row r="171" spans="1:10" ht="16.5" x14ac:dyDescent="0.25">
      <c r="A171" s="38"/>
      <c r="B171" s="44" t="s">
        <v>40</v>
      </c>
      <c r="C171" s="40">
        <v>1</v>
      </c>
      <c r="D171" s="40">
        <v>34</v>
      </c>
      <c r="E171" s="40">
        <v>1</v>
      </c>
      <c r="F171" s="40">
        <v>1</v>
      </c>
      <c r="G171" s="41">
        <f t="shared" si="34"/>
        <v>34</v>
      </c>
      <c r="H171" s="45"/>
      <c r="I171" s="41"/>
      <c r="J171" s="42"/>
    </row>
    <row r="172" spans="1:10" ht="16.5" x14ac:dyDescent="0.25">
      <c r="A172" s="38"/>
      <c r="B172" s="44" t="s">
        <v>41</v>
      </c>
      <c r="C172" s="40">
        <v>1</v>
      </c>
      <c r="D172" s="40">
        <v>15</v>
      </c>
      <c r="E172" s="40">
        <v>1</v>
      </c>
      <c r="F172" s="40">
        <v>1</v>
      </c>
      <c r="G172" s="41">
        <f t="shared" si="34"/>
        <v>15</v>
      </c>
      <c r="H172" s="45"/>
      <c r="I172" s="41"/>
      <c r="J172" s="42"/>
    </row>
    <row r="173" spans="1:10" ht="16.5" x14ac:dyDescent="0.25">
      <c r="A173" s="38"/>
      <c r="B173" s="44" t="s">
        <v>317</v>
      </c>
      <c r="C173" s="40">
        <v>1</v>
      </c>
      <c r="D173" s="40">
        <v>21</v>
      </c>
      <c r="E173" s="40">
        <v>1</v>
      </c>
      <c r="F173" s="40">
        <v>1</v>
      </c>
      <c r="G173" s="41">
        <f t="shared" si="34"/>
        <v>21</v>
      </c>
      <c r="H173" s="45"/>
      <c r="I173" s="41"/>
      <c r="J173" s="42"/>
    </row>
    <row r="174" spans="1:10" ht="16.5" x14ac:dyDescent="0.25">
      <c r="A174" s="38"/>
      <c r="B174" s="44" t="s">
        <v>316</v>
      </c>
      <c r="C174" s="40">
        <v>1</v>
      </c>
      <c r="D174" s="40">
        <v>21</v>
      </c>
      <c r="E174" s="40">
        <v>1</v>
      </c>
      <c r="F174" s="40">
        <v>1</v>
      </c>
      <c r="G174" s="41">
        <f t="shared" si="34"/>
        <v>21</v>
      </c>
      <c r="H174" s="45"/>
      <c r="I174" s="41"/>
      <c r="J174" s="42"/>
    </row>
    <row r="175" spans="1:10" ht="16.5" x14ac:dyDescent="0.25">
      <c r="A175" s="38"/>
      <c r="B175" s="53" t="s">
        <v>322</v>
      </c>
      <c r="C175" s="40">
        <v>1</v>
      </c>
      <c r="D175" s="40">
        <v>2</v>
      </c>
      <c r="E175" s="40">
        <v>1</v>
      </c>
      <c r="F175" s="40">
        <v>1</v>
      </c>
      <c r="G175" s="41">
        <f t="shared" si="34"/>
        <v>2</v>
      </c>
      <c r="H175" s="45"/>
      <c r="I175" s="41"/>
      <c r="J175" s="42"/>
    </row>
    <row r="176" spans="1:10" ht="16.5" x14ac:dyDescent="0.25">
      <c r="A176" s="38"/>
      <c r="B176" s="53" t="s">
        <v>74</v>
      </c>
      <c r="C176" s="40">
        <v>1</v>
      </c>
      <c r="D176" s="40">
        <v>8</v>
      </c>
      <c r="E176" s="40">
        <v>1</v>
      </c>
      <c r="F176" s="40">
        <v>1</v>
      </c>
      <c r="G176" s="41">
        <f t="shared" si="34"/>
        <v>8</v>
      </c>
      <c r="H176" s="45"/>
      <c r="I176" s="41"/>
      <c r="J176" s="42"/>
    </row>
    <row r="177" spans="1:10" ht="17.25" thickBot="1" x14ac:dyDescent="0.3">
      <c r="A177" s="38"/>
      <c r="B177" s="46"/>
      <c r="C177" s="40"/>
      <c r="D177" s="40"/>
      <c r="E177" s="40"/>
      <c r="F177" s="40"/>
      <c r="G177" s="41"/>
      <c r="H177" s="47">
        <f>SUM(G166:G177)</f>
        <v>227</v>
      </c>
      <c r="I177" s="41"/>
      <c r="J177" s="42"/>
    </row>
    <row r="178" spans="1:10" ht="18" thickTop="1" thickBot="1" x14ac:dyDescent="0.3">
      <c r="A178" s="38"/>
      <c r="B178" s="48"/>
      <c r="C178" s="40"/>
      <c r="D178" s="40"/>
      <c r="E178" s="40"/>
      <c r="F178" s="40"/>
      <c r="G178" s="41"/>
      <c r="H178" s="41"/>
      <c r="I178" s="49">
        <f>ROUND(SUM(H177:H178),2)</f>
        <v>227</v>
      </c>
      <c r="J178" s="50" t="s">
        <v>15</v>
      </c>
    </row>
    <row r="179" spans="1:10" ht="18" thickTop="1" thickBot="1" x14ac:dyDescent="0.3">
      <c r="A179" s="38"/>
      <c r="B179" s="48"/>
      <c r="C179" s="40"/>
      <c r="D179" s="40"/>
      <c r="E179" s="148" t="s">
        <v>33</v>
      </c>
      <c r="F179" s="149"/>
      <c r="G179" s="150"/>
      <c r="H179" s="41"/>
      <c r="I179" s="49">
        <f>+ROUND(I178*1.1,0)+1</f>
        <v>251</v>
      </c>
      <c r="J179" s="50" t="s">
        <v>15</v>
      </c>
    </row>
    <row r="180" spans="1:10" ht="26.25" thickTop="1" x14ac:dyDescent="0.25">
      <c r="A180" s="52" t="str">
        <f>+'Bordereau estimatif'!A49</f>
        <v>IV-1</v>
      </c>
      <c r="B180" s="43" t="str">
        <f>+'Bordereau estimatif'!B49</f>
        <v>Fourniture et pose faux plafond  modulaire 60 x 60 cm en plâtre allégé</v>
      </c>
      <c r="C180" s="40"/>
      <c r="D180" s="40"/>
      <c r="E180" s="40"/>
      <c r="F180" s="40"/>
      <c r="G180" s="41"/>
      <c r="H180" s="41"/>
      <c r="I180" s="41"/>
      <c r="J180" s="42"/>
    </row>
    <row r="181" spans="1:10" ht="16.5" x14ac:dyDescent="0.25">
      <c r="A181" s="38"/>
      <c r="B181" s="44" t="s">
        <v>71</v>
      </c>
      <c r="C181" s="40">
        <v>1</v>
      </c>
      <c r="D181" s="40">
        <v>2</v>
      </c>
      <c r="E181" s="40">
        <v>1</v>
      </c>
      <c r="F181" s="40">
        <v>1</v>
      </c>
      <c r="G181" s="41">
        <f t="shared" ref="G181:G183" si="37">ROUND(+C181*D181*F181*E181,2)</f>
        <v>2</v>
      </c>
      <c r="H181" s="45"/>
      <c r="I181" s="41"/>
      <c r="J181" s="42"/>
    </row>
    <row r="182" spans="1:10" ht="15.6" customHeight="1" x14ac:dyDescent="0.25">
      <c r="A182" s="38"/>
      <c r="B182" s="44" t="s">
        <v>68</v>
      </c>
      <c r="C182" s="40">
        <v>1</v>
      </c>
      <c r="D182" s="40">
        <v>12</v>
      </c>
      <c r="E182" s="40">
        <v>1</v>
      </c>
      <c r="F182" s="40">
        <v>1</v>
      </c>
      <c r="G182" s="41">
        <f t="shared" si="37"/>
        <v>12</v>
      </c>
      <c r="H182" s="45"/>
      <c r="I182" s="41"/>
      <c r="J182" s="42"/>
    </row>
    <row r="183" spans="1:10" ht="16.5" x14ac:dyDescent="0.25">
      <c r="A183" s="38"/>
      <c r="B183" s="44" t="s">
        <v>40</v>
      </c>
      <c r="C183" s="40">
        <v>1</v>
      </c>
      <c r="D183" s="40">
        <v>34</v>
      </c>
      <c r="E183" s="40">
        <v>1</v>
      </c>
      <c r="F183" s="40">
        <v>1</v>
      </c>
      <c r="G183" s="41">
        <f t="shared" si="37"/>
        <v>34</v>
      </c>
      <c r="H183" s="45"/>
      <c r="I183" s="41"/>
      <c r="J183" s="42"/>
    </row>
    <row r="184" spans="1:10" ht="16.5" x14ac:dyDescent="0.25">
      <c r="A184" s="38"/>
      <c r="B184" s="44" t="s">
        <v>41</v>
      </c>
      <c r="C184" s="40">
        <v>1</v>
      </c>
      <c r="D184" s="40">
        <v>15</v>
      </c>
      <c r="E184" s="40">
        <v>1</v>
      </c>
      <c r="F184" s="40">
        <v>1</v>
      </c>
      <c r="G184" s="41">
        <f t="shared" ref="G184" si="38">ROUND(+C184*D184*F184*E184,2)</f>
        <v>15</v>
      </c>
      <c r="H184" s="45"/>
      <c r="I184" s="41"/>
      <c r="J184" s="42"/>
    </row>
    <row r="185" spans="1:10" ht="16.5" x14ac:dyDescent="0.25">
      <c r="A185" s="38"/>
      <c r="B185" s="44" t="s">
        <v>317</v>
      </c>
      <c r="C185" s="40">
        <v>1</v>
      </c>
      <c r="D185" s="40">
        <v>21</v>
      </c>
      <c r="E185" s="40">
        <v>1</v>
      </c>
      <c r="F185" s="40">
        <v>1</v>
      </c>
      <c r="G185" s="41">
        <f t="shared" ref="G185" si="39">ROUND(+C185*D185*F185*E185,2)</f>
        <v>21</v>
      </c>
      <c r="H185" s="45"/>
      <c r="I185" s="41"/>
      <c r="J185" s="42"/>
    </row>
    <row r="186" spans="1:10" ht="16.5" x14ac:dyDescent="0.25">
      <c r="A186" s="38"/>
      <c r="B186" s="44" t="s">
        <v>316</v>
      </c>
      <c r="C186" s="40">
        <v>1</v>
      </c>
      <c r="D186" s="40">
        <v>21</v>
      </c>
      <c r="E186" s="40">
        <v>1</v>
      </c>
      <c r="F186" s="40">
        <v>1</v>
      </c>
      <c r="G186" s="41">
        <f t="shared" ref="G186:G187" si="40">ROUND(+C186*D186*F186*E186,2)</f>
        <v>21</v>
      </c>
      <c r="H186" s="45"/>
      <c r="I186" s="41"/>
      <c r="J186" s="42"/>
    </row>
    <row r="187" spans="1:10" ht="16.5" x14ac:dyDescent="0.25">
      <c r="A187" s="38"/>
      <c r="B187" s="44" t="s">
        <v>35</v>
      </c>
      <c r="C187" s="40">
        <v>1</v>
      </c>
      <c r="D187" s="40">
        <v>12</v>
      </c>
      <c r="E187" s="40">
        <v>1</v>
      </c>
      <c r="F187" s="40">
        <v>1</v>
      </c>
      <c r="G187" s="41">
        <f t="shared" si="40"/>
        <v>12</v>
      </c>
      <c r="H187" s="45"/>
      <c r="I187" s="41"/>
      <c r="J187" s="42"/>
    </row>
    <row r="188" spans="1:10" ht="16.5" x14ac:dyDescent="0.25">
      <c r="A188" s="38"/>
      <c r="B188" s="44" t="s">
        <v>319</v>
      </c>
      <c r="C188" s="40">
        <v>1</v>
      </c>
      <c r="D188" s="40">
        <v>3</v>
      </c>
      <c r="E188" s="40">
        <v>1</v>
      </c>
      <c r="F188" s="40">
        <v>1</v>
      </c>
      <c r="G188" s="41">
        <f t="shared" ref="G188:G191" si="41">ROUND(+C188*D188*F188*E188,2)</f>
        <v>3</v>
      </c>
      <c r="H188" s="45"/>
      <c r="I188" s="41"/>
      <c r="J188" s="42"/>
    </row>
    <row r="189" spans="1:10" ht="16.5" x14ac:dyDescent="0.25">
      <c r="A189" s="38"/>
      <c r="B189" s="44" t="s">
        <v>318</v>
      </c>
      <c r="C189" s="40">
        <v>1</v>
      </c>
      <c r="D189" s="40">
        <v>2</v>
      </c>
      <c r="E189" s="40">
        <v>1</v>
      </c>
      <c r="F189" s="40">
        <v>1</v>
      </c>
      <c r="G189" s="41">
        <f t="shared" si="41"/>
        <v>2</v>
      </c>
      <c r="H189" s="45"/>
      <c r="I189" s="41"/>
      <c r="J189" s="42"/>
    </row>
    <row r="190" spans="1:10" ht="16.5" x14ac:dyDescent="0.25">
      <c r="A190" s="38"/>
      <c r="B190" s="44" t="s">
        <v>320</v>
      </c>
      <c r="C190" s="40">
        <v>1</v>
      </c>
      <c r="D190" s="40">
        <v>1</v>
      </c>
      <c r="E190" s="40">
        <v>1</v>
      </c>
      <c r="F190" s="40">
        <v>1</v>
      </c>
      <c r="G190" s="41">
        <f t="shared" si="41"/>
        <v>1</v>
      </c>
      <c r="H190" s="45"/>
      <c r="I190" s="41"/>
      <c r="J190" s="42"/>
    </row>
    <row r="191" spans="1:10" ht="16.5" x14ac:dyDescent="0.25">
      <c r="A191" s="38"/>
      <c r="B191" s="44" t="s">
        <v>321</v>
      </c>
      <c r="C191" s="40">
        <v>1</v>
      </c>
      <c r="D191" s="40">
        <v>2</v>
      </c>
      <c r="E191" s="40">
        <v>1</v>
      </c>
      <c r="F191" s="40">
        <v>1</v>
      </c>
      <c r="G191" s="41">
        <f t="shared" si="41"/>
        <v>2</v>
      </c>
      <c r="H191" s="45"/>
      <c r="I191" s="41"/>
      <c r="J191" s="42"/>
    </row>
    <row r="192" spans="1:10" ht="16.5" x14ac:dyDescent="0.25">
      <c r="A192" s="38"/>
      <c r="B192" s="53" t="s">
        <v>322</v>
      </c>
      <c r="C192" s="40">
        <v>1</v>
      </c>
      <c r="D192" s="40">
        <v>2</v>
      </c>
      <c r="E192" s="40">
        <v>1</v>
      </c>
      <c r="F192" s="40">
        <v>1</v>
      </c>
      <c r="G192" s="41">
        <f t="shared" ref="G192:G193" si="42">ROUND(+C192*D192*F192*E192,2)</f>
        <v>2</v>
      </c>
      <c r="H192" s="45"/>
      <c r="I192" s="41"/>
      <c r="J192" s="42"/>
    </row>
    <row r="193" spans="1:10" ht="16.5" x14ac:dyDescent="0.25">
      <c r="A193" s="38"/>
      <c r="B193" s="53" t="s">
        <v>74</v>
      </c>
      <c r="C193" s="40">
        <v>1</v>
      </c>
      <c r="D193" s="40">
        <v>8</v>
      </c>
      <c r="E193" s="40">
        <v>1</v>
      </c>
      <c r="F193" s="40">
        <v>1</v>
      </c>
      <c r="G193" s="41">
        <f t="shared" si="42"/>
        <v>8</v>
      </c>
      <c r="H193" s="45"/>
      <c r="I193" s="41"/>
      <c r="J193" s="42"/>
    </row>
    <row r="194" spans="1:10" ht="17.25" thickBot="1" x14ac:dyDescent="0.3">
      <c r="A194" s="38"/>
      <c r="B194" s="46"/>
      <c r="C194" s="40"/>
      <c r="D194" s="40"/>
      <c r="E194" s="40"/>
      <c r="F194" s="40"/>
      <c r="G194" s="41"/>
      <c r="H194" s="47">
        <f>SUM(G181:G194)</f>
        <v>135</v>
      </c>
      <c r="I194" s="41"/>
      <c r="J194" s="42"/>
    </row>
    <row r="195" spans="1:10" ht="18" thickTop="1" thickBot="1" x14ac:dyDescent="0.3">
      <c r="A195" s="38"/>
      <c r="B195" s="48"/>
      <c r="C195" s="40"/>
      <c r="D195" s="40"/>
      <c r="E195" s="40"/>
      <c r="F195" s="40"/>
      <c r="G195" s="41"/>
      <c r="H195" s="41"/>
      <c r="I195" s="49">
        <f>ROUND(SUM(H194:H195),2)</f>
        <v>135</v>
      </c>
      <c r="J195" s="50" t="s">
        <v>15</v>
      </c>
    </row>
    <row r="196" spans="1:10" ht="18" thickTop="1" thickBot="1" x14ac:dyDescent="0.3">
      <c r="A196" s="38"/>
      <c r="B196" s="48"/>
      <c r="C196" s="40"/>
      <c r="D196" s="40"/>
      <c r="E196" s="148" t="s">
        <v>33</v>
      </c>
      <c r="F196" s="149"/>
      <c r="G196" s="150"/>
      <c r="H196" s="41"/>
      <c r="I196" s="49">
        <f>+ROUND(I195*1.1,0)+1</f>
        <v>150</v>
      </c>
      <c r="J196" s="50" t="s">
        <v>15</v>
      </c>
    </row>
    <row r="197" spans="1:10" ht="17.25" thickTop="1" x14ac:dyDescent="0.25">
      <c r="A197" s="38"/>
      <c r="B197" s="39" t="str">
        <f>+'Bordereau estimatif'!B53</f>
        <v>V- ÉLECTRICITÉ COURANTS FORTS</v>
      </c>
      <c r="C197" s="40"/>
      <c r="D197" s="40"/>
      <c r="E197" s="40"/>
      <c r="F197" s="40"/>
      <c r="G197" s="41"/>
      <c r="H197" s="41"/>
      <c r="I197" s="41"/>
      <c r="J197" s="42"/>
    </row>
    <row r="198" spans="1:10" ht="25.5" x14ac:dyDescent="0.25">
      <c r="A198" s="38"/>
      <c r="B198" s="39" t="str">
        <f>+'Bordereau estimatif'!B60</f>
        <v>ALIMENTATIONS ELECTRIQUES DES LUMINAIRES ET PRISES</v>
      </c>
      <c r="C198" s="40"/>
      <c r="D198" s="40"/>
      <c r="E198" s="40"/>
      <c r="F198" s="40"/>
      <c r="G198" s="41"/>
      <c r="H198" s="41"/>
      <c r="I198" s="41"/>
      <c r="J198" s="42"/>
    </row>
    <row r="199" spans="1:10" ht="25.5" x14ac:dyDescent="0.25">
      <c r="A199" s="52" t="str">
        <f>+'Bordereau estimatif'!A61</f>
        <v>V-5</v>
      </c>
      <c r="B199" s="43" t="str">
        <f>+'Bordereau estimatif'!B61</f>
        <v xml:space="preserve">Foyers lumineux en câble 3G1,5 mm² y compris tubage isogris diam 16 </v>
      </c>
      <c r="C199" s="40"/>
      <c r="D199" s="40"/>
      <c r="E199" s="40"/>
      <c r="F199" s="40"/>
      <c r="G199" s="41"/>
      <c r="H199" s="41"/>
      <c r="I199" s="41"/>
      <c r="J199" s="42"/>
    </row>
    <row r="200" spans="1:10" ht="16.5" x14ac:dyDescent="0.25">
      <c r="A200" s="38"/>
      <c r="B200" s="44" t="s">
        <v>333</v>
      </c>
      <c r="C200" s="40">
        <v>1</v>
      </c>
      <c r="D200" s="40">
        <v>1</v>
      </c>
      <c r="E200" s="40">
        <v>1</v>
      </c>
      <c r="F200" s="40">
        <v>1</v>
      </c>
      <c r="G200" s="41">
        <f t="shared" ref="G200:G207" si="43">ROUND(+C200*D200*F200*E200,2)</f>
        <v>1</v>
      </c>
      <c r="H200" s="45"/>
      <c r="I200" s="41"/>
      <c r="J200" s="42"/>
    </row>
    <row r="201" spans="1:10" ht="16.5" x14ac:dyDescent="0.25">
      <c r="A201" s="38"/>
      <c r="B201" s="44" t="s">
        <v>334</v>
      </c>
      <c r="C201" s="40">
        <v>1</v>
      </c>
      <c r="D201" s="40">
        <v>1</v>
      </c>
      <c r="E201" s="40">
        <v>1</v>
      </c>
      <c r="F201" s="40">
        <v>1</v>
      </c>
      <c r="G201" s="41">
        <f t="shared" si="43"/>
        <v>1</v>
      </c>
      <c r="H201" s="45"/>
      <c r="I201" s="41"/>
      <c r="J201" s="42"/>
    </row>
    <row r="202" spans="1:10" ht="16.5" x14ac:dyDescent="0.25">
      <c r="A202" s="38"/>
      <c r="B202" s="44" t="s">
        <v>335</v>
      </c>
      <c r="C202" s="40">
        <v>1</v>
      </c>
      <c r="D202" s="40">
        <v>1</v>
      </c>
      <c r="E202" s="40">
        <v>1</v>
      </c>
      <c r="F202" s="40">
        <v>1</v>
      </c>
      <c r="G202" s="41">
        <f t="shared" si="43"/>
        <v>1</v>
      </c>
      <c r="H202" s="45"/>
      <c r="I202" s="41"/>
      <c r="J202" s="42"/>
    </row>
    <row r="203" spans="1:10" ht="16.5" x14ac:dyDescent="0.25">
      <c r="A203" s="38"/>
      <c r="B203" s="44" t="s">
        <v>336</v>
      </c>
      <c r="C203" s="40">
        <v>1</v>
      </c>
      <c r="D203" s="40">
        <v>1</v>
      </c>
      <c r="E203" s="40">
        <v>1</v>
      </c>
      <c r="F203" s="40">
        <v>1</v>
      </c>
      <c r="G203" s="41">
        <f t="shared" si="43"/>
        <v>1</v>
      </c>
      <c r="H203" s="45"/>
      <c r="I203" s="41"/>
      <c r="J203" s="42"/>
    </row>
    <row r="204" spans="1:10" ht="16.5" x14ac:dyDescent="0.25">
      <c r="A204" s="38"/>
      <c r="B204" s="44" t="s">
        <v>337</v>
      </c>
      <c r="C204" s="40">
        <v>1</v>
      </c>
      <c r="D204" s="40">
        <v>1</v>
      </c>
      <c r="E204" s="40">
        <v>1</v>
      </c>
      <c r="F204" s="40">
        <v>1</v>
      </c>
      <c r="G204" s="41">
        <f t="shared" si="43"/>
        <v>1</v>
      </c>
      <c r="H204" s="45"/>
      <c r="I204" s="41"/>
      <c r="J204" s="42"/>
    </row>
    <row r="205" spans="1:10" ht="16.5" x14ac:dyDescent="0.25">
      <c r="A205" s="38"/>
      <c r="B205" s="44" t="s">
        <v>338</v>
      </c>
      <c r="C205" s="40">
        <v>1</v>
      </c>
      <c r="D205" s="40">
        <v>1</v>
      </c>
      <c r="E205" s="40">
        <v>1</v>
      </c>
      <c r="F205" s="40">
        <v>1</v>
      </c>
      <c r="G205" s="41">
        <f t="shared" si="43"/>
        <v>1</v>
      </c>
      <c r="H205" s="45"/>
      <c r="I205" s="41"/>
      <c r="J205" s="42"/>
    </row>
    <row r="206" spans="1:10" ht="16.5" x14ac:dyDescent="0.25">
      <c r="A206" s="38"/>
      <c r="B206" s="44" t="s">
        <v>339</v>
      </c>
      <c r="C206" s="40">
        <v>1</v>
      </c>
      <c r="D206" s="40">
        <v>1</v>
      </c>
      <c r="E206" s="40">
        <v>1</v>
      </c>
      <c r="F206" s="40">
        <v>1</v>
      </c>
      <c r="G206" s="41">
        <f t="shared" si="43"/>
        <v>1</v>
      </c>
      <c r="H206" s="45"/>
      <c r="I206" s="41"/>
      <c r="J206" s="42"/>
    </row>
    <row r="207" spans="1:10" ht="16.5" x14ac:dyDescent="0.25">
      <c r="A207" s="38"/>
      <c r="B207" s="44" t="s">
        <v>340</v>
      </c>
      <c r="C207" s="40">
        <v>1</v>
      </c>
      <c r="D207" s="40">
        <v>1</v>
      </c>
      <c r="E207" s="40">
        <v>1</v>
      </c>
      <c r="F207" s="40">
        <v>1</v>
      </c>
      <c r="G207" s="41">
        <f t="shared" si="43"/>
        <v>1</v>
      </c>
      <c r="H207" s="45"/>
      <c r="I207" s="41"/>
      <c r="J207" s="42"/>
    </row>
    <row r="208" spans="1:10" ht="16.5" x14ac:dyDescent="0.25">
      <c r="A208" s="38"/>
      <c r="B208" s="53" t="s">
        <v>341</v>
      </c>
      <c r="C208" s="40">
        <v>1</v>
      </c>
      <c r="D208" s="40">
        <v>1</v>
      </c>
      <c r="E208" s="40">
        <v>1</v>
      </c>
      <c r="F208" s="40">
        <v>1</v>
      </c>
      <c r="G208" s="41">
        <f t="shared" ref="G208:G211" si="44">ROUND(+C208*D208*F208*E208,2)</f>
        <v>1</v>
      </c>
      <c r="H208" s="45"/>
      <c r="I208" s="41"/>
      <c r="J208" s="42"/>
    </row>
    <row r="209" spans="1:10" ht="16.5" x14ac:dyDescent="0.25">
      <c r="A209" s="38"/>
      <c r="B209" s="53" t="s">
        <v>342</v>
      </c>
      <c r="C209" s="40">
        <v>1</v>
      </c>
      <c r="D209" s="40">
        <v>1</v>
      </c>
      <c r="E209" s="40">
        <v>1</v>
      </c>
      <c r="F209" s="40">
        <v>1</v>
      </c>
      <c r="G209" s="41">
        <f t="shared" si="44"/>
        <v>1</v>
      </c>
      <c r="H209" s="45"/>
      <c r="I209" s="41"/>
      <c r="J209" s="42"/>
    </row>
    <row r="210" spans="1:10" ht="16.5" x14ac:dyDescent="0.25">
      <c r="A210" s="38"/>
      <c r="B210" s="53" t="s">
        <v>343</v>
      </c>
      <c r="C210" s="40">
        <v>1</v>
      </c>
      <c r="D210" s="40">
        <v>1</v>
      </c>
      <c r="E210" s="40">
        <v>1</v>
      </c>
      <c r="F210" s="40">
        <v>1</v>
      </c>
      <c r="G210" s="41">
        <f t="shared" si="44"/>
        <v>1</v>
      </c>
      <c r="H210" s="45"/>
      <c r="I210" s="41"/>
      <c r="J210" s="42"/>
    </row>
    <row r="211" spans="1:10" ht="16.5" x14ac:dyDescent="0.25">
      <c r="A211" s="38"/>
      <c r="B211" s="53" t="s">
        <v>344</v>
      </c>
      <c r="C211" s="40">
        <v>1</v>
      </c>
      <c r="D211" s="40">
        <v>1</v>
      </c>
      <c r="E211" s="40">
        <v>1</v>
      </c>
      <c r="F211" s="40">
        <v>1</v>
      </c>
      <c r="G211" s="41">
        <f t="shared" si="44"/>
        <v>1</v>
      </c>
      <c r="H211" s="45"/>
      <c r="I211" s="41"/>
      <c r="J211" s="42"/>
    </row>
    <row r="212" spans="1:10" ht="16.5" x14ac:dyDescent="0.25">
      <c r="A212" s="38"/>
      <c r="B212" s="53" t="s">
        <v>345</v>
      </c>
      <c r="C212" s="40">
        <v>1</v>
      </c>
      <c r="D212" s="40">
        <v>1</v>
      </c>
      <c r="E212" s="40">
        <v>1</v>
      </c>
      <c r="F212" s="40">
        <v>1</v>
      </c>
      <c r="G212" s="41">
        <f t="shared" ref="G212:G220" si="45">ROUND(+C212*D212*F212*E212,2)</f>
        <v>1</v>
      </c>
      <c r="H212" s="45"/>
      <c r="I212" s="41"/>
      <c r="J212" s="42"/>
    </row>
    <row r="213" spans="1:10" ht="16.5" x14ac:dyDescent="0.25">
      <c r="A213" s="38"/>
      <c r="B213" s="53" t="s">
        <v>346</v>
      </c>
      <c r="C213" s="40">
        <v>1</v>
      </c>
      <c r="D213" s="40">
        <v>1</v>
      </c>
      <c r="E213" s="40">
        <v>1</v>
      </c>
      <c r="F213" s="40">
        <v>1</v>
      </c>
      <c r="G213" s="41">
        <f t="shared" si="45"/>
        <v>1</v>
      </c>
      <c r="H213" s="45"/>
      <c r="I213" s="41"/>
      <c r="J213" s="42"/>
    </row>
    <row r="214" spans="1:10" ht="16.5" x14ac:dyDescent="0.25">
      <c r="A214" s="38"/>
      <c r="B214" s="53" t="s">
        <v>347</v>
      </c>
      <c r="C214" s="40">
        <v>1</v>
      </c>
      <c r="D214" s="40">
        <v>1</v>
      </c>
      <c r="E214" s="40">
        <v>1</v>
      </c>
      <c r="F214" s="40">
        <v>1</v>
      </c>
      <c r="G214" s="41">
        <f t="shared" si="45"/>
        <v>1</v>
      </c>
      <c r="H214" s="45"/>
      <c r="I214" s="41"/>
      <c r="J214" s="42"/>
    </row>
    <row r="215" spans="1:10" ht="16.5" x14ac:dyDescent="0.25">
      <c r="A215" s="38"/>
      <c r="B215" s="53" t="s">
        <v>348</v>
      </c>
      <c r="C215" s="40">
        <v>1</v>
      </c>
      <c r="D215" s="40">
        <v>1</v>
      </c>
      <c r="E215" s="40">
        <v>1</v>
      </c>
      <c r="F215" s="40">
        <v>1</v>
      </c>
      <c r="G215" s="41">
        <f t="shared" si="45"/>
        <v>1</v>
      </c>
      <c r="H215" s="45"/>
      <c r="I215" s="41"/>
      <c r="J215" s="42"/>
    </row>
    <row r="216" spans="1:10" ht="16.5" x14ac:dyDescent="0.25">
      <c r="A216" s="38"/>
      <c r="B216" s="53" t="s">
        <v>349</v>
      </c>
      <c r="C216" s="40">
        <v>1</v>
      </c>
      <c r="D216" s="40">
        <v>1</v>
      </c>
      <c r="E216" s="40">
        <v>1</v>
      </c>
      <c r="F216" s="40">
        <v>1</v>
      </c>
      <c r="G216" s="41">
        <f t="shared" si="45"/>
        <v>1</v>
      </c>
      <c r="H216" s="45"/>
      <c r="I216" s="41"/>
      <c r="J216" s="42"/>
    </row>
    <row r="217" spans="1:10" ht="16.5" x14ac:dyDescent="0.25">
      <c r="A217" s="38"/>
      <c r="B217" s="53" t="s">
        <v>350</v>
      </c>
      <c r="C217" s="40">
        <v>1</v>
      </c>
      <c r="D217" s="40">
        <v>1</v>
      </c>
      <c r="E217" s="40">
        <v>1</v>
      </c>
      <c r="F217" s="40">
        <v>1</v>
      </c>
      <c r="G217" s="41">
        <f t="shared" si="45"/>
        <v>1</v>
      </c>
      <c r="H217" s="45"/>
      <c r="I217" s="41"/>
      <c r="J217" s="42"/>
    </row>
    <row r="218" spans="1:10" ht="16.5" x14ac:dyDescent="0.25">
      <c r="A218" s="38"/>
      <c r="B218" s="53" t="s">
        <v>351</v>
      </c>
      <c r="C218" s="40">
        <v>1</v>
      </c>
      <c r="D218" s="40">
        <v>1</v>
      </c>
      <c r="E218" s="40">
        <v>1</v>
      </c>
      <c r="F218" s="40">
        <v>1</v>
      </c>
      <c r="G218" s="41">
        <f t="shared" si="45"/>
        <v>1</v>
      </c>
      <c r="H218" s="45"/>
      <c r="I218" s="41"/>
      <c r="J218" s="42"/>
    </row>
    <row r="219" spans="1:10" ht="16.5" x14ac:dyDescent="0.25">
      <c r="A219" s="38"/>
      <c r="B219" s="53" t="s">
        <v>352</v>
      </c>
      <c r="C219" s="40">
        <v>1</v>
      </c>
      <c r="D219" s="40">
        <v>1</v>
      </c>
      <c r="E219" s="40">
        <v>1</v>
      </c>
      <c r="F219" s="40">
        <v>1</v>
      </c>
      <c r="G219" s="41">
        <f t="shared" si="45"/>
        <v>1</v>
      </c>
      <c r="H219" s="45"/>
      <c r="I219" s="41"/>
      <c r="J219" s="42"/>
    </row>
    <row r="220" spans="1:10" ht="16.5" x14ac:dyDescent="0.25">
      <c r="A220" s="38"/>
      <c r="B220" s="53" t="s">
        <v>360</v>
      </c>
      <c r="C220" s="40">
        <v>1</v>
      </c>
      <c r="D220" s="40">
        <v>1</v>
      </c>
      <c r="E220" s="40">
        <v>1</v>
      </c>
      <c r="F220" s="40">
        <v>1</v>
      </c>
      <c r="G220" s="41">
        <f t="shared" si="45"/>
        <v>1</v>
      </c>
      <c r="H220" s="45"/>
      <c r="I220" s="41"/>
      <c r="J220" s="42"/>
    </row>
    <row r="221" spans="1:10" ht="16.5" x14ac:dyDescent="0.25">
      <c r="A221" s="38"/>
      <c r="B221" s="53" t="s">
        <v>448</v>
      </c>
      <c r="C221" s="40">
        <v>1</v>
      </c>
      <c r="D221" s="40">
        <v>1</v>
      </c>
      <c r="E221" s="40">
        <v>1</v>
      </c>
      <c r="F221" s="40">
        <v>1</v>
      </c>
      <c r="G221" s="41">
        <f t="shared" ref="G221" si="46">ROUND(+C221*D221*F221*E221,2)</f>
        <v>1</v>
      </c>
      <c r="H221" s="45"/>
      <c r="I221" s="41"/>
      <c r="J221" s="42"/>
    </row>
    <row r="222" spans="1:10" ht="17.25" thickBot="1" x14ac:dyDescent="0.3">
      <c r="A222" s="38"/>
      <c r="B222" s="46"/>
      <c r="C222" s="40"/>
      <c r="D222" s="40"/>
      <c r="E222" s="40"/>
      <c r="F222" s="40"/>
      <c r="G222" s="41"/>
      <c r="H222" s="47">
        <f>SUM(G200:G222)</f>
        <v>22</v>
      </c>
      <c r="I222" s="41"/>
      <c r="J222" s="42"/>
    </row>
    <row r="223" spans="1:10" ht="18" thickTop="1" thickBot="1" x14ac:dyDescent="0.3">
      <c r="A223" s="38"/>
      <c r="B223" s="48"/>
      <c r="C223" s="40"/>
      <c r="D223" s="40"/>
      <c r="E223" s="40"/>
      <c r="F223" s="40"/>
      <c r="G223" s="41"/>
      <c r="H223" s="41"/>
      <c r="I223" s="49">
        <f>ROUND(SUM(H222:H223),2)</f>
        <v>22</v>
      </c>
      <c r="J223" s="50" t="s">
        <v>30</v>
      </c>
    </row>
    <row r="224" spans="1:10" ht="18" thickTop="1" thickBot="1" x14ac:dyDescent="0.3">
      <c r="A224" s="38"/>
      <c r="B224" s="48"/>
      <c r="C224" s="40"/>
      <c r="D224" s="40"/>
      <c r="E224" s="148" t="s">
        <v>31</v>
      </c>
      <c r="F224" s="149"/>
      <c r="G224" s="150"/>
      <c r="H224" s="41"/>
      <c r="I224" s="49">
        <f>+ROUND(I223*1.05,0)</f>
        <v>23</v>
      </c>
      <c r="J224" s="50" t="s">
        <v>30</v>
      </c>
    </row>
    <row r="225" spans="1:10" ht="26.25" thickTop="1" x14ac:dyDescent="0.25">
      <c r="A225" s="52" t="str">
        <f>+'Bordereau estimatif'!A79</f>
        <v>V-20</v>
      </c>
      <c r="B225" s="43" t="str">
        <f>+'Bordereau estimatif'!B79</f>
        <v>Luminaire carré de 60 x 60 cm encastré avec lampe led 3630 lumens</v>
      </c>
      <c r="C225" s="40"/>
      <c r="D225" s="40"/>
      <c r="E225" s="40"/>
      <c r="F225" s="40"/>
      <c r="G225" s="41"/>
      <c r="H225" s="41"/>
      <c r="I225" s="41"/>
      <c r="J225" s="42"/>
    </row>
    <row r="226" spans="1:10" ht="16.5" x14ac:dyDescent="0.25">
      <c r="A226" s="38"/>
      <c r="B226" s="44" t="s">
        <v>333</v>
      </c>
      <c r="C226" s="40">
        <v>16</v>
      </c>
      <c r="D226" s="40">
        <v>1</v>
      </c>
      <c r="E226" s="40">
        <v>1</v>
      </c>
      <c r="F226" s="40">
        <v>1</v>
      </c>
      <c r="G226" s="41">
        <f t="shared" ref="G226:G246" si="47">ROUND(+C226*D226*F226*E226,2)</f>
        <v>16</v>
      </c>
      <c r="H226" s="45"/>
      <c r="I226" s="41"/>
      <c r="J226" s="42"/>
    </row>
    <row r="227" spans="1:10" ht="16.5" x14ac:dyDescent="0.25">
      <c r="A227" s="38"/>
      <c r="B227" s="44" t="s">
        <v>334</v>
      </c>
      <c r="C227" s="40">
        <v>21</v>
      </c>
      <c r="D227" s="40">
        <v>1</v>
      </c>
      <c r="E227" s="40">
        <v>1</v>
      </c>
      <c r="F227" s="40">
        <v>1</v>
      </c>
      <c r="G227" s="41">
        <f t="shared" si="47"/>
        <v>21</v>
      </c>
      <c r="H227" s="45"/>
      <c r="I227" s="41"/>
      <c r="J227" s="42"/>
    </row>
    <row r="228" spans="1:10" ht="16.5" x14ac:dyDescent="0.25">
      <c r="A228" s="38"/>
      <c r="B228" s="44" t="s">
        <v>335</v>
      </c>
      <c r="C228" s="40">
        <v>3</v>
      </c>
      <c r="D228" s="40">
        <v>1</v>
      </c>
      <c r="E228" s="40">
        <v>1</v>
      </c>
      <c r="F228" s="40">
        <v>1</v>
      </c>
      <c r="G228" s="41">
        <f t="shared" si="47"/>
        <v>3</v>
      </c>
      <c r="H228" s="45"/>
      <c r="I228" s="41"/>
      <c r="J228" s="42"/>
    </row>
    <row r="229" spans="1:10" ht="16.5" x14ac:dyDescent="0.25">
      <c r="A229" s="38"/>
      <c r="B229" s="44" t="s">
        <v>336</v>
      </c>
      <c r="C229" s="40">
        <v>5</v>
      </c>
      <c r="D229" s="40">
        <v>1</v>
      </c>
      <c r="E229" s="40">
        <v>1</v>
      </c>
      <c r="F229" s="40">
        <v>1</v>
      </c>
      <c r="G229" s="41">
        <f t="shared" si="47"/>
        <v>5</v>
      </c>
      <c r="H229" s="45"/>
      <c r="I229" s="41"/>
      <c r="J229" s="42"/>
    </row>
    <row r="230" spans="1:10" ht="16.5" x14ac:dyDescent="0.25">
      <c r="A230" s="38"/>
      <c r="B230" s="44" t="s">
        <v>337</v>
      </c>
      <c r="C230" s="40">
        <v>3</v>
      </c>
      <c r="D230" s="40">
        <v>1</v>
      </c>
      <c r="E230" s="40">
        <v>1</v>
      </c>
      <c r="F230" s="40">
        <v>1</v>
      </c>
      <c r="G230" s="41">
        <f t="shared" si="47"/>
        <v>3</v>
      </c>
      <c r="H230" s="45"/>
      <c r="I230" s="41"/>
      <c r="J230" s="42"/>
    </row>
    <row r="231" spans="1:10" ht="16.5" x14ac:dyDescent="0.25">
      <c r="A231" s="38"/>
      <c r="B231" s="44" t="s">
        <v>338</v>
      </c>
      <c r="C231" s="40">
        <v>5</v>
      </c>
      <c r="D231" s="40">
        <v>1</v>
      </c>
      <c r="E231" s="40">
        <v>1</v>
      </c>
      <c r="F231" s="40">
        <v>1</v>
      </c>
      <c r="G231" s="41">
        <f t="shared" si="47"/>
        <v>5</v>
      </c>
      <c r="H231" s="45"/>
      <c r="I231" s="41"/>
      <c r="J231" s="42"/>
    </row>
    <row r="232" spans="1:10" ht="16.5" x14ac:dyDescent="0.25">
      <c r="A232" s="38"/>
      <c r="B232" s="44" t="s">
        <v>339</v>
      </c>
      <c r="C232" s="40">
        <v>1</v>
      </c>
      <c r="D232" s="40">
        <v>1</v>
      </c>
      <c r="E232" s="40">
        <v>1</v>
      </c>
      <c r="F232" s="40">
        <v>1</v>
      </c>
      <c r="G232" s="41">
        <f t="shared" si="47"/>
        <v>1</v>
      </c>
      <c r="H232" s="45"/>
      <c r="I232" s="41"/>
      <c r="J232" s="42"/>
    </row>
    <row r="233" spans="1:10" ht="16.5" x14ac:dyDescent="0.25">
      <c r="A233" s="38"/>
      <c r="B233" s="44" t="s">
        <v>340</v>
      </c>
      <c r="C233" s="40">
        <v>5</v>
      </c>
      <c r="D233" s="40">
        <v>1</v>
      </c>
      <c r="E233" s="40">
        <v>1</v>
      </c>
      <c r="F233" s="40">
        <v>1</v>
      </c>
      <c r="G233" s="41">
        <f t="shared" si="47"/>
        <v>5</v>
      </c>
      <c r="H233" s="45"/>
      <c r="I233" s="41"/>
      <c r="J233" s="42"/>
    </row>
    <row r="234" spans="1:10" ht="16.5" x14ac:dyDescent="0.25">
      <c r="A234" s="38"/>
      <c r="B234" s="53" t="s">
        <v>341</v>
      </c>
      <c r="C234" s="40">
        <v>5</v>
      </c>
      <c r="D234" s="40">
        <v>1</v>
      </c>
      <c r="E234" s="40">
        <v>1</v>
      </c>
      <c r="F234" s="40">
        <v>1</v>
      </c>
      <c r="G234" s="41">
        <f t="shared" si="47"/>
        <v>5</v>
      </c>
      <c r="H234" s="45"/>
      <c r="I234" s="41"/>
      <c r="J234" s="42"/>
    </row>
    <row r="235" spans="1:10" ht="16.5" x14ac:dyDescent="0.25">
      <c r="A235" s="38"/>
      <c r="B235" s="53" t="s">
        <v>342</v>
      </c>
      <c r="C235" s="40">
        <v>3</v>
      </c>
      <c r="D235" s="40">
        <v>1</v>
      </c>
      <c r="E235" s="40">
        <v>1</v>
      </c>
      <c r="F235" s="40">
        <v>1</v>
      </c>
      <c r="G235" s="41">
        <f t="shared" si="47"/>
        <v>3</v>
      </c>
      <c r="H235" s="45"/>
      <c r="I235" s="41"/>
      <c r="J235" s="42"/>
    </row>
    <row r="236" spans="1:10" ht="16.5" x14ac:dyDescent="0.25">
      <c r="A236" s="38"/>
      <c r="B236" s="53" t="s">
        <v>343</v>
      </c>
      <c r="C236" s="40">
        <v>3</v>
      </c>
      <c r="D236" s="40">
        <v>1</v>
      </c>
      <c r="E236" s="40">
        <v>1</v>
      </c>
      <c r="F236" s="40">
        <v>1</v>
      </c>
      <c r="G236" s="41">
        <f t="shared" si="47"/>
        <v>3</v>
      </c>
      <c r="H236" s="45"/>
      <c r="I236" s="41"/>
      <c r="J236" s="42"/>
    </row>
    <row r="237" spans="1:10" ht="16.5" x14ac:dyDescent="0.25">
      <c r="A237" s="38"/>
      <c r="B237" s="53" t="s">
        <v>359</v>
      </c>
      <c r="C237" s="40">
        <v>7</v>
      </c>
      <c r="D237" s="40">
        <v>1</v>
      </c>
      <c r="E237" s="40">
        <v>1</v>
      </c>
      <c r="F237" s="40">
        <v>1</v>
      </c>
      <c r="G237" s="41">
        <f t="shared" si="47"/>
        <v>7</v>
      </c>
      <c r="H237" s="45"/>
      <c r="I237" s="41"/>
      <c r="J237" s="42"/>
    </row>
    <row r="238" spans="1:10" ht="16.5" x14ac:dyDescent="0.25">
      <c r="A238" s="38"/>
      <c r="B238" s="53" t="s">
        <v>345</v>
      </c>
      <c r="C238" s="40">
        <v>3</v>
      </c>
      <c r="D238" s="40">
        <v>1</v>
      </c>
      <c r="E238" s="40">
        <v>1</v>
      </c>
      <c r="F238" s="40">
        <v>1</v>
      </c>
      <c r="G238" s="41">
        <f t="shared" si="47"/>
        <v>3</v>
      </c>
      <c r="H238" s="45"/>
      <c r="I238" s="41"/>
      <c r="J238" s="42"/>
    </row>
    <row r="239" spans="1:10" ht="16.5" x14ac:dyDescent="0.25">
      <c r="A239" s="38"/>
      <c r="B239" s="53" t="s">
        <v>346</v>
      </c>
      <c r="C239" s="40">
        <v>3</v>
      </c>
      <c r="D239" s="40">
        <v>1</v>
      </c>
      <c r="E239" s="40">
        <v>1</v>
      </c>
      <c r="F239" s="40">
        <v>1</v>
      </c>
      <c r="G239" s="41">
        <f t="shared" si="47"/>
        <v>3</v>
      </c>
      <c r="H239" s="45"/>
      <c r="I239" s="41"/>
      <c r="J239" s="42"/>
    </row>
    <row r="240" spans="1:10" ht="16.5" x14ac:dyDescent="0.25">
      <c r="A240" s="38"/>
      <c r="B240" s="53" t="s">
        <v>347</v>
      </c>
      <c r="C240" s="40">
        <v>1</v>
      </c>
      <c r="D240" s="40">
        <v>1</v>
      </c>
      <c r="E240" s="40">
        <v>1</v>
      </c>
      <c r="F240" s="40">
        <v>1</v>
      </c>
      <c r="G240" s="41">
        <f t="shared" si="47"/>
        <v>1</v>
      </c>
      <c r="H240" s="45"/>
      <c r="I240" s="41"/>
      <c r="J240" s="42"/>
    </row>
    <row r="241" spans="1:10" ht="16.5" x14ac:dyDescent="0.25">
      <c r="A241" s="38"/>
      <c r="B241" s="53" t="s">
        <v>348</v>
      </c>
      <c r="C241" s="40">
        <v>13</v>
      </c>
      <c r="D241" s="40">
        <v>1</v>
      </c>
      <c r="E241" s="40">
        <v>1</v>
      </c>
      <c r="F241" s="40">
        <v>1</v>
      </c>
      <c r="G241" s="41">
        <f t="shared" si="47"/>
        <v>13</v>
      </c>
      <c r="H241" s="45"/>
      <c r="I241" s="41"/>
      <c r="J241" s="42"/>
    </row>
    <row r="242" spans="1:10" ht="16.5" x14ac:dyDescent="0.25">
      <c r="A242" s="38"/>
      <c r="B242" s="53" t="s">
        <v>349</v>
      </c>
      <c r="C242" s="40">
        <v>0</v>
      </c>
      <c r="D242" s="40">
        <v>1</v>
      </c>
      <c r="E242" s="40">
        <v>1</v>
      </c>
      <c r="F242" s="40">
        <v>1</v>
      </c>
      <c r="G242" s="41">
        <f t="shared" si="47"/>
        <v>0</v>
      </c>
      <c r="H242" s="45"/>
      <c r="I242" s="41"/>
      <c r="J242" s="42"/>
    </row>
    <row r="243" spans="1:10" ht="16.5" x14ac:dyDescent="0.25">
      <c r="A243" s="38"/>
      <c r="B243" s="53" t="s">
        <v>350</v>
      </c>
      <c r="C243" s="40">
        <v>16</v>
      </c>
      <c r="D243" s="40">
        <v>1</v>
      </c>
      <c r="E243" s="40">
        <v>1</v>
      </c>
      <c r="F243" s="40">
        <v>1</v>
      </c>
      <c r="G243" s="41">
        <f t="shared" si="47"/>
        <v>16</v>
      </c>
      <c r="H243" s="45"/>
      <c r="I243" s="41"/>
      <c r="J243" s="42"/>
    </row>
    <row r="244" spans="1:10" ht="16.5" x14ac:dyDescent="0.25">
      <c r="A244" s="38"/>
      <c r="B244" s="53" t="s">
        <v>351</v>
      </c>
      <c r="C244" s="40">
        <v>3</v>
      </c>
      <c r="D244" s="40">
        <v>1</v>
      </c>
      <c r="E244" s="40">
        <v>1</v>
      </c>
      <c r="F244" s="40">
        <v>1</v>
      </c>
      <c r="G244" s="41">
        <f t="shared" si="47"/>
        <v>3</v>
      </c>
      <c r="H244" s="45"/>
      <c r="I244" s="41"/>
      <c r="J244" s="42"/>
    </row>
    <row r="245" spans="1:10" ht="16.5" x14ac:dyDescent="0.25">
      <c r="A245" s="38"/>
      <c r="B245" s="53" t="s">
        <v>352</v>
      </c>
      <c r="C245" s="40">
        <v>0</v>
      </c>
      <c r="D245" s="40">
        <v>1</v>
      </c>
      <c r="E245" s="40">
        <v>1</v>
      </c>
      <c r="F245" s="40">
        <v>1</v>
      </c>
      <c r="G245" s="41">
        <f t="shared" si="47"/>
        <v>0</v>
      </c>
      <c r="H245" s="45"/>
      <c r="I245" s="41"/>
      <c r="J245" s="42"/>
    </row>
    <row r="246" spans="1:10" ht="16.5" x14ac:dyDescent="0.25">
      <c r="A246" s="38"/>
      <c r="B246" s="53" t="s">
        <v>360</v>
      </c>
      <c r="C246" s="40">
        <v>5</v>
      </c>
      <c r="D246" s="40">
        <v>1</v>
      </c>
      <c r="E246" s="40">
        <v>1</v>
      </c>
      <c r="F246" s="40">
        <v>1</v>
      </c>
      <c r="G246" s="41">
        <f t="shared" si="47"/>
        <v>5</v>
      </c>
      <c r="H246" s="45"/>
      <c r="I246" s="41"/>
      <c r="J246" s="42"/>
    </row>
    <row r="247" spans="1:10" ht="16.5" x14ac:dyDescent="0.25">
      <c r="A247" s="38"/>
      <c r="B247" s="53" t="s">
        <v>353</v>
      </c>
      <c r="C247" s="40">
        <v>1</v>
      </c>
      <c r="D247" s="40">
        <v>1</v>
      </c>
      <c r="E247" s="40">
        <v>1</v>
      </c>
      <c r="F247" s="40">
        <v>1</v>
      </c>
      <c r="G247" s="41">
        <f t="shared" ref="G247" si="48">ROUND(+C247*D247*F247*E247,2)</f>
        <v>1</v>
      </c>
      <c r="H247" s="45"/>
      <c r="I247" s="41"/>
      <c r="J247" s="42"/>
    </row>
    <row r="248" spans="1:10" ht="16.5" x14ac:dyDescent="0.25">
      <c r="A248" s="38"/>
      <c r="B248" s="46"/>
      <c r="C248" s="40"/>
      <c r="D248" s="40"/>
      <c r="E248" s="40"/>
      <c r="F248" s="40"/>
      <c r="G248" s="41"/>
      <c r="H248" s="47">
        <f>SUM(G226:G248)</f>
        <v>122</v>
      </c>
      <c r="I248" s="41"/>
      <c r="J248" s="42"/>
    </row>
    <row r="249" spans="1:10" ht="17.25" thickBot="1" x14ac:dyDescent="0.3">
      <c r="A249" s="38"/>
      <c r="B249" s="46"/>
      <c r="C249" s="40"/>
      <c r="D249" s="40"/>
      <c r="E249" s="40"/>
      <c r="F249" s="40"/>
      <c r="G249" s="41"/>
      <c r="H249" s="47"/>
      <c r="I249" s="41"/>
      <c r="J249" s="42"/>
    </row>
    <row r="250" spans="1:10" ht="18" thickTop="1" thickBot="1" x14ac:dyDescent="0.3">
      <c r="A250" s="38"/>
      <c r="B250" s="48"/>
      <c r="C250" s="40"/>
      <c r="D250" s="40"/>
      <c r="E250" s="40"/>
      <c r="F250" s="40"/>
      <c r="G250" s="41"/>
      <c r="H250" s="41"/>
      <c r="I250" s="49">
        <f>ROUND(SUM(H240:H250),2)</f>
        <v>122</v>
      </c>
      <c r="J250" s="50" t="s">
        <v>30</v>
      </c>
    </row>
    <row r="251" spans="1:10" ht="18" thickTop="1" thickBot="1" x14ac:dyDescent="0.3">
      <c r="A251" s="38"/>
      <c r="B251" s="48"/>
      <c r="C251" s="40"/>
      <c r="D251" s="40"/>
      <c r="E251" s="148" t="s">
        <v>31</v>
      </c>
      <c r="F251" s="149"/>
      <c r="G251" s="150"/>
      <c r="H251" s="41"/>
      <c r="I251" s="49">
        <f>+ROUND(I250*1.05,0)</f>
        <v>128</v>
      </c>
      <c r="J251" s="50" t="s">
        <v>30</v>
      </c>
    </row>
    <row r="252" spans="1:10" ht="39" thickTop="1" x14ac:dyDescent="0.25">
      <c r="A252" s="52" t="str">
        <f>+'Bordereau estimatif'!A63</f>
        <v>V-7</v>
      </c>
      <c r="B252" s="43" t="str">
        <f>+'Bordereau estimatif'!B63</f>
        <v>Foyers des prises de courants 2P+T encastrés dans les murs en câble      3G2,5 mm²  et tubage isogris diam 16 depuis le tableau électrique</v>
      </c>
      <c r="C252" s="40"/>
      <c r="D252" s="40"/>
      <c r="E252" s="40"/>
      <c r="F252" s="40"/>
      <c r="G252" s="41"/>
      <c r="H252" s="41"/>
      <c r="I252" s="41"/>
      <c r="J252" s="42"/>
    </row>
    <row r="253" spans="1:10" ht="16.5" x14ac:dyDescent="0.25">
      <c r="A253" s="38"/>
      <c r="B253" s="44" t="s">
        <v>361</v>
      </c>
      <c r="C253" s="40">
        <v>1</v>
      </c>
      <c r="D253" s="40">
        <v>1</v>
      </c>
      <c r="E253" s="40">
        <v>1</v>
      </c>
      <c r="F253" s="40">
        <v>1</v>
      </c>
      <c r="G253" s="41">
        <f t="shared" ref="G253:G277" si="49">ROUND(+C253*D253*F253*E253,2)</f>
        <v>1</v>
      </c>
      <c r="H253" s="45"/>
      <c r="I253" s="41"/>
      <c r="J253" s="42"/>
    </row>
    <row r="254" spans="1:10" ht="16.5" x14ac:dyDescent="0.25">
      <c r="A254" s="38"/>
      <c r="B254" s="44" t="s">
        <v>362</v>
      </c>
      <c r="C254" s="40">
        <v>1</v>
      </c>
      <c r="D254" s="40">
        <v>1</v>
      </c>
      <c r="E254" s="40">
        <v>1</v>
      </c>
      <c r="F254" s="40">
        <v>1</v>
      </c>
      <c r="G254" s="41">
        <f t="shared" ref="G254" si="50">ROUND(+C254*D254*F254*E254,2)</f>
        <v>1</v>
      </c>
      <c r="H254" s="45"/>
      <c r="I254" s="41"/>
      <c r="J254" s="42"/>
    </row>
    <row r="255" spans="1:10" ht="16.5" x14ac:dyDescent="0.25">
      <c r="A255" s="38"/>
      <c r="B255" s="44" t="s">
        <v>363</v>
      </c>
      <c r="C255" s="40">
        <v>1</v>
      </c>
      <c r="D255" s="40">
        <v>1</v>
      </c>
      <c r="E255" s="40">
        <v>1</v>
      </c>
      <c r="F255" s="40">
        <v>1</v>
      </c>
      <c r="G255" s="41">
        <f t="shared" si="49"/>
        <v>1</v>
      </c>
      <c r="H255" s="45"/>
      <c r="I255" s="41"/>
      <c r="J255" s="42"/>
    </row>
    <row r="256" spans="1:10" ht="16.5" x14ac:dyDescent="0.25">
      <c r="A256" s="38"/>
      <c r="B256" s="44" t="s">
        <v>364</v>
      </c>
      <c r="C256" s="40">
        <v>1</v>
      </c>
      <c r="D256" s="40">
        <v>1</v>
      </c>
      <c r="E256" s="40">
        <v>1</v>
      </c>
      <c r="F256" s="40">
        <v>1</v>
      </c>
      <c r="G256" s="41">
        <f t="shared" ref="G256" si="51">ROUND(+C256*D256*F256*E256,2)</f>
        <v>1</v>
      </c>
      <c r="H256" s="45"/>
      <c r="I256" s="41"/>
      <c r="J256" s="42"/>
    </row>
    <row r="257" spans="1:10" ht="16.5" x14ac:dyDescent="0.25">
      <c r="A257" s="38"/>
      <c r="B257" s="44" t="s">
        <v>366</v>
      </c>
      <c r="C257" s="40">
        <v>1</v>
      </c>
      <c r="D257" s="40">
        <v>1</v>
      </c>
      <c r="E257" s="40">
        <v>1</v>
      </c>
      <c r="F257" s="40">
        <v>1</v>
      </c>
      <c r="G257" s="41">
        <f t="shared" si="49"/>
        <v>1</v>
      </c>
      <c r="H257" s="45"/>
      <c r="I257" s="41"/>
      <c r="J257" s="42"/>
    </row>
    <row r="258" spans="1:10" ht="16.5" x14ac:dyDescent="0.25">
      <c r="A258" s="38"/>
      <c r="B258" s="44" t="s">
        <v>365</v>
      </c>
      <c r="C258" s="40">
        <v>1</v>
      </c>
      <c r="D258" s="40">
        <v>1</v>
      </c>
      <c r="E258" s="40">
        <v>1</v>
      </c>
      <c r="F258" s="40">
        <v>1</v>
      </c>
      <c r="G258" s="41">
        <f t="shared" si="49"/>
        <v>1</v>
      </c>
      <c r="H258" s="45"/>
      <c r="I258" s="41"/>
      <c r="J258" s="42"/>
    </row>
    <row r="259" spans="1:10" ht="16.5" x14ac:dyDescent="0.25">
      <c r="A259" s="38"/>
      <c r="B259" s="44" t="s">
        <v>367</v>
      </c>
      <c r="C259" s="40">
        <v>1</v>
      </c>
      <c r="D259" s="40">
        <v>1</v>
      </c>
      <c r="E259" s="40">
        <v>1</v>
      </c>
      <c r="F259" s="40">
        <v>1</v>
      </c>
      <c r="G259" s="41">
        <f>ROUND(+C259*D259*F259*E259,2)</f>
        <v>1</v>
      </c>
      <c r="H259" s="45"/>
      <c r="I259" s="41"/>
      <c r="J259" s="42"/>
    </row>
    <row r="260" spans="1:10" ht="16.5" x14ac:dyDescent="0.25">
      <c r="A260" s="38"/>
      <c r="B260" s="44" t="s">
        <v>368</v>
      </c>
      <c r="C260" s="40">
        <v>1</v>
      </c>
      <c r="D260" s="40">
        <v>1</v>
      </c>
      <c r="E260" s="40">
        <v>1</v>
      </c>
      <c r="F260" s="40">
        <v>1</v>
      </c>
      <c r="G260" s="41">
        <f>ROUND(+C260*D260*F260*E260,2)</f>
        <v>1</v>
      </c>
      <c r="H260" s="45"/>
      <c r="I260" s="41"/>
      <c r="J260" s="42"/>
    </row>
    <row r="261" spans="1:10" ht="16.5" x14ac:dyDescent="0.25">
      <c r="A261" s="38"/>
      <c r="B261" s="44" t="s">
        <v>369</v>
      </c>
      <c r="C261" s="40">
        <v>1</v>
      </c>
      <c r="D261" s="40">
        <v>1</v>
      </c>
      <c r="E261" s="40">
        <v>1</v>
      </c>
      <c r="F261" s="40">
        <v>1</v>
      </c>
      <c r="G261" s="41">
        <f t="shared" si="49"/>
        <v>1</v>
      </c>
      <c r="H261" s="45"/>
      <c r="I261" s="41"/>
      <c r="J261" s="42"/>
    </row>
    <row r="262" spans="1:10" ht="16.5" x14ac:dyDescent="0.25">
      <c r="A262" s="38"/>
      <c r="B262" s="44" t="s">
        <v>370</v>
      </c>
      <c r="C262" s="40">
        <v>1</v>
      </c>
      <c r="D262" s="40">
        <v>1</v>
      </c>
      <c r="E262" s="40">
        <v>1</v>
      </c>
      <c r="F262" s="40">
        <v>1</v>
      </c>
      <c r="G262" s="41">
        <f t="shared" si="49"/>
        <v>1</v>
      </c>
      <c r="H262" s="45"/>
      <c r="I262" s="41"/>
      <c r="J262" s="42"/>
    </row>
    <row r="263" spans="1:10" ht="16.5" x14ac:dyDescent="0.25">
      <c r="A263" s="38"/>
      <c r="B263" s="53" t="s">
        <v>371</v>
      </c>
      <c r="C263" s="40">
        <v>1</v>
      </c>
      <c r="D263" s="40">
        <v>1</v>
      </c>
      <c r="E263" s="40">
        <v>1</v>
      </c>
      <c r="F263" s="40">
        <v>1</v>
      </c>
      <c r="G263" s="41">
        <f t="shared" ref="G263" si="52">ROUND(+C263*D263*F263*E263,2)</f>
        <v>1</v>
      </c>
      <c r="H263" s="45"/>
      <c r="I263" s="41"/>
      <c r="J263" s="42"/>
    </row>
    <row r="264" spans="1:10" ht="16.5" x14ac:dyDescent="0.25">
      <c r="A264" s="38"/>
      <c r="B264" s="53" t="s">
        <v>372</v>
      </c>
      <c r="C264" s="40">
        <v>1</v>
      </c>
      <c r="D264" s="40">
        <v>1</v>
      </c>
      <c r="E264" s="40">
        <v>1</v>
      </c>
      <c r="F264" s="40">
        <v>1</v>
      </c>
      <c r="G264" s="41">
        <f t="shared" ref="G264" si="53">ROUND(+C264*D264*F264*E264,2)</f>
        <v>1</v>
      </c>
      <c r="H264" s="45"/>
      <c r="I264" s="41"/>
      <c r="J264" s="42"/>
    </row>
    <row r="265" spans="1:10" ht="16.5" x14ac:dyDescent="0.25">
      <c r="A265" s="38"/>
      <c r="B265" s="53" t="s">
        <v>373</v>
      </c>
      <c r="C265" s="40">
        <v>1</v>
      </c>
      <c r="D265" s="40">
        <v>1</v>
      </c>
      <c r="E265" s="40">
        <v>1</v>
      </c>
      <c r="F265" s="40">
        <v>1</v>
      </c>
      <c r="G265" s="41">
        <f t="shared" si="49"/>
        <v>1</v>
      </c>
      <c r="H265" s="45"/>
      <c r="I265" s="41"/>
      <c r="J265" s="42"/>
    </row>
    <row r="266" spans="1:10" ht="16.5" x14ac:dyDescent="0.25">
      <c r="A266" s="38"/>
      <c r="B266" s="53" t="s">
        <v>374</v>
      </c>
      <c r="C266" s="40">
        <v>1</v>
      </c>
      <c r="D266" s="40">
        <v>1</v>
      </c>
      <c r="E266" s="40">
        <v>1</v>
      </c>
      <c r="F266" s="40">
        <v>1</v>
      </c>
      <c r="G266" s="41">
        <f t="shared" ref="G266" si="54">ROUND(+C266*D266*F266*E266,2)</f>
        <v>1</v>
      </c>
      <c r="H266" s="45"/>
      <c r="I266" s="41"/>
      <c r="J266" s="42"/>
    </row>
    <row r="267" spans="1:10" ht="16.5" x14ac:dyDescent="0.25">
      <c r="A267" s="38"/>
      <c r="B267" s="53" t="s">
        <v>375</v>
      </c>
      <c r="C267" s="40">
        <v>1</v>
      </c>
      <c r="D267" s="40">
        <v>1</v>
      </c>
      <c r="E267" s="40">
        <v>1</v>
      </c>
      <c r="F267" s="40">
        <v>1</v>
      </c>
      <c r="G267" s="41">
        <f t="shared" si="49"/>
        <v>1</v>
      </c>
      <c r="H267" s="45"/>
      <c r="I267" s="41"/>
      <c r="J267" s="42"/>
    </row>
    <row r="268" spans="1:10" ht="16.5" x14ac:dyDescent="0.25">
      <c r="A268" s="38"/>
      <c r="B268" s="53" t="s">
        <v>376</v>
      </c>
      <c r="C268" s="40">
        <v>1</v>
      </c>
      <c r="D268" s="40">
        <v>1</v>
      </c>
      <c r="E268" s="40">
        <v>1</v>
      </c>
      <c r="F268" s="40">
        <v>1</v>
      </c>
      <c r="G268" s="41">
        <f t="shared" si="49"/>
        <v>1</v>
      </c>
      <c r="H268" s="45"/>
      <c r="I268" s="41"/>
      <c r="J268" s="42"/>
    </row>
    <row r="269" spans="1:10" ht="16.5" x14ac:dyDescent="0.25">
      <c r="A269" s="38"/>
      <c r="B269" s="53" t="s">
        <v>377</v>
      </c>
      <c r="C269" s="40">
        <v>1</v>
      </c>
      <c r="D269" s="40">
        <v>1</v>
      </c>
      <c r="E269" s="40">
        <v>1</v>
      </c>
      <c r="F269" s="40">
        <v>1</v>
      </c>
      <c r="G269" s="41">
        <f t="shared" ref="G269" si="55">ROUND(+C269*D269*F269*E269,2)</f>
        <v>1</v>
      </c>
      <c r="H269" s="45"/>
      <c r="I269" s="41"/>
      <c r="J269" s="42"/>
    </row>
    <row r="270" spans="1:10" ht="16.5" x14ac:dyDescent="0.25">
      <c r="A270" s="38"/>
      <c r="B270" s="53" t="s">
        <v>378</v>
      </c>
      <c r="C270" s="40">
        <v>1</v>
      </c>
      <c r="D270" s="40">
        <v>1</v>
      </c>
      <c r="E270" s="40">
        <v>1</v>
      </c>
      <c r="F270" s="40">
        <v>1</v>
      </c>
      <c r="G270" s="41">
        <f t="shared" si="49"/>
        <v>1</v>
      </c>
      <c r="H270" s="45"/>
      <c r="I270" s="41"/>
      <c r="J270" s="42"/>
    </row>
    <row r="271" spans="1:10" ht="16.5" x14ac:dyDescent="0.25">
      <c r="A271" s="38"/>
      <c r="B271" s="53" t="s">
        <v>379</v>
      </c>
      <c r="C271" s="40">
        <v>1</v>
      </c>
      <c r="D271" s="40">
        <v>1</v>
      </c>
      <c r="E271" s="40">
        <v>1</v>
      </c>
      <c r="F271" s="40">
        <v>1</v>
      </c>
      <c r="G271" s="41">
        <f t="shared" si="49"/>
        <v>1</v>
      </c>
      <c r="H271" s="45"/>
      <c r="I271" s="41"/>
      <c r="J271" s="42"/>
    </row>
    <row r="272" spans="1:10" ht="16.5" x14ac:dyDescent="0.25">
      <c r="A272" s="38"/>
      <c r="B272" s="53" t="s">
        <v>386</v>
      </c>
      <c r="C272" s="40">
        <v>1</v>
      </c>
      <c r="D272" s="40">
        <v>1</v>
      </c>
      <c r="E272" s="40">
        <v>1</v>
      </c>
      <c r="F272" s="40">
        <v>1</v>
      </c>
      <c r="G272" s="41">
        <f t="shared" ref="G272" si="56">ROUND(+C272*D272*F272*E272,2)</f>
        <v>1</v>
      </c>
      <c r="H272" s="45"/>
      <c r="I272" s="41"/>
      <c r="J272" s="42"/>
    </row>
    <row r="273" spans="1:10" ht="16.5" x14ac:dyDescent="0.25">
      <c r="A273" s="38"/>
      <c r="B273" s="53" t="s">
        <v>381</v>
      </c>
      <c r="C273" s="40">
        <v>1</v>
      </c>
      <c r="D273" s="40">
        <v>1</v>
      </c>
      <c r="E273" s="40">
        <v>1</v>
      </c>
      <c r="F273" s="40">
        <v>1</v>
      </c>
      <c r="G273" s="41">
        <f t="shared" si="49"/>
        <v>1</v>
      </c>
      <c r="H273" s="45"/>
      <c r="I273" s="41"/>
      <c r="J273" s="42"/>
    </row>
    <row r="274" spans="1:10" ht="16.5" x14ac:dyDescent="0.25">
      <c r="A274" s="38"/>
      <c r="B274" s="53" t="s">
        <v>382</v>
      </c>
      <c r="C274" s="40">
        <v>1</v>
      </c>
      <c r="D274" s="40">
        <v>1</v>
      </c>
      <c r="E274" s="40">
        <v>1</v>
      </c>
      <c r="F274" s="40">
        <v>1</v>
      </c>
      <c r="G274" s="41">
        <f t="shared" si="49"/>
        <v>1</v>
      </c>
      <c r="H274" s="45"/>
      <c r="I274" s="41"/>
      <c r="J274" s="42"/>
    </row>
    <row r="275" spans="1:10" ht="16.5" x14ac:dyDescent="0.25">
      <c r="A275" s="38"/>
      <c r="B275" s="53" t="s">
        <v>383</v>
      </c>
      <c r="C275" s="40">
        <v>1</v>
      </c>
      <c r="D275" s="40">
        <v>1</v>
      </c>
      <c r="E275" s="40">
        <v>1</v>
      </c>
      <c r="F275" s="40">
        <v>1</v>
      </c>
      <c r="G275" s="41">
        <f t="shared" si="49"/>
        <v>1</v>
      </c>
      <c r="H275" s="45"/>
      <c r="I275" s="41"/>
      <c r="J275" s="42"/>
    </row>
    <row r="276" spans="1:10" ht="16.5" x14ac:dyDescent="0.25">
      <c r="A276" s="38"/>
      <c r="B276" s="53" t="s">
        <v>384</v>
      </c>
      <c r="C276" s="40">
        <v>1</v>
      </c>
      <c r="D276" s="40">
        <v>1</v>
      </c>
      <c r="E276" s="40">
        <v>1</v>
      </c>
      <c r="F276" s="40">
        <v>1</v>
      </c>
      <c r="G276" s="41">
        <f t="shared" si="49"/>
        <v>1</v>
      </c>
      <c r="H276" s="45"/>
      <c r="I276" s="41"/>
      <c r="J276" s="42"/>
    </row>
    <row r="277" spans="1:10" ht="16.5" x14ac:dyDescent="0.25">
      <c r="A277" s="38"/>
      <c r="B277" s="53" t="s">
        <v>385</v>
      </c>
      <c r="C277" s="40">
        <v>1</v>
      </c>
      <c r="D277" s="40">
        <v>1</v>
      </c>
      <c r="E277" s="40">
        <v>1</v>
      </c>
      <c r="F277" s="40">
        <v>1</v>
      </c>
      <c r="G277" s="41">
        <f t="shared" si="49"/>
        <v>1</v>
      </c>
      <c r="H277" s="45"/>
      <c r="I277" s="41"/>
      <c r="J277" s="42"/>
    </row>
    <row r="278" spans="1:10" ht="17.25" thickBot="1" x14ac:dyDescent="0.3">
      <c r="A278" s="38"/>
      <c r="B278" s="46"/>
      <c r="C278" s="40"/>
      <c r="D278" s="40"/>
      <c r="E278" s="40"/>
      <c r="F278" s="40"/>
      <c r="G278" s="41"/>
      <c r="H278" s="47">
        <f>SUM(G253:G278)</f>
        <v>25</v>
      </c>
      <c r="I278" s="41"/>
      <c r="J278" s="42"/>
    </row>
    <row r="279" spans="1:10" ht="18" thickTop="1" thickBot="1" x14ac:dyDescent="0.3">
      <c r="A279" s="38"/>
      <c r="B279" s="48"/>
      <c r="C279" s="40"/>
      <c r="D279" s="40"/>
      <c r="E279" s="40"/>
      <c r="F279" s="40"/>
      <c r="G279" s="41"/>
      <c r="H279" s="41"/>
      <c r="I279" s="49">
        <f>ROUND(SUM(H278:H279),2)</f>
        <v>25</v>
      </c>
      <c r="J279" s="50" t="s">
        <v>30</v>
      </c>
    </row>
    <row r="280" spans="1:10" ht="15.6" customHeight="1" thickTop="1" thickBot="1" x14ac:dyDescent="0.3">
      <c r="A280" s="38"/>
      <c r="B280" s="48"/>
      <c r="C280" s="40"/>
      <c r="D280" s="40"/>
      <c r="E280" s="148" t="s">
        <v>31</v>
      </c>
      <c r="F280" s="149"/>
      <c r="G280" s="150"/>
      <c r="H280" s="41"/>
      <c r="I280" s="49">
        <f>+ROUND(I279*1.05,0)</f>
        <v>26</v>
      </c>
      <c r="J280" s="50" t="s">
        <v>30</v>
      </c>
    </row>
    <row r="281" spans="1:10" ht="39" thickTop="1" x14ac:dyDescent="0.25">
      <c r="A281" s="52" t="str">
        <f>+'Bordereau estimatif'!A64</f>
        <v>V-8</v>
      </c>
      <c r="B281" s="43" t="str">
        <f>+'Bordereau estimatif'!B64</f>
        <v>Foyers prises de courants 2P+T supplémentaires encastrés dans les murs en câble 3G2,5 mm²  et tubage isogris diam 16 depuis le foyer prise principal</v>
      </c>
      <c r="C281" s="40"/>
      <c r="D281" s="40"/>
      <c r="E281" s="40"/>
      <c r="F281" s="40"/>
      <c r="G281" s="41"/>
      <c r="H281" s="41"/>
      <c r="I281" s="41"/>
      <c r="J281" s="42"/>
    </row>
    <row r="282" spans="1:10" ht="16.5" x14ac:dyDescent="0.25">
      <c r="A282" s="38"/>
      <c r="B282" s="44" t="s">
        <v>361</v>
      </c>
      <c r="C282" s="40">
        <v>6</v>
      </c>
      <c r="D282" s="40">
        <v>1</v>
      </c>
      <c r="E282" s="40">
        <v>1</v>
      </c>
      <c r="F282" s="40">
        <v>1</v>
      </c>
      <c r="G282" s="41">
        <f t="shared" ref="G282:G287" si="57">ROUND(+C282*D282*F282*E282,2)</f>
        <v>6</v>
      </c>
      <c r="H282" s="45"/>
      <c r="I282" s="41"/>
      <c r="J282" s="42"/>
    </row>
    <row r="283" spans="1:10" ht="16.5" x14ac:dyDescent="0.25">
      <c r="A283" s="38"/>
      <c r="B283" s="44" t="s">
        <v>362</v>
      </c>
      <c r="C283" s="40">
        <v>1</v>
      </c>
      <c r="D283" s="40">
        <v>1</v>
      </c>
      <c r="E283" s="40">
        <v>1</v>
      </c>
      <c r="F283" s="40">
        <v>1</v>
      </c>
      <c r="G283" s="41">
        <f t="shared" si="57"/>
        <v>1</v>
      </c>
      <c r="H283" s="45"/>
      <c r="I283" s="41"/>
      <c r="J283" s="42"/>
    </row>
    <row r="284" spans="1:10" ht="16.5" x14ac:dyDescent="0.25">
      <c r="A284" s="38"/>
      <c r="B284" s="44" t="s">
        <v>363</v>
      </c>
      <c r="C284" s="40">
        <v>7</v>
      </c>
      <c r="D284" s="40">
        <v>1</v>
      </c>
      <c r="E284" s="40">
        <v>1</v>
      </c>
      <c r="F284" s="40">
        <v>1</v>
      </c>
      <c r="G284" s="41">
        <f t="shared" si="57"/>
        <v>7</v>
      </c>
      <c r="H284" s="45"/>
      <c r="I284" s="41"/>
      <c r="J284" s="42"/>
    </row>
    <row r="285" spans="1:10" ht="16.5" x14ac:dyDescent="0.25">
      <c r="A285" s="38"/>
      <c r="B285" s="44" t="s">
        <v>364</v>
      </c>
      <c r="C285" s="40">
        <v>7</v>
      </c>
      <c r="D285" s="40">
        <v>1</v>
      </c>
      <c r="E285" s="40">
        <v>1</v>
      </c>
      <c r="F285" s="40">
        <v>1</v>
      </c>
      <c r="G285" s="41">
        <f t="shared" si="57"/>
        <v>7</v>
      </c>
      <c r="H285" s="45"/>
      <c r="I285" s="41"/>
      <c r="J285" s="42"/>
    </row>
    <row r="286" spans="1:10" ht="16.5" x14ac:dyDescent="0.25">
      <c r="A286" s="38"/>
      <c r="B286" s="44" t="s">
        <v>366</v>
      </c>
      <c r="C286" s="40">
        <v>4</v>
      </c>
      <c r="D286" s="40">
        <v>1</v>
      </c>
      <c r="E286" s="40">
        <v>1</v>
      </c>
      <c r="F286" s="40">
        <v>1</v>
      </c>
      <c r="G286" s="41">
        <f t="shared" si="57"/>
        <v>4</v>
      </c>
      <c r="H286" s="45"/>
      <c r="I286" s="41"/>
      <c r="J286" s="42"/>
    </row>
    <row r="287" spans="1:10" ht="16.5" x14ac:dyDescent="0.25">
      <c r="A287" s="38"/>
      <c r="B287" s="44" t="s">
        <v>365</v>
      </c>
      <c r="C287" s="40">
        <v>14</v>
      </c>
      <c r="D287" s="40">
        <v>1</v>
      </c>
      <c r="E287" s="40">
        <v>1</v>
      </c>
      <c r="F287" s="40">
        <v>1</v>
      </c>
      <c r="G287" s="41">
        <f t="shared" si="57"/>
        <v>14</v>
      </c>
      <c r="H287" s="45"/>
      <c r="I287" s="41"/>
      <c r="J287" s="42"/>
    </row>
    <row r="288" spans="1:10" ht="16.5" x14ac:dyDescent="0.25">
      <c r="A288" s="38"/>
      <c r="B288" s="44" t="s">
        <v>367</v>
      </c>
      <c r="C288" s="40">
        <v>9</v>
      </c>
      <c r="D288" s="40">
        <v>1</v>
      </c>
      <c r="E288" s="40">
        <v>1</v>
      </c>
      <c r="F288" s="40">
        <v>1</v>
      </c>
      <c r="G288" s="41">
        <f>ROUND(+C288*D288*F288*E288,2)</f>
        <v>9</v>
      </c>
      <c r="H288" s="45"/>
      <c r="I288" s="41"/>
      <c r="J288" s="42"/>
    </row>
    <row r="289" spans="1:10" ht="16.5" x14ac:dyDescent="0.25">
      <c r="A289" s="38"/>
      <c r="B289" s="44" t="s">
        <v>368</v>
      </c>
      <c r="C289" s="40">
        <v>13</v>
      </c>
      <c r="D289" s="40">
        <v>1</v>
      </c>
      <c r="E289" s="40">
        <v>1</v>
      </c>
      <c r="F289" s="40">
        <v>1</v>
      </c>
      <c r="G289" s="41">
        <f>ROUND(+C289*D289*F289*E289,2)</f>
        <v>13</v>
      </c>
      <c r="H289" s="45"/>
      <c r="I289" s="41"/>
      <c r="J289" s="42"/>
    </row>
    <row r="290" spans="1:10" ht="16.5" x14ac:dyDescent="0.25">
      <c r="A290" s="38"/>
      <c r="B290" s="44" t="s">
        <v>369</v>
      </c>
      <c r="C290" s="40">
        <v>8</v>
      </c>
      <c r="D290" s="40">
        <v>1</v>
      </c>
      <c r="E290" s="40">
        <v>1</v>
      </c>
      <c r="F290" s="40">
        <v>1</v>
      </c>
      <c r="G290" s="41">
        <f t="shared" ref="G290:G306" si="58">ROUND(+C290*D290*F290*E290,2)</f>
        <v>8</v>
      </c>
      <c r="H290" s="45"/>
      <c r="I290" s="41"/>
      <c r="J290" s="42"/>
    </row>
    <row r="291" spans="1:10" ht="16.5" x14ac:dyDescent="0.25">
      <c r="A291" s="38"/>
      <c r="B291" s="44" t="s">
        <v>370</v>
      </c>
      <c r="C291" s="40">
        <v>8</v>
      </c>
      <c r="D291" s="40">
        <v>1</v>
      </c>
      <c r="E291" s="40">
        <v>1</v>
      </c>
      <c r="F291" s="40">
        <v>1</v>
      </c>
      <c r="G291" s="41">
        <f t="shared" si="58"/>
        <v>8</v>
      </c>
      <c r="H291" s="45"/>
      <c r="I291" s="41"/>
      <c r="J291" s="42"/>
    </row>
    <row r="292" spans="1:10" ht="16.5" x14ac:dyDescent="0.25">
      <c r="A292" s="38"/>
      <c r="B292" s="53" t="s">
        <v>371</v>
      </c>
      <c r="C292" s="40">
        <v>8</v>
      </c>
      <c r="D292" s="40">
        <v>1</v>
      </c>
      <c r="E292" s="40">
        <v>1</v>
      </c>
      <c r="F292" s="40">
        <v>1</v>
      </c>
      <c r="G292" s="41">
        <f t="shared" si="58"/>
        <v>8</v>
      </c>
      <c r="H292" s="45"/>
      <c r="I292" s="41"/>
      <c r="J292" s="42"/>
    </row>
    <row r="293" spans="1:10" ht="16.5" x14ac:dyDescent="0.25">
      <c r="A293" s="38"/>
      <c r="B293" s="53" t="s">
        <v>372</v>
      </c>
      <c r="C293" s="40">
        <v>9</v>
      </c>
      <c r="D293" s="40">
        <v>1</v>
      </c>
      <c r="E293" s="40">
        <v>1</v>
      </c>
      <c r="F293" s="40">
        <v>1</v>
      </c>
      <c r="G293" s="41">
        <f t="shared" si="58"/>
        <v>9</v>
      </c>
      <c r="H293" s="45"/>
      <c r="I293" s="41"/>
      <c r="J293" s="42"/>
    </row>
    <row r="294" spans="1:10" ht="16.5" x14ac:dyDescent="0.25">
      <c r="A294" s="38"/>
      <c r="B294" s="53" t="s">
        <v>373</v>
      </c>
      <c r="C294" s="40">
        <v>3</v>
      </c>
      <c r="D294" s="40">
        <v>1</v>
      </c>
      <c r="E294" s="40">
        <v>1</v>
      </c>
      <c r="F294" s="40">
        <v>1</v>
      </c>
      <c r="G294" s="41">
        <f t="shared" si="58"/>
        <v>3</v>
      </c>
      <c r="H294" s="45"/>
      <c r="I294" s="41"/>
      <c r="J294" s="42"/>
    </row>
    <row r="295" spans="1:10" ht="16.5" x14ac:dyDescent="0.25">
      <c r="A295" s="38"/>
      <c r="B295" s="53" t="s">
        <v>374</v>
      </c>
      <c r="C295" s="40">
        <v>2</v>
      </c>
      <c r="D295" s="40">
        <v>1</v>
      </c>
      <c r="E295" s="40">
        <v>1</v>
      </c>
      <c r="F295" s="40">
        <v>1</v>
      </c>
      <c r="G295" s="41">
        <f t="shared" si="58"/>
        <v>2</v>
      </c>
      <c r="H295" s="45"/>
      <c r="I295" s="41"/>
      <c r="J295" s="42"/>
    </row>
    <row r="296" spans="1:10" ht="16.5" x14ac:dyDescent="0.25">
      <c r="A296" s="38"/>
      <c r="B296" s="53" t="s">
        <v>375</v>
      </c>
      <c r="C296" s="40">
        <v>13</v>
      </c>
      <c r="D296" s="40">
        <v>1</v>
      </c>
      <c r="E296" s="40">
        <v>1</v>
      </c>
      <c r="F296" s="40">
        <v>1</v>
      </c>
      <c r="G296" s="41">
        <f t="shared" si="58"/>
        <v>13</v>
      </c>
      <c r="H296" s="45"/>
      <c r="I296" s="41"/>
      <c r="J296" s="42"/>
    </row>
    <row r="297" spans="1:10" ht="16.5" x14ac:dyDescent="0.25">
      <c r="A297" s="38"/>
      <c r="B297" s="53" t="s">
        <v>376</v>
      </c>
      <c r="C297" s="40">
        <v>16</v>
      </c>
      <c r="D297" s="40">
        <v>1</v>
      </c>
      <c r="E297" s="40">
        <v>1</v>
      </c>
      <c r="F297" s="40">
        <v>1</v>
      </c>
      <c r="G297" s="41">
        <f t="shared" si="58"/>
        <v>16</v>
      </c>
      <c r="H297" s="45"/>
      <c r="I297" s="41"/>
      <c r="J297" s="42"/>
    </row>
    <row r="298" spans="1:10" ht="16.5" x14ac:dyDescent="0.25">
      <c r="A298" s="38"/>
      <c r="B298" s="53" t="s">
        <v>377</v>
      </c>
      <c r="C298" s="40">
        <v>17</v>
      </c>
      <c r="D298" s="40">
        <v>1</v>
      </c>
      <c r="E298" s="40">
        <v>1</v>
      </c>
      <c r="F298" s="40">
        <v>1</v>
      </c>
      <c r="G298" s="41">
        <f t="shared" si="58"/>
        <v>17</v>
      </c>
      <c r="H298" s="45"/>
      <c r="I298" s="41"/>
      <c r="J298" s="42"/>
    </row>
    <row r="299" spans="1:10" ht="16.5" x14ac:dyDescent="0.25">
      <c r="A299" s="38"/>
      <c r="B299" s="53" t="s">
        <v>378</v>
      </c>
      <c r="C299" s="40">
        <v>9</v>
      </c>
      <c r="D299" s="40">
        <v>1</v>
      </c>
      <c r="E299" s="40">
        <v>1</v>
      </c>
      <c r="F299" s="40">
        <v>1</v>
      </c>
      <c r="G299" s="41">
        <f t="shared" si="58"/>
        <v>9</v>
      </c>
      <c r="H299" s="45"/>
      <c r="I299" s="41"/>
      <c r="J299" s="42"/>
    </row>
    <row r="300" spans="1:10" ht="16.5" x14ac:dyDescent="0.25">
      <c r="A300" s="38"/>
      <c r="B300" s="53" t="s">
        <v>379</v>
      </c>
      <c r="C300" s="40">
        <v>0</v>
      </c>
      <c r="D300" s="40">
        <v>1</v>
      </c>
      <c r="E300" s="40">
        <v>1</v>
      </c>
      <c r="F300" s="40">
        <v>1</v>
      </c>
      <c r="G300" s="41">
        <f t="shared" si="58"/>
        <v>0</v>
      </c>
      <c r="H300" s="45"/>
      <c r="I300" s="41"/>
      <c r="J300" s="42"/>
    </row>
    <row r="301" spans="1:10" ht="16.5" x14ac:dyDescent="0.25">
      <c r="A301" s="38"/>
      <c r="B301" s="53" t="s">
        <v>380</v>
      </c>
      <c r="C301" s="40">
        <v>0</v>
      </c>
      <c r="D301" s="40">
        <v>1</v>
      </c>
      <c r="E301" s="40">
        <v>1</v>
      </c>
      <c r="F301" s="40">
        <v>1</v>
      </c>
      <c r="G301" s="41">
        <f t="shared" si="58"/>
        <v>0</v>
      </c>
      <c r="H301" s="45"/>
      <c r="I301" s="41"/>
      <c r="J301" s="42"/>
    </row>
    <row r="302" spans="1:10" ht="16.5" x14ac:dyDescent="0.25">
      <c r="A302" s="38"/>
      <c r="B302" s="53" t="s">
        <v>381</v>
      </c>
      <c r="C302" s="40">
        <v>0</v>
      </c>
      <c r="D302" s="40">
        <v>1</v>
      </c>
      <c r="E302" s="40">
        <v>1</v>
      </c>
      <c r="F302" s="40">
        <v>1</v>
      </c>
      <c r="G302" s="41">
        <f t="shared" si="58"/>
        <v>0</v>
      </c>
      <c r="H302" s="45"/>
      <c r="I302" s="41"/>
      <c r="J302" s="42"/>
    </row>
    <row r="303" spans="1:10" ht="16.5" x14ac:dyDescent="0.25">
      <c r="A303" s="38"/>
      <c r="B303" s="53" t="s">
        <v>382</v>
      </c>
      <c r="C303" s="40">
        <v>1</v>
      </c>
      <c r="D303" s="40">
        <v>1</v>
      </c>
      <c r="E303" s="40">
        <v>1</v>
      </c>
      <c r="F303" s="40">
        <v>1</v>
      </c>
      <c r="G303" s="41">
        <f t="shared" si="58"/>
        <v>1</v>
      </c>
      <c r="H303" s="45"/>
      <c r="I303" s="41"/>
      <c r="J303" s="42"/>
    </row>
    <row r="304" spans="1:10" ht="16.5" x14ac:dyDescent="0.25">
      <c r="A304" s="38"/>
      <c r="B304" s="53" t="s">
        <v>383</v>
      </c>
      <c r="C304" s="40">
        <v>2</v>
      </c>
      <c r="D304" s="40">
        <v>1</v>
      </c>
      <c r="E304" s="40">
        <v>1</v>
      </c>
      <c r="F304" s="40">
        <v>1</v>
      </c>
      <c r="G304" s="41">
        <f t="shared" si="58"/>
        <v>2</v>
      </c>
      <c r="H304" s="45"/>
      <c r="I304" s="41"/>
      <c r="J304" s="42"/>
    </row>
    <row r="305" spans="1:10" ht="16.5" x14ac:dyDescent="0.25">
      <c r="A305" s="38"/>
      <c r="B305" s="53" t="s">
        <v>384</v>
      </c>
      <c r="C305" s="40">
        <v>4</v>
      </c>
      <c r="D305" s="40">
        <v>1</v>
      </c>
      <c r="E305" s="40">
        <v>1</v>
      </c>
      <c r="F305" s="40">
        <v>1</v>
      </c>
      <c r="G305" s="41">
        <f t="shared" si="58"/>
        <v>4</v>
      </c>
      <c r="H305" s="45"/>
      <c r="I305" s="41"/>
      <c r="J305" s="42"/>
    </row>
    <row r="306" spans="1:10" ht="16.5" x14ac:dyDescent="0.25">
      <c r="A306" s="38"/>
      <c r="B306" s="53" t="s">
        <v>385</v>
      </c>
      <c r="C306" s="40">
        <v>0</v>
      </c>
      <c r="D306" s="40">
        <v>1</v>
      </c>
      <c r="E306" s="40">
        <v>1</v>
      </c>
      <c r="F306" s="40">
        <v>1</v>
      </c>
      <c r="G306" s="41">
        <f t="shared" si="58"/>
        <v>0</v>
      </c>
      <c r="H306" s="45"/>
      <c r="I306" s="41"/>
      <c r="J306" s="42"/>
    </row>
    <row r="307" spans="1:10" ht="17.25" thickBot="1" x14ac:dyDescent="0.3">
      <c r="A307" s="38"/>
      <c r="B307" s="46"/>
      <c r="C307" s="40"/>
      <c r="D307" s="40"/>
      <c r="E307" s="40"/>
      <c r="F307" s="40"/>
      <c r="G307" s="41"/>
      <c r="H307" s="47">
        <f>SUM(G282:G307)</f>
        <v>161</v>
      </c>
      <c r="I307" s="41"/>
      <c r="J307" s="42"/>
    </row>
    <row r="308" spans="1:10" ht="18" thickTop="1" thickBot="1" x14ac:dyDescent="0.3">
      <c r="A308" s="38"/>
      <c r="B308" s="48"/>
      <c r="C308" s="40"/>
      <c r="D308" s="40"/>
      <c r="E308" s="40"/>
      <c r="F308" s="40"/>
      <c r="G308" s="41"/>
      <c r="H308" s="41"/>
      <c r="I308" s="49">
        <f>ROUND(SUM(H307:H308),2)</f>
        <v>161</v>
      </c>
      <c r="J308" s="50" t="s">
        <v>30</v>
      </c>
    </row>
    <row r="309" spans="1:10" ht="18" thickTop="1" thickBot="1" x14ac:dyDescent="0.3">
      <c r="A309" s="38"/>
      <c r="B309" s="48"/>
      <c r="C309" s="40"/>
      <c r="D309" s="40"/>
      <c r="E309" s="148" t="s">
        <v>31</v>
      </c>
      <c r="F309" s="149"/>
      <c r="G309" s="150"/>
      <c r="H309" s="41"/>
      <c r="I309" s="49">
        <f>+ROUND(I308*1.05,0)-2</f>
        <v>167</v>
      </c>
      <c r="J309" s="50" t="s">
        <v>30</v>
      </c>
    </row>
    <row r="310" spans="1:10" ht="39" thickTop="1" x14ac:dyDescent="0.25">
      <c r="A310" s="52" t="str">
        <f>+'Bordereau estimatif'!A65</f>
        <v>V-9</v>
      </c>
      <c r="B310" s="43" t="str">
        <f>+'Bordereau estimatif'!B65</f>
        <v>Alimentations électriques en câble 3 x 2,5 mm² U1000RO2V depuis le tableau électrique y compris tubage isogris diam 20</v>
      </c>
      <c r="C310" s="40"/>
      <c r="D310" s="40"/>
      <c r="E310" s="40"/>
      <c r="F310" s="40"/>
      <c r="G310" s="41"/>
      <c r="H310" s="41"/>
      <c r="I310" s="41"/>
      <c r="J310" s="42"/>
    </row>
    <row r="311" spans="1:10" ht="16.5" x14ac:dyDescent="0.25">
      <c r="A311" s="38"/>
      <c r="B311" s="44" t="s">
        <v>387</v>
      </c>
      <c r="C311" s="40">
        <v>1</v>
      </c>
      <c r="D311" s="40">
        <v>1</v>
      </c>
      <c r="E311" s="40">
        <v>1</v>
      </c>
      <c r="F311" s="40">
        <v>1</v>
      </c>
      <c r="G311" s="41">
        <f t="shared" ref="G311:G326" si="59">ROUND(+C311*D311*F311*E311,2)</f>
        <v>1</v>
      </c>
      <c r="H311" s="45"/>
      <c r="I311" s="41"/>
      <c r="J311" s="42"/>
    </row>
    <row r="312" spans="1:10" ht="16.5" x14ac:dyDescent="0.25">
      <c r="A312" s="38"/>
      <c r="B312" s="44" t="s">
        <v>388</v>
      </c>
      <c r="C312" s="40">
        <v>1</v>
      </c>
      <c r="D312" s="40">
        <v>1</v>
      </c>
      <c r="E312" s="40">
        <v>1</v>
      </c>
      <c r="F312" s="40">
        <v>1</v>
      </c>
      <c r="G312" s="41">
        <f t="shared" ref="G312" si="60">ROUND(+C312*D312*F312*E312,2)</f>
        <v>1</v>
      </c>
      <c r="H312" s="45"/>
      <c r="I312" s="41"/>
      <c r="J312" s="42"/>
    </row>
    <row r="313" spans="1:10" ht="16.5" x14ac:dyDescent="0.25">
      <c r="A313" s="38"/>
      <c r="B313" s="44" t="s">
        <v>389</v>
      </c>
      <c r="C313" s="40">
        <v>1</v>
      </c>
      <c r="D313" s="40">
        <v>1</v>
      </c>
      <c r="E313" s="40">
        <v>1</v>
      </c>
      <c r="F313" s="40">
        <v>1</v>
      </c>
      <c r="G313" s="41">
        <f t="shared" si="59"/>
        <v>1</v>
      </c>
      <c r="H313" s="45"/>
      <c r="I313" s="41"/>
      <c r="J313" s="42"/>
    </row>
    <row r="314" spans="1:10" ht="16.5" x14ac:dyDescent="0.25">
      <c r="A314" s="38"/>
      <c r="B314" s="44" t="s">
        <v>390</v>
      </c>
      <c r="C314" s="40">
        <v>1</v>
      </c>
      <c r="D314" s="40">
        <v>1</v>
      </c>
      <c r="E314" s="40">
        <v>1</v>
      </c>
      <c r="F314" s="40">
        <v>1</v>
      </c>
      <c r="G314" s="41">
        <f t="shared" si="59"/>
        <v>1</v>
      </c>
      <c r="H314" s="45"/>
      <c r="I314" s="41"/>
      <c r="J314" s="42"/>
    </row>
    <row r="315" spans="1:10" ht="16.5" x14ac:dyDescent="0.25">
      <c r="A315" s="38"/>
      <c r="B315" s="44" t="s">
        <v>391</v>
      </c>
      <c r="C315" s="40">
        <v>1</v>
      </c>
      <c r="D315" s="40">
        <v>1</v>
      </c>
      <c r="E315" s="40">
        <v>1</v>
      </c>
      <c r="F315" s="40">
        <v>1</v>
      </c>
      <c r="G315" s="41">
        <f t="shared" si="59"/>
        <v>1</v>
      </c>
      <c r="H315" s="45"/>
      <c r="I315" s="41"/>
      <c r="J315" s="42"/>
    </row>
    <row r="316" spans="1:10" ht="16.5" x14ac:dyDescent="0.25">
      <c r="A316" s="38"/>
      <c r="B316" s="44" t="s">
        <v>392</v>
      </c>
      <c r="C316" s="40">
        <v>1</v>
      </c>
      <c r="D316" s="40">
        <v>1</v>
      </c>
      <c r="E316" s="40">
        <v>1</v>
      </c>
      <c r="F316" s="40">
        <v>1</v>
      </c>
      <c r="G316" s="41">
        <f t="shared" si="59"/>
        <v>1</v>
      </c>
      <c r="H316" s="45"/>
      <c r="I316" s="41"/>
      <c r="J316" s="42"/>
    </row>
    <row r="317" spans="1:10" ht="16.5" x14ac:dyDescent="0.25">
      <c r="A317" s="38"/>
      <c r="B317" s="44" t="s">
        <v>393</v>
      </c>
      <c r="C317" s="40">
        <v>1</v>
      </c>
      <c r="D317" s="40">
        <v>1</v>
      </c>
      <c r="E317" s="40">
        <v>1</v>
      </c>
      <c r="F317" s="40">
        <v>1</v>
      </c>
      <c r="G317" s="41">
        <f t="shared" si="59"/>
        <v>1</v>
      </c>
      <c r="H317" s="45"/>
      <c r="I317" s="41"/>
      <c r="J317" s="42"/>
    </row>
    <row r="318" spans="1:10" ht="16.5" x14ac:dyDescent="0.25">
      <c r="A318" s="38"/>
      <c r="B318" s="53" t="s">
        <v>394</v>
      </c>
      <c r="C318" s="40">
        <v>1</v>
      </c>
      <c r="D318" s="40">
        <v>1</v>
      </c>
      <c r="E318" s="40">
        <v>1</v>
      </c>
      <c r="F318" s="40">
        <v>1</v>
      </c>
      <c r="G318" s="41">
        <f t="shared" si="59"/>
        <v>1</v>
      </c>
      <c r="H318" s="45"/>
      <c r="I318" s="41"/>
      <c r="J318" s="42"/>
    </row>
    <row r="319" spans="1:10" ht="16.5" x14ac:dyDescent="0.25">
      <c r="A319" s="38"/>
      <c r="B319" s="53" t="s">
        <v>395</v>
      </c>
      <c r="C319" s="40">
        <v>1</v>
      </c>
      <c r="D319" s="40">
        <v>1</v>
      </c>
      <c r="E319" s="40">
        <v>1</v>
      </c>
      <c r="F319" s="40">
        <v>1</v>
      </c>
      <c r="G319" s="41">
        <f t="shared" si="59"/>
        <v>1</v>
      </c>
      <c r="H319" s="45"/>
      <c r="I319" s="41"/>
      <c r="J319" s="42"/>
    </row>
    <row r="320" spans="1:10" ht="16.5" x14ac:dyDescent="0.25">
      <c r="A320" s="38"/>
      <c r="B320" s="53" t="s">
        <v>396</v>
      </c>
      <c r="C320" s="40">
        <v>1</v>
      </c>
      <c r="D320" s="40">
        <v>1</v>
      </c>
      <c r="E320" s="40">
        <v>1</v>
      </c>
      <c r="F320" s="40">
        <v>1</v>
      </c>
      <c r="G320" s="41">
        <f t="shared" si="59"/>
        <v>1</v>
      </c>
      <c r="H320" s="45"/>
      <c r="I320" s="41"/>
      <c r="J320" s="42"/>
    </row>
    <row r="321" spans="1:10" ht="16.5" x14ac:dyDescent="0.25">
      <c r="A321" s="38"/>
      <c r="B321" s="53" t="s">
        <v>397</v>
      </c>
      <c r="C321" s="40">
        <v>1</v>
      </c>
      <c r="D321" s="40">
        <v>1</v>
      </c>
      <c r="E321" s="40">
        <v>1</v>
      </c>
      <c r="F321" s="40">
        <v>1</v>
      </c>
      <c r="G321" s="41">
        <f t="shared" si="59"/>
        <v>1</v>
      </c>
      <c r="H321" s="45"/>
      <c r="I321" s="41"/>
      <c r="J321" s="42"/>
    </row>
    <row r="322" spans="1:10" ht="16.5" x14ac:dyDescent="0.25">
      <c r="A322" s="38"/>
      <c r="B322" s="53" t="s">
        <v>398</v>
      </c>
      <c r="C322" s="40">
        <v>1</v>
      </c>
      <c r="D322" s="40">
        <v>1</v>
      </c>
      <c r="E322" s="40">
        <v>1</v>
      </c>
      <c r="F322" s="40">
        <v>1</v>
      </c>
      <c r="G322" s="41">
        <f t="shared" ref="G322" si="61">ROUND(+C322*D322*F322*E322,2)</f>
        <v>1</v>
      </c>
      <c r="H322" s="45"/>
      <c r="I322" s="41"/>
      <c r="J322" s="42"/>
    </row>
    <row r="323" spans="1:10" ht="16.5" x14ac:dyDescent="0.25">
      <c r="A323" s="38"/>
      <c r="B323" s="53" t="s">
        <v>399</v>
      </c>
      <c r="C323" s="40">
        <v>1</v>
      </c>
      <c r="D323" s="40">
        <v>1</v>
      </c>
      <c r="E323" s="40">
        <v>1</v>
      </c>
      <c r="F323" s="40">
        <v>1</v>
      </c>
      <c r="G323" s="41">
        <f t="shared" si="59"/>
        <v>1</v>
      </c>
      <c r="H323" s="45"/>
      <c r="I323" s="41"/>
      <c r="J323" s="42"/>
    </row>
    <row r="324" spans="1:10" ht="16.5" x14ac:dyDescent="0.25">
      <c r="A324" s="38"/>
      <c r="B324" s="53" t="s">
        <v>401</v>
      </c>
      <c r="C324" s="40">
        <v>1</v>
      </c>
      <c r="D324" s="40">
        <v>1</v>
      </c>
      <c r="E324" s="40">
        <v>1</v>
      </c>
      <c r="F324" s="40">
        <v>1</v>
      </c>
      <c r="G324" s="41">
        <f t="shared" si="59"/>
        <v>1</v>
      </c>
      <c r="H324" s="45"/>
      <c r="I324" s="41"/>
      <c r="J324" s="42"/>
    </row>
    <row r="325" spans="1:10" ht="16.5" x14ac:dyDescent="0.25">
      <c r="A325" s="38"/>
      <c r="B325" s="53" t="s">
        <v>400</v>
      </c>
      <c r="C325" s="40">
        <v>1</v>
      </c>
      <c r="D325" s="40">
        <v>1</v>
      </c>
      <c r="E325" s="40">
        <v>1</v>
      </c>
      <c r="F325" s="40">
        <v>1</v>
      </c>
      <c r="G325" s="41">
        <f t="shared" si="59"/>
        <v>1</v>
      </c>
      <c r="H325" s="45"/>
      <c r="I325" s="41"/>
      <c r="J325" s="42"/>
    </row>
    <row r="326" spans="1:10" ht="16.5" x14ac:dyDescent="0.25">
      <c r="A326" s="38"/>
      <c r="B326" s="53" t="s">
        <v>402</v>
      </c>
      <c r="C326" s="40">
        <v>1</v>
      </c>
      <c r="D326" s="40">
        <v>1</v>
      </c>
      <c r="E326" s="40">
        <v>1</v>
      </c>
      <c r="F326" s="40">
        <v>1</v>
      </c>
      <c r="G326" s="41">
        <f t="shared" si="59"/>
        <v>1</v>
      </c>
      <c r="H326" s="45"/>
      <c r="I326" s="41"/>
      <c r="J326" s="42"/>
    </row>
    <row r="327" spans="1:10" ht="17.25" thickBot="1" x14ac:dyDescent="0.3">
      <c r="A327" s="38"/>
      <c r="B327" s="46"/>
      <c r="C327" s="40"/>
      <c r="D327" s="40"/>
      <c r="E327" s="40"/>
      <c r="F327" s="40"/>
      <c r="G327" s="41"/>
      <c r="H327" s="47">
        <f>SUM(G311:G327)</f>
        <v>16</v>
      </c>
      <c r="I327" s="41"/>
      <c r="J327" s="42"/>
    </row>
    <row r="328" spans="1:10" ht="18" thickTop="1" thickBot="1" x14ac:dyDescent="0.3">
      <c r="A328" s="38"/>
      <c r="B328" s="48"/>
      <c r="C328" s="40"/>
      <c r="D328" s="40"/>
      <c r="E328" s="40"/>
      <c r="F328" s="40"/>
      <c r="G328" s="41"/>
      <c r="H328" s="41"/>
      <c r="I328" s="49">
        <f>ROUND(SUM(H327:H328),2)</f>
        <v>16</v>
      </c>
      <c r="J328" s="50" t="s">
        <v>30</v>
      </c>
    </row>
    <row r="329" spans="1:10" ht="18" thickTop="1" thickBot="1" x14ac:dyDescent="0.3">
      <c r="A329" s="38"/>
      <c r="B329" s="48"/>
      <c r="C329" s="40"/>
      <c r="D329" s="40"/>
      <c r="E329" s="148" t="s">
        <v>31</v>
      </c>
      <c r="F329" s="149"/>
      <c r="G329" s="150"/>
      <c r="H329" s="41"/>
      <c r="I329" s="49">
        <f>+ROUND(I328*1.05,0)</f>
        <v>17</v>
      </c>
      <c r="J329" s="50" t="s">
        <v>30</v>
      </c>
    </row>
    <row r="330" spans="1:10" ht="17.25" thickTop="1" x14ac:dyDescent="0.25">
      <c r="A330" s="38"/>
      <c r="B330" s="39" t="str">
        <f>+'Bordereau estimatif'!B72</f>
        <v>APPREILLAGE</v>
      </c>
      <c r="C330" s="40"/>
      <c r="D330" s="40"/>
      <c r="E330" s="40"/>
      <c r="F330" s="40"/>
      <c r="G330" s="41"/>
      <c r="H330" s="41"/>
      <c r="I330" s="41"/>
      <c r="J330" s="42"/>
    </row>
    <row r="331" spans="1:10" ht="16.5" x14ac:dyDescent="0.25">
      <c r="A331" s="52" t="str">
        <f>+'Bordereau estimatif'!A73</f>
        <v>V-15</v>
      </c>
      <c r="B331" s="43" t="str">
        <f>+'Bordereau estimatif'!B73</f>
        <v>Interrupteur simple allumage</v>
      </c>
      <c r="C331" s="40"/>
      <c r="D331" s="40"/>
      <c r="E331" s="40"/>
      <c r="F331" s="40"/>
      <c r="G331" s="41"/>
      <c r="H331" s="41"/>
      <c r="I331" s="41"/>
      <c r="J331" s="42"/>
    </row>
    <row r="332" spans="1:10" ht="16.5" x14ac:dyDescent="0.25">
      <c r="A332" s="38"/>
      <c r="B332" s="44" t="s">
        <v>339</v>
      </c>
      <c r="C332" s="40">
        <v>1</v>
      </c>
      <c r="D332" s="40">
        <v>1</v>
      </c>
      <c r="E332" s="40">
        <v>1</v>
      </c>
      <c r="F332" s="40">
        <v>1</v>
      </c>
      <c r="G332" s="41">
        <f t="shared" ref="G332:G343" si="62">ROUND(+C332*D332*F332*E332,2)</f>
        <v>1</v>
      </c>
      <c r="H332" s="45"/>
      <c r="I332" s="41"/>
      <c r="J332" s="42"/>
    </row>
    <row r="333" spans="1:10" ht="16.5" x14ac:dyDescent="0.25">
      <c r="A333" s="38"/>
      <c r="B333" s="53" t="s">
        <v>342</v>
      </c>
      <c r="C333" s="40">
        <v>1</v>
      </c>
      <c r="D333" s="40">
        <v>1</v>
      </c>
      <c r="E333" s="40">
        <v>1</v>
      </c>
      <c r="F333" s="40">
        <v>1</v>
      </c>
      <c r="G333" s="41">
        <f t="shared" si="62"/>
        <v>1</v>
      </c>
      <c r="H333" s="45"/>
      <c r="I333" s="41"/>
      <c r="J333" s="42"/>
    </row>
    <row r="334" spans="1:10" ht="16.5" x14ac:dyDescent="0.25">
      <c r="A334" s="38"/>
      <c r="B334" s="53" t="s">
        <v>343</v>
      </c>
      <c r="C334" s="40">
        <v>1</v>
      </c>
      <c r="D334" s="40">
        <v>1</v>
      </c>
      <c r="E334" s="40">
        <v>1</v>
      </c>
      <c r="F334" s="40">
        <v>1</v>
      </c>
      <c r="G334" s="41">
        <f t="shared" si="62"/>
        <v>1</v>
      </c>
      <c r="H334" s="45"/>
      <c r="I334" s="41"/>
      <c r="J334" s="42"/>
    </row>
    <row r="335" spans="1:10" ht="16.5" x14ac:dyDescent="0.25">
      <c r="A335" s="38"/>
      <c r="B335" s="53" t="s">
        <v>359</v>
      </c>
      <c r="C335" s="40">
        <v>1</v>
      </c>
      <c r="D335" s="40">
        <v>1</v>
      </c>
      <c r="E335" s="40">
        <v>1</v>
      </c>
      <c r="F335" s="40">
        <v>1</v>
      </c>
      <c r="G335" s="41">
        <f t="shared" si="62"/>
        <v>1</v>
      </c>
      <c r="H335" s="45"/>
      <c r="I335" s="41"/>
      <c r="J335" s="42"/>
    </row>
    <row r="336" spans="1:10" ht="16.5" x14ac:dyDescent="0.25">
      <c r="A336" s="38"/>
      <c r="B336" s="53" t="s">
        <v>345</v>
      </c>
      <c r="C336" s="40">
        <v>1</v>
      </c>
      <c r="D336" s="40">
        <v>1</v>
      </c>
      <c r="E336" s="40">
        <v>1</v>
      </c>
      <c r="F336" s="40">
        <v>1</v>
      </c>
      <c r="G336" s="41">
        <f t="shared" si="62"/>
        <v>1</v>
      </c>
      <c r="H336" s="45"/>
      <c r="I336" s="41"/>
      <c r="J336" s="42"/>
    </row>
    <row r="337" spans="1:10" ht="16.5" x14ac:dyDescent="0.25">
      <c r="A337" s="38"/>
      <c r="B337" s="53" t="s">
        <v>346</v>
      </c>
      <c r="C337" s="40">
        <v>1</v>
      </c>
      <c r="D337" s="40">
        <v>1</v>
      </c>
      <c r="E337" s="40">
        <v>1</v>
      </c>
      <c r="F337" s="40">
        <v>1</v>
      </c>
      <c r="G337" s="41">
        <f t="shared" si="62"/>
        <v>1</v>
      </c>
      <c r="H337" s="45"/>
      <c r="I337" s="41"/>
      <c r="J337" s="42"/>
    </row>
    <row r="338" spans="1:10" ht="16.5" x14ac:dyDescent="0.25">
      <c r="A338" s="38"/>
      <c r="B338" s="53" t="s">
        <v>347</v>
      </c>
      <c r="C338" s="40">
        <v>1</v>
      </c>
      <c r="D338" s="40">
        <v>1</v>
      </c>
      <c r="E338" s="40">
        <v>1</v>
      </c>
      <c r="F338" s="40">
        <v>1</v>
      </c>
      <c r="G338" s="41">
        <f t="shared" si="62"/>
        <v>1</v>
      </c>
      <c r="H338" s="45"/>
      <c r="I338" s="41"/>
      <c r="J338" s="42"/>
    </row>
    <row r="339" spans="1:10" ht="16.5" x14ac:dyDescent="0.25">
      <c r="A339" s="38"/>
      <c r="B339" s="53" t="s">
        <v>348</v>
      </c>
      <c r="C339" s="40">
        <v>4</v>
      </c>
      <c r="D339" s="40">
        <v>1</v>
      </c>
      <c r="E339" s="40">
        <v>1</v>
      </c>
      <c r="F339" s="40">
        <v>1</v>
      </c>
      <c r="G339" s="41">
        <f t="shared" si="62"/>
        <v>4</v>
      </c>
      <c r="H339" s="45"/>
      <c r="I339" s="41"/>
      <c r="J339" s="42"/>
    </row>
    <row r="340" spans="1:10" ht="16.5" x14ac:dyDescent="0.25">
      <c r="A340" s="38"/>
      <c r="B340" s="53" t="s">
        <v>349</v>
      </c>
      <c r="C340" s="40">
        <v>1</v>
      </c>
      <c r="D340" s="40">
        <v>1</v>
      </c>
      <c r="E340" s="40">
        <v>1</v>
      </c>
      <c r="F340" s="40">
        <v>1</v>
      </c>
      <c r="G340" s="41">
        <f t="shared" si="62"/>
        <v>1</v>
      </c>
      <c r="H340" s="45"/>
      <c r="I340" s="41"/>
      <c r="J340" s="42"/>
    </row>
    <row r="341" spans="1:10" ht="16.5" x14ac:dyDescent="0.25">
      <c r="A341" s="38"/>
      <c r="B341" s="53" t="s">
        <v>352</v>
      </c>
      <c r="C341" s="40">
        <v>1</v>
      </c>
      <c r="D341" s="40">
        <v>1</v>
      </c>
      <c r="E341" s="40">
        <v>1</v>
      </c>
      <c r="F341" s="40">
        <v>1</v>
      </c>
      <c r="G341" s="41">
        <f t="shared" si="62"/>
        <v>1</v>
      </c>
      <c r="H341" s="45"/>
      <c r="I341" s="41"/>
      <c r="J341" s="42"/>
    </row>
    <row r="342" spans="1:10" ht="16.5" x14ac:dyDescent="0.25">
      <c r="A342" s="38"/>
      <c r="B342" s="53" t="s">
        <v>360</v>
      </c>
      <c r="C342" s="40">
        <v>2</v>
      </c>
      <c r="D342" s="40">
        <v>1</v>
      </c>
      <c r="E342" s="40">
        <v>1</v>
      </c>
      <c r="F342" s="40">
        <v>1</v>
      </c>
      <c r="G342" s="41">
        <f t="shared" si="62"/>
        <v>2</v>
      </c>
      <c r="H342" s="45"/>
      <c r="I342" s="41"/>
      <c r="J342" s="42"/>
    </row>
    <row r="343" spans="1:10" ht="16.5" x14ac:dyDescent="0.25">
      <c r="A343" s="38"/>
      <c r="B343" s="53" t="s">
        <v>417</v>
      </c>
      <c r="C343" s="40">
        <v>2</v>
      </c>
      <c r="D343" s="40">
        <v>1</v>
      </c>
      <c r="E343" s="40">
        <v>1</v>
      </c>
      <c r="F343" s="40">
        <v>1</v>
      </c>
      <c r="G343" s="41">
        <f t="shared" si="62"/>
        <v>2</v>
      </c>
      <c r="H343" s="45"/>
      <c r="I343" s="41"/>
      <c r="J343" s="42"/>
    </row>
    <row r="344" spans="1:10" ht="17.25" thickBot="1" x14ac:dyDescent="0.3">
      <c r="A344" s="38"/>
      <c r="B344" s="46"/>
      <c r="C344" s="40"/>
      <c r="D344" s="40"/>
      <c r="E344" s="40"/>
      <c r="F344" s="40"/>
      <c r="G344" s="41"/>
      <c r="H344" s="47">
        <f>SUM(G332:G344)</f>
        <v>17</v>
      </c>
      <c r="I344" s="41"/>
      <c r="J344" s="42"/>
    </row>
    <row r="345" spans="1:10" ht="18" thickTop="1" thickBot="1" x14ac:dyDescent="0.3">
      <c r="A345" s="38"/>
      <c r="B345" s="48"/>
      <c r="C345" s="40"/>
      <c r="D345" s="40"/>
      <c r="E345" s="40"/>
      <c r="F345" s="40"/>
      <c r="G345" s="41"/>
      <c r="H345" s="41"/>
      <c r="I345" s="49">
        <f>ROUND(SUM(H344:H345),2)</f>
        <v>17</v>
      </c>
      <c r="J345" s="50" t="s">
        <v>30</v>
      </c>
    </row>
    <row r="346" spans="1:10" ht="18" thickTop="1" thickBot="1" x14ac:dyDescent="0.3">
      <c r="A346" s="38"/>
      <c r="B346" s="48"/>
      <c r="C346" s="40"/>
      <c r="D346" s="40"/>
      <c r="E346" s="148" t="s">
        <v>31</v>
      </c>
      <c r="F346" s="149"/>
      <c r="G346" s="150"/>
      <c r="H346" s="41"/>
      <c r="I346" s="49">
        <f>+ROUND(I345*1.05,0)</f>
        <v>18</v>
      </c>
      <c r="J346" s="50" t="s">
        <v>30</v>
      </c>
    </row>
    <row r="347" spans="1:10" ht="17.25" thickTop="1" x14ac:dyDescent="0.25">
      <c r="A347" s="52" t="str">
        <f>+'Bordereau estimatif'!A74</f>
        <v>V-16</v>
      </c>
      <c r="B347" s="43" t="str">
        <f>+'Bordereau estimatif'!B74</f>
        <v>Interrupteur  double allumage</v>
      </c>
      <c r="C347" s="40"/>
      <c r="D347" s="40"/>
      <c r="E347" s="40"/>
      <c r="F347" s="40"/>
      <c r="G347" s="41"/>
      <c r="H347" s="41"/>
      <c r="I347" s="41"/>
      <c r="J347" s="42"/>
    </row>
    <row r="348" spans="1:10" ht="16.5" x14ac:dyDescent="0.25">
      <c r="A348" s="38"/>
      <c r="B348" s="44" t="s">
        <v>333</v>
      </c>
      <c r="C348" s="40">
        <v>1</v>
      </c>
      <c r="D348" s="40">
        <v>1</v>
      </c>
      <c r="E348" s="40">
        <v>1</v>
      </c>
      <c r="F348" s="40">
        <v>1</v>
      </c>
      <c r="G348" s="41">
        <f t="shared" ref="G348:G354" si="63">ROUND(+C348*D348*F348*E348,2)</f>
        <v>1</v>
      </c>
      <c r="H348" s="45"/>
      <c r="I348" s="41"/>
      <c r="J348" s="42"/>
    </row>
    <row r="349" spans="1:10" ht="16.5" x14ac:dyDescent="0.25">
      <c r="A349" s="38"/>
      <c r="B349" s="44" t="s">
        <v>334</v>
      </c>
      <c r="C349" s="40">
        <v>1</v>
      </c>
      <c r="D349" s="40">
        <v>1</v>
      </c>
      <c r="E349" s="40">
        <v>1</v>
      </c>
      <c r="F349" s="40">
        <v>1</v>
      </c>
      <c r="G349" s="41">
        <f t="shared" si="63"/>
        <v>1</v>
      </c>
      <c r="H349" s="45"/>
      <c r="I349" s="41"/>
      <c r="J349" s="42"/>
    </row>
    <row r="350" spans="1:10" ht="16.5" x14ac:dyDescent="0.25">
      <c r="A350" s="38"/>
      <c r="B350" s="44" t="s">
        <v>336</v>
      </c>
      <c r="C350" s="40">
        <v>1</v>
      </c>
      <c r="D350" s="40">
        <v>1</v>
      </c>
      <c r="E350" s="40">
        <v>1</v>
      </c>
      <c r="F350" s="40">
        <v>1</v>
      </c>
      <c r="G350" s="41">
        <f t="shared" si="63"/>
        <v>1</v>
      </c>
      <c r="H350" s="45"/>
      <c r="I350" s="41"/>
      <c r="J350" s="42"/>
    </row>
    <row r="351" spans="1:10" ht="16.5" x14ac:dyDescent="0.25">
      <c r="A351" s="38"/>
      <c r="B351" s="44" t="s">
        <v>338</v>
      </c>
      <c r="C351" s="40">
        <v>1</v>
      </c>
      <c r="D351" s="40">
        <v>1</v>
      </c>
      <c r="E351" s="40">
        <v>1</v>
      </c>
      <c r="F351" s="40">
        <v>1</v>
      </c>
      <c r="G351" s="41">
        <f t="shared" si="63"/>
        <v>1</v>
      </c>
      <c r="H351" s="45"/>
      <c r="I351" s="41"/>
      <c r="J351" s="42"/>
    </row>
    <row r="352" spans="1:10" ht="16.5" x14ac:dyDescent="0.25">
      <c r="A352" s="38"/>
      <c r="B352" s="44" t="s">
        <v>340</v>
      </c>
      <c r="C352" s="40">
        <v>1</v>
      </c>
      <c r="D352" s="40">
        <v>1</v>
      </c>
      <c r="E352" s="40">
        <v>1</v>
      </c>
      <c r="F352" s="40">
        <v>1</v>
      </c>
      <c r="G352" s="41">
        <f t="shared" si="63"/>
        <v>1</v>
      </c>
      <c r="H352" s="45"/>
      <c r="I352" s="41"/>
      <c r="J352" s="42"/>
    </row>
    <row r="353" spans="1:10" ht="16.5" x14ac:dyDescent="0.25">
      <c r="A353" s="38"/>
      <c r="B353" s="53" t="s">
        <v>341</v>
      </c>
      <c r="C353" s="40">
        <v>1</v>
      </c>
      <c r="D353" s="40">
        <v>1</v>
      </c>
      <c r="E353" s="40">
        <v>1</v>
      </c>
      <c r="F353" s="40">
        <v>1</v>
      </c>
      <c r="G353" s="41">
        <f t="shared" si="63"/>
        <v>1</v>
      </c>
      <c r="H353" s="45"/>
      <c r="I353" s="41"/>
      <c r="J353" s="42"/>
    </row>
    <row r="354" spans="1:10" ht="16.5" x14ac:dyDescent="0.25">
      <c r="A354" s="38"/>
      <c r="B354" s="53" t="s">
        <v>359</v>
      </c>
      <c r="C354" s="40">
        <v>1</v>
      </c>
      <c r="D354" s="40">
        <v>1</v>
      </c>
      <c r="E354" s="40">
        <v>1</v>
      </c>
      <c r="F354" s="40">
        <v>1</v>
      </c>
      <c r="G354" s="41">
        <f t="shared" si="63"/>
        <v>1</v>
      </c>
      <c r="H354" s="45"/>
      <c r="I354" s="41"/>
      <c r="J354" s="42"/>
    </row>
    <row r="355" spans="1:10" ht="17.25" thickBot="1" x14ac:dyDescent="0.3">
      <c r="A355" s="38"/>
      <c r="B355" s="46"/>
      <c r="C355" s="40"/>
      <c r="D355" s="40"/>
      <c r="E355" s="40"/>
      <c r="F355" s="40"/>
      <c r="G355" s="41"/>
      <c r="H355" s="47">
        <f>SUM(G348:G355)</f>
        <v>7</v>
      </c>
      <c r="I355" s="41"/>
      <c r="J355" s="42"/>
    </row>
    <row r="356" spans="1:10" ht="18" thickTop="1" thickBot="1" x14ac:dyDescent="0.3">
      <c r="A356" s="38"/>
      <c r="B356" s="48"/>
      <c r="C356" s="40"/>
      <c r="D356" s="40"/>
      <c r="E356" s="40"/>
      <c r="F356" s="40"/>
      <c r="G356" s="41"/>
      <c r="H356" s="41"/>
      <c r="I356" s="49">
        <f>ROUND(SUM(H355:H356),2)</f>
        <v>7</v>
      </c>
      <c r="J356" s="50" t="s">
        <v>30</v>
      </c>
    </row>
    <row r="357" spans="1:10" ht="18" thickTop="1" thickBot="1" x14ac:dyDescent="0.3">
      <c r="A357" s="38"/>
      <c r="B357" s="48"/>
      <c r="C357" s="40"/>
      <c r="D357" s="40"/>
      <c r="E357" s="148" t="s">
        <v>31</v>
      </c>
      <c r="F357" s="149"/>
      <c r="G357" s="150"/>
      <c r="H357" s="41"/>
      <c r="I357" s="49">
        <f>+ROUND(I356*1.05,0)</f>
        <v>7</v>
      </c>
      <c r="J357" s="50" t="s">
        <v>30</v>
      </c>
    </row>
    <row r="358" spans="1:10" ht="17.25" thickTop="1" x14ac:dyDescent="0.25">
      <c r="A358" s="52" t="str">
        <f>+'Bordereau estimatif'!A76</f>
        <v>V-18</v>
      </c>
      <c r="B358" s="43" t="str">
        <f>+'Bordereau estimatif'!B76</f>
        <v>Prise de courant 2P+T 16A</v>
      </c>
      <c r="C358" s="40"/>
      <c r="D358" s="40"/>
      <c r="E358" s="40"/>
      <c r="F358" s="40"/>
      <c r="G358" s="41"/>
      <c r="H358" s="41"/>
      <c r="I358" s="41"/>
      <c r="J358" s="42"/>
    </row>
    <row r="359" spans="1:10" ht="16.5" x14ac:dyDescent="0.25">
      <c r="A359" s="38"/>
      <c r="B359" s="44" t="s">
        <v>361</v>
      </c>
      <c r="C359" s="40">
        <v>7</v>
      </c>
      <c r="D359" s="40">
        <v>1</v>
      </c>
      <c r="E359" s="40">
        <v>1</v>
      </c>
      <c r="F359" s="40">
        <v>1</v>
      </c>
      <c r="G359" s="41">
        <f t="shared" ref="G359:G364" si="64">ROUND(+C359*D359*F359*E359,2)</f>
        <v>7</v>
      </c>
      <c r="H359" s="45"/>
      <c r="I359" s="41"/>
      <c r="J359" s="42"/>
    </row>
    <row r="360" spans="1:10" ht="16.5" x14ac:dyDescent="0.25">
      <c r="A360" s="38"/>
      <c r="B360" s="44" t="s">
        <v>362</v>
      </c>
      <c r="C360" s="40">
        <v>2</v>
      </c>
      <c r="D360" s="40">
        <v>1</v>
      </c>
      <c r="E360" s="40">
        <v>1</v>
      </c>
      <c r="F360" s="40">
        <v>1</v>
      </c>
      <c r="G360" s="41">
        <f t="shared" si="64"/>
        <v>2</v>
      </c>
      <c r="H360" s="45"/>
      <c r="I360" s="41"/>
      <c r="J360" s="42"/>
    </row>
    <row r="361" spans="1:10" ht="16.5" x14ac:dyDescent="0.25">
      <c r="A361" s="38"/>
      <c r="B361" s="44" t="s">
        <v>363</v>
      </c>
      <c r="C361" s="40">
        <v>8</v>
      </c>
      <c r="D361" s="40">
        <v>1</v>
      </c>
      <c r="E361" s="40">
        <v>1</v>
      </c>
      <c r="F361" s="40">
        <v>1</v>
      </c>
      <c r="G361" s="41">
        <f t="shared" si="64"/>
        <v>8</v>
      </c>
      <c r="H361" s="45"/>
      <c r="I361" s="41"/>
      <c r="J361" s="42"/>
    </row>
    <row r="362" spans="1:10" ht="16.5" x14ac:dyDescent="0.25">
      <c r="A362" s="38"/>
      <c r="B362" s="44" t="s">
        <v>364</v>
      </c>
      <c r="C362" s="40">
        <v>8</v>
      </c>
      <c r="D362" s="40">
        <v>1</v>
      </c>
      <c r="E362" s="40">
        <v>1</v>
      </c>
      <c r="F362" s="40">
        <v>1</v>
      </c>
      <c r="G362" s="41">
        <f t="shared" si="64"/>
        <v>8</v>
      </c>
      <c r="H362" s="45"/>
      <c r="I362" s="41"/>
      <c r="J362" s="42"/>
    </row>
    <row r="363" spans="1:10" ht="16.5" x14ac:dyDescent="0.25">
      <c r="A363" s="38"/>
      <c r="B363" s="44" t="s">
        <v>366</v>
      </c>
      <c r="C363" s="40">
        <v>5</v>
      </c>
      <c r="D363" s="40">
        <v>1</v>
      </c>
      <c r="E363" s="40">
        <v>1</v>
      </c>
      <c r="F363" s="40">
        <v>1</v>
      </c>
      <c r="G363" s="41">
        <f t="shared" si="64"/>
        <v>5</v>
      </c>
      <c r="H363" s="45"/>
      <c r="I363" s="41"/>
      <c r="J363" s="42"/>
    </row>
    <row r="364" spans="1:10" ht="16.5" x14ac:dyDescent="0.25">
      <c r="A364" s="38"/>
      <c r="B364" s="44" t="s">
        <v>365</v>
      </c>
      <c r="C364" s="40">
        <v>15</v>
      </c>
      <c r="D364" s="40">
        <v>1</v>
      </c>
      <c r="E364" s="40">
        <v>1</v>
      </c>
      <c r="F364" s="40">
        <v>1</v>
      </c>
      <c r="G364" s="41">
        <f t="shared" si="64"/>
        <v>15</v>
      </c>
      <c r="H364" s="45"/>
      <c r="I364" s="41"/>
      <c r="J364" s="42"/>
    </row>
    <row r="365" spans="1:10" ht="16.5" x14ac:dyDescent="0.25">
      <c r="A365" s="38"/>
      <c r="B365" s="44" t="s">
        <v>367</v>
      </c>
      <c r="C365" s="40">
        <v>10</v>
      </c>
      <c r="D365" s="40">
        <v>1</v>
      </c>
      <c r="E365" s="40">
        <v>1</v>
      </c>
      <c r="F365" s="40">
        <v>1</v>
      </c>
      <c r="G365" s="41">
        <f>ROUND(+C365*D365*F365*E365,2)</f>
        <v>10</v>
      </c>
      <c r="H365" s="45"/>
      <c r="I365" s="41"/>
      <c r="J365" s="42"/>
    </row>
    <row r="366" spans="1:10" ht="16.5" x14ac:dyDescent="0.25">
      <c r="A366" s="38"/>
      <c r="B366" s="44" t="s">
        <v>368</v>
      </c>
      <c r="C366" s="40">
        <v>14</v>
      </c>
      <c r="D366" s="40">
        <v>1</v>
      </c>
      <c r="E366" s="40">
        <v>1</v>
      </c>
      <c r="F366" s="40">
        <v>1</v>
      </c>
      <c r="G366" s="41">
        <f>ROUND(+C366*D366*F366*E366,2)</f>
        <v>14</v>
      </c>
      <c r="H366" s="45"/>
      <c r="I366" s="41"/>
      <c r="J366" s="42"/>
    </row>
    <row r="367" spans="1:10" ht="16.5" x14ac:dyDescent="0.25">
      <c r="A367" s="38"/>
      <c r="B367" s="44" t="s">
        <v>369</v>
      </c>
      <c r="C367" s="40">
        <v>9</v>
      </c>
      <c r="D367" s="40">
        <v>1</v>
      </c>
      <c r="E367" s="40">
        <v>1</v>
      </c>
      <c r="F367" s="40">
        <v>1</v>
      </c>
      <c r="G367" s="41">
        <f t="shared" ref="G367:G381" si="65">ROUND(+C367*D367*F367*E367,2)</f>
        <v>9</v>
      </c>
      <c r="H367" s="45"/>
      <c r="I367" s="41"/>
      <c r="J367" s="42"/>
    </row>
    <row r="368" spans="1:10" ht="16.5" x14ac:dyDescent="0.25">
      <c r="A368" s="38"/>
      <c r="B368" s="44" t="s">
        <v>370</v>
      </c>
      <c r="C368" s="40">
        <v>9</v>
      </c>
      <c r="D368" s="40">
        <v>1</v>
      </c>
      <c r="E368" s="40">
        <v>1</v>
      </c>
      <c r="F368" s="40">
        <v>1</v>
      </c>
      <c r="G368" s="41">
        <f t="shared" si="65"/>
        <v>9</v>
      </c>
      <c r="H368" s="45"/>
      <c r="I368" s="41"/>
      <c r="J368" s="42"/>
    </row>
    <row r="369" spans="1:10" ht="16.5" x14ac:dyDescent="0.25">
      <c r="A369" s="38"/>
      <c r="B369" s="53" t="s">
        <v>371</v>
      </c>
      <c r="C369" s="40">
        <v>9</v>
      </c>
      <c r="D369" s="40">
        <v>1</v>
      </c>
      <c r="E369" s="40">
        <v>1</v>
      </c>
      <c r="F369" s="40">
        <v>1</v>
      </c>
      <c r="G369" s="41">
        <f t="shared" si="65"/>
        <v>9</v>
      </c>
      <c r="H369" s="45"/>
      <c r="I369" s="41"/>
      <c r="J369" s="42"/>
    </row>
    <row r="370" spans="1:10" ht="16.5" x14ac:dyDescent="0.25">
      <c r="A370" s="38"/>
      <c r="B370" s="53" t="s">
        <v>372</v>
      </c>
      <c r="C370" s="40">
        <v>10</v>
      </c>
      <c r="D370" s="40">
        <v>1</v>
      </c>
      <c r="E370" s="40">
        <v>1</v>
      </c>
      <c r="F370" s="40">
        <v>1</v>
      </c>
      <c r="G370" s="41">
        <f t="shared" si="65"/>
        <v>10</v>
      </c>
      <c r="H370" s="45"/>
      <c r="I370" s="41"/>
      <c r="J370" s="42"/>
    </row>
    <row r="371" spans="1:10" ht="16.5" x14ac:dyDescent="0.25">
      <c r="A371" s="38"/>
      <c r="B371" s="53" t="s">
        <v>373</v>
      </c>
      <c r="C371" s="40">
        <v>4</v>
      </c>
      <c r="D371" s="40">
        <v>1</v>
      </c>
      <c r="E371" s="40">
        <v>1</v>
      </c>
      <c r="F371" s="40">
        <v>1</v>
      </c>
      <c r="G371" s="41">
        <f t="shared" si="65"/>
        <v>4</v>
      </c>
      <c r="H371" s="45"/>
      <c r="I371" s="41"/>
      <c r="J371" s="42"/>
    </row>
    <row r="372" spans="1:10" ht="16.5" x14ac:dyDescent="0.25">
      <c r="A372" s="38"/>
      <c r="B372" s="53" t="s">
        <v>374</v>
      </c>
      <c r="C372" s="40">
        <v>3</v>
      </c>
      <c r="D372" s="40">
        <v>1</v>
      </c>
      <c r="E372" s="40">
        <v>1</v>
      </c>
      <c r="F372" s="40">
        <v>1</v>
      </c>
      <c r="G372" s="41">
        <f t="shared" si="65"/>
        <v>3</v>
      </c>
      <c r="H372" s="45"/>
      <c r="I372" s="41"/>
      <c r="J372" s="42"/>
    </row>
    <row r="373" spans="1:10" ht="16.5" x14ac:dyDescent="0.25">
      <c r="A373" s="38"/>
      <c r="B373" s="53" t="s">
        <v>375</v>
      </c>
      <c r="C373" s="40">
        <v>14</v>
      </c>
      <c r="D373" s="40">
        <v>1</v>
      </c>
      <c r="E373" s="40">
        <v>1</v>
      </c>
      <c r="F373" s="40">
        <v>1</v>
      </c>
      <c r="G373" s="41">
        <f t="shared" si="65"/>
        <v>14</v>
      </c>
      <c r="H373" s="45"/>
      <c r="I373" s="41"/>
      <c r="J373" s="42"/>
    </row>
    <row r="374" spans="1:10" ht="16.5" x14ac:dyDescent="0.25">
      <c r="A374" s="38"/>
      <c r="B374" s="53" t="s">
        <v>376</v>
      </c>
      <c r="C374" s="40">
        <v>17</v>
      </c>
      <c r="D374" s="40">
        <v>1</v>
      </c>
      <c r="E374" s="40">
        <v>1</v>
      </c>
      <c r="F374" s="40">
        <v>1</v>
      </c>
      <c r="G374" s="41">
        <f t="shared" si="65"/>
        <v>17</v>
      </c>
      <c r="H374" s="45"/>
      <c r="I374" s="41"/>
      <c r="J374" s="42"/>
    </row>
    <row r="375" spans="1:10" ht="16.5" x14ac:dyDescent="0.25">
      <c r="A375" s="38"/>
      <c r="B375" s="53" t="s">
        <v>377</v>
      </c>
      <c r="C375" s="40">
        <v>18</v>
      </c>
      <c r="D375" s="40">
        <v>1</v>
      </c>
      <c r="E375" s="40">
        <v>1</v>
      </c>
      <c r="F375" s="40">
        <v>1</v>
      </c>
      <c r="G375" s="41">
        <f t="shared" si="65"/>
        <v>18</v>
      </c>
      <c r="H375" s="45"/>
      <c r="I375" s="41"/>
      <c r="J375" s="42"/>
    </row>
    <row r="376" spans="1:10" ht="16.5" x14ac:dyDescent="0.25">
      <c r="A376" s="38"/>
      <c r="B376" s="53" t="s">
        <v>378</v>
      </c>
      <c r="C376" s="40">
        <v>10</v>
      </c>
      <c r="D376" s="40">
        <v>1</v>
      </c>
      <c r="E376" s="40">
        <v>1</v>
      </c>
      <c r="F376" s="40">
        <v>1</v>
      </c>
      <c r="G376" s="41">
        <f t="shared" si="65"/>
        <v>10</v>
      </c>
      <c r="H376" s="45"/>
      <c r="I376" s="41"/>
      <c r="J376" s="42"/>
    </row>
    <row r="377" spans="1:10" ht="16.5" x14ac:dyDescent="0.25">
      <c r="A377" s="38"/>
      <c r="B377" s="53" t="s">
        <v>381</v>
      </c>
      <c r="C377" s="40">
        <v>1</v>
      </c>
      <c r="D377" s="40">
        <v>1</v>
      </c>
      <c r="E377" s="40">
        <v>1</v>
      </c>
      <c r="F377" s="40">
        <v>1</v>
      </c>
      <c r="G377" s="41">
        <f t="shared" si="65"/>
        <v>1</v>
      </c>
      <c r="H377" s="45"/>
      <c r="I377" s="41"/>
      <c r="J377" s="42"/>
    </row>
    <row r="378" spans="1:10" ht="16.5" x14ac:dyDescent="0.25">
      <c r="A378" s="38"/>
      <c r="B378" s="53" t="s">
        <v>382</v>
      </c>
      <c r="C378" s="40">
        <v>2</v>
      </c>
      <c r="D378" s="40">
        <v>1</v>
      </c>
      <c r="E378" s="40">
        <v>1</v>
      </c>
      <c r="F378" s="40">
        <v>1</v>
      </c>
      <c r="G378" s="41">
        <f t="shared" si="65"/>
        <v>2</v>
      </c>
      <c r="H378" s="45"/>
      <c r="I378" s="41"/>
      <c r="J378" s="42"/>
    </row>
    <row r="379" spans="1:10" ht="16.5" x14ac:dyDescent="0.25">
      <c r="A379" s="38"/>
      <c r="B379" s="53" t="s">
        <v>383</v>
      </c>
      <c r="C379" s="40">
        <v>3</v>
      </c>
      <c r="D379" s="40">
        <v>1</v>
      </c>
      <c r="E379" s="40">
        <v>1</v>
      </c>
      <c r="F379" s="40">
        <v>1</v>
      </c>
      <c r="G379" s="41">
        <f t="shared" si="65"/>
        <v>3</v>
      </c>
      <c r="H379" s="45"/>
      <c r="I379" s="41"/>
      <c r="J379" s="42"/>
    </row>
    <row r="380" spans="1:10" ht="16.5" x14ac:dyDescent="0.25">
      <c r="A380" s="38"/>
      <c r="B380" s="53" t="s">
        <v>384</v>
      </c>
      <c r="C380" s="40">
        <v>5</v>
      </c>
      <c r="D380" s="40">
        <v>1</v>
      </c>
      <c r="E380" s="40">
        <v>1</v>
      </c>
      <c r="F380" s="40">
        <v>1</v>
      </c>
      <c r="G380" s="41">
        <f t="shared" si="65"/>
        <v>5</v>
      </c>
      <c r="H380" s="45"/>
      <c r="I380" s="41"/>
      <c r="J380" s="42"/>
    </row>
    <row r="381" spans="1:10" ht="16.5" x14ac:dyDescent="0.25">
      <c r="A381" s="38"/>
      <c r="B381" s="53" t="s">
        <v>385</v>
      </c>
      <c r="C381" s="40">
        <v>1</v>
      </c>
      <c r="D381" s="40">
        <v>1</v>
      </c>
      <c r="E381" s="40">
        <v>1</v>
      </c>
      <c r="F381" s="40">
        <v>1</v>
      </c>
      <c r="G381" s="41">
        <f t="shared" si="65"/>
        <v>1</v>
      </c>
      <c r="H381" s="45"/>
      <c r="I381" s="41"/>
      <c r="J381" s="42"/>
    </row>
    <row r="382" spans="1:10" ht="17.25" thickBot="1" x14ac:dyDescent="0.3">
      <c r="A382" s="38"/>
      <c r="B382" s="46"/>
      <c r="C382" s="40"/>
      <c r="D382" s="40"/>
      <c r="E382" s="40"/>
      <c r="F382" s="40"/>
      <c r="G382" s="41"/>
      <c r="H382" s="47">
        <f>SUM(G359:G382)</f>
        <v>184</v>
      </c>
      <c r="I382" s="41"/>
      <c r="J382" s="42"/>
    </row>
    <row r="383" spans="1:10" ht="18" thickTop="1" thickBot="1" x14ac:dyDescent="0.3">
      <c r="A383" s="38"/>
      <c r="B383" s="48"/>
      <c r="C383" s="40"/>
      <c r="D383" s="40"/>
      <c r="E383" s="40"/>
      <c r="F383" s="40"/>
      <c r="G383" s="41"/>
      <c r="H383" s="41"/>
      <c r="I383" s="49">
        <f>ROUND(SUM(H382:H383),2)</f>
        <v>184</v>
      </c>
      <c r="J383" s="50" t="s">
        <v>30</v>
      </c>
    </row>
    <row r="384" spans="1:10" ht="18" thickTop="1" thickBot="1" x14ac:dyDescent="0.3">
      <c r="A384" s="38"/>
      <c r="B384" s="48"/>
      <c r="C384" s="40"/>
      <c r="D384" s="40"/>
      <c r="E384" s="148" t="s">
        <v>31</v>
      </c>
      <c r="F384" s="149"/>
      <c r="G384" s="150"/>
      <c r="H384" s="41"/>
      <c r="I384" s="49">
        <f>+ROUND(I383*1.05,0)-3</f>
        <v>190</v>
      </c>
      <c r="J384" s="50" t="s">
        <v>30</v>
      </c>
    </row>
    <row r="385" spans="1:10" ht="17.25" thickTop="1" x14ac:dyDescent="0.25">
      <c r="A385" s="38"/>
      <c r="B385" s="39" t="str">
        <f>+'Bordereau estimatif'!B78</f>
        <v>LUSTRERIE</v>
      </c>
      <c r="C385" s="40"/>
      <c r="D385" s="40"/>
      <c r="E385" s="40"/>
      <c r="F385" s="40"/>
      <c r="G385" s="41"/>
      <c r="H385" s="41"/>
      <c r="I385" s="41"/>
      <c r="J385" s="42"/>
    </row>
    <row r="386" spans="1:10" ht="25.5" x14ac:dyDescent="0.25">
      <c r="A386" s="52" t="str">
        <f>+'Bordereau estimatif'!A79</f>
        <v>V-20</v>
      </c>
      <c r="B386" s="43" t="str">
        <f>+'Bordereau estimatif'!B79</f>
        <v>Luminaire carré de 60 x 60 cm encastré avec lampe led 3630 lumens</v>
      </c>
      <c r="C386" s="40"/>
      <c r="D386" s="40"/>
      <c r="E386" s="40"/>
      <c r="F386" s="40"/>
      <c r="G386" s="41"/>
      <c r="H386" s="41"/>
      <c r="I386" s="41"/>
      <c r="J386" s="42"/>
    </row>
    <row r="387" spans="1:10" ht="16.5" x14ac:dyDescent="0.25">
      <c r="A387" s="38"/>
      <c r="B387" s="44" t="s">
        <v>67</v>
      </c>
      <c r="C387" s="40">
        <v>4</v>
      </c>
      <c r="D387" s="40">
        <v>1</v>
      </c>
      <c r="E387" s="40">
        <v>1</v>
      </c>
      <c r="F387" s="40">
        <v>1</v>
      </c>
      <c r="G387" s="41">
        <f t="shared" ref="G387:G394" si="66">ROUND(+C387*D387*F387*E387,2)</f>
        <v>4</v>
      </c>
      <c r="H387" s="45"/>
      <c r="I387" s="41"/>
      <c r="J387" s="42"/>
    </row>
    <row r="388" spans="1:10" ht="16.5" x14ac:dyDescent="0.25">
      <c r="A388" s="38"/>
      <c r="B388" s="44" t="s">
        <v>68</v>
      </c>
      <c r="C388" s="40">
        <v>4</v>
      </c>
      <c r="D388" s="40">
        <v>1</v>
      </c>
      <c r="E388" s="40">
        <v>1</v>
      </c>
      <c r="F388" s="40">
        <v>1</v>
      </c>
      <c r="G388" s="41">
        <f t="shared" si="66"/>
        <v>4</v>
      </c>
      <c r="H388" s="45"/>
      <c r="I388" s="41"/>
      <c r="J388" s="42"/>
    </row>
    <row r="389" spans="1:10" ht="16.5" x14ac:dyDescent="0.25">
      <c r="A389" s="38"/>
      <c r="B389" s="44" t="s">
        <v>69</v>
      </c>
      <c r="C389" s="40">
        <v>6</v>
      </c>
      <c r="D389" s="40">
        <v>1</v>
      </c>
      <c r="E389" s="40">
        <v>1</v>
      </c>
      <c r="F389" s="40">
        <v>1</v>
      </c>
      <c r="G389" s="41">
        <f t="shared" si="66"/>
        <v>6</v>
      </c>
      <c r="H389" s="45"/>
      <c r="I389" s="41"/>
      <c r="J389" s="42"/>
    </row>
    <row r="390" spans="1:10" ht="16.5" x14ac:dyDescent="0.25">
      <c r="A390" s="38"/>
      <c r="B390" s="44" t="s">
        <v>40</v>
      </c>
      <c r="C390" s="40">
        <v>8</v>
      </c>
      <c r="D390" s="40">
        <v>1</v>
      </c>
      <c r="E390" s="40">
        <v>1</v>
      </c>
      <c r="F390" s="40">
        <v>1</v>
      </c>
      <c r="G390" s="41">
        <f t="shared" si="66"/>
        <v>8</v>
      </c>
      <c r="H390" s="45"/>
      <c r="I390" s="41"/>
      <c r="J390" s="42"/>
    </row>
    <row r="391" spans="1:10" ht="16.5" x14ac:dyDescent="0.25">
      <c r="A391" s="38"/>
      <c r="B391" s="44" t="s">
        <v>41</v>
      </c>
      <c r="C391" s="40">
        <v>4</v>
      </c>
      <c r="D391" s="40">
        <v>1</v>
      </c>
      <c r="E391" s="40">
        <v>1</v>
      </c>
      <c r="F391" s="40">
        <v>1</v>
      </c>
      <c r="G391" s="41">
        <f t="shared" si="66"/>
        <v>4</v>
      </c>
      <c r="H391" s="45"/>
      <c r="I391" s="41"/>
      <c r="J391" s="42"/>
    </row>
    <row r="392" spans="1:10" ht="16.5" x14ac:dyDescent="0.25">
      <c r="A392" s="38"/>
      <c r="B392" s="44" t="s">
        <v>317</v>
      </c>
      <c r="C392" s="40">
        <v>6</v>
      </c>
      <c r="D392" s="40">
        <v>1</v>
      </c>
      <c r="E392" s="40">
        <v>1</v>
      </c>
      <c r="F392" s="40">
        <v>1</v>
      </c>
      <c r="G392" s="41">
        <f t="shared" ref="G392:G393" si="67">ROUND(+C392*D392*F392*E392,2)</f>
        <v>6</v>
      </c>
      <c r="H392" s="45"/>
      <c r="I392" s="41"/>
      <c r="J392" s="42"/>
    </row>
    <row r="393" spans="1:10" ht="16.5" x14ac:dyDescent="0.25">
      <c r="A393" s="38"/>
      <c r="B393" s="44" t="s">
        <v>316</v>
      </c>
      <c r="C393" s="40">
        <v>6</v>
      </c>
      <c r="D393" s="40">
        <v>1</v>
      </c>
      <c r="E393" s="40">
        <v>1</v>
      </c>
      <c r="F393" s="40">
        <v>1</v>
      </c>
      <c r="G393" s="41">
        <f t="shared" si="67"/>
        <v>6</v>
      </c>
      <c r="H393" s="45"/>
      <c r="I393" s="41"/>
      <c r="J393" s="42"/>
    </row>
    <row r="394" spans="1:10" ht="16.5" x14ac:dyDescent="0.25">
      <c r="A394" s="38"/>
      <c r="B394" s="44" t="s">
        <v>70</v>
      </c>
      <c r="C394" s="40">
        <v>6</v>
      </c>
      <c r="D394" s="40">
        <v>1</v>
      </c>
      <c r="E394" s="40">
        <v>1</v>
      </c>
      <c r="F394" s="40">
        <v>1</v>
      </c>
      <c r="G394" s="41">
        <f t="shared" si="66"/>
        <v>6</v>
      </c>
      <c r="H394" s="45"/>
      <c r="I394" s="41"/>
      <c r="J394" s="42"/>
    </row>
    <row r="395" spans="1:10" ht="16.5" x14ac:dyDescent="0.25">
      <c r="A395" s="38"/>
      <c r="B395" s="53" t="s">
        <v>66</v>
      </c>
      <c r="C395" s="40">
        <v>10</v>
      </c>
      <c r="D395" s="40">
        <v>1</v>
      </c>
      <c r="E395" s="40">
        <v>1</v>
      </c>
      <c r="F395" s="40">
        <v>1</v>
      </c>
      <c r="G395" s="41">
        <f t="shared" ref="G395" si="68">ROUND(+C395*D395*F395*E395,2)</f>
        <v>10</v>
      </c>
      <c r="H395" s="45"/>
      <c r="I395" s="41"/>
      <c r="J395" s="42"/>
    </row>
    <row r="396" spans="1:10" ht="17.25" thickBot="1" x14ac:dyDescent="0.3">
      <c r="A396" s="38"/>
      <c r="B396" s="46"/>
      <c r="C396" s="40"/>
      <c r="D396" s="40"/>
      <c r="E396" s="40"/>
      <c r="F396" s="40"/>
      <c r="G396" s="41"/>
      <c r="H396" s="47">
        <f>SUM(G387:G396)</f>
        <v>54</v>
      </c>
      <c r="I396" s="41"/>
      <c r="J396" s="42"/>
    </row>
    <row r="397" spans="1:10" ht="18" thickTop="1" thickBot="1" x14ac:dyDescent="0.3">
      <c r="A397" s="38"/>
      <c r="B397" s="48"/>
      <c r="C397" s="40"/>
      <c r="D397" s="40"/>
      <c r="E397" s="40"/>
      <c r="F397" s="40"/>
      <c r="G397" s="41"/>
      <c r="H397" s="41"/>
      <c r="I397" s="49">
        <f>ROUND(SUM(H396:H397),2)</f>
        <v>54</v>
      </c>
      <c r="J397" s="50" t="s">
        <v>30</v>
      </c>
    </row>
    <row r="398" spans="1:10" ht="18" thickTop="1" thickBot="1" x14ac:dyDescent="0.3">
      <c r="A398" s="38"/>
      <c r="B398" s="48"/>
      <c r="C398" s="40"/>
      <c r="D398" s="40"/>
      <c r="E398" s="148" t="s">
        <v>31</v>
      </c>
      <c r="F398" s="149"/>
      <c r="G398" s="150"/>
      <c r="H398" s="41"/>
      <c r="I398" s="49">
        <f>+ROUND(I397*1.05,0)</f>
        <v>57</v>
      </c>
      <c r="J398" s="50" t="s">
        <v>30</v>
      </c>
    </row>
    <row r="399" spans="1:10" ht="17.25" thickTop="1" x14ac:dyDescent="0.25">
      <c r="A399" s="52" t="str">
        <f>+'Bordereau estimatif'!A80</f>
        <v>V-21</v>
      </c>
      <c r="B399" s="43" t="str">
        <f>+'Bordereau estimatif'!B80</f>
        <v>Spot panel led rond encastré led 1530 lumens</v>
      </c>
      <c r="C399" s="40"/>
      <c r="D399" s="40"/>
      <c r="E399" s="40"/>
      <c r="F399" s="40"/>
      <c r="G399" s="41"/>
      <c r="H399" s="41"/>
      <c r="I399" s="41"/>
      <c r="J399" s="42"/>
    </row>
    <row r="400" spans="1:10" ht="16.5" x14ac:dyDescent="0.25">
      <c r="A400" s="38"/>
      <c r="B400" s="44" t="s">
        <v>65</v>
      </c>
      <c r="C400" s="40">
        <v>25</v>
      </c>
      <c r="D400" s="40">
        <v>1</v>
      </c>
      <c r="E400" s="40">
        <v>1</v>
      </c>
      <c r="F400" s="40">
        <v>1</v>
      </c>
      <c r="G400" s="41">
        <f t="shared" ref="G400:G403" si="69">ROUND(+C400*D400*F400*E400,2)</f>
        <v>25</v>
      </c>
      <c r="H400" s="45"/>
      <c r="I400" s="41"/>
      <c r="J400" s="42"/>
    </row>
    <row r="401" spans="1:10" ht="16.5" x14ac:dyDescent="0.25">
      <c r="A401" s="38"/>
      <c r="B401" s="44" t="s">
        <v>418</v>
      </c>
      <c r="C401" s="40">
        <v>10</v>
      </c>
      <c r="D401" s="40">
        <v>1</v>
      </c>
      <c r="E401" s="40">
        <v>1</v>
      </c>
      <c r="F401" s="40">
        <v>1</v>
      </c>
      <c r="G401" s="41">
        <f t="shared" ref="G401" si="70">ROUND(+C401*D401*F401*E401,2)</f>
        <v>10</v>
      </c>
      <c r="H401" s="45"/>
      <c r="I401" s="41"/>
      <c r="J401" s="42"/>
    </row>
    <row r="402" spans="1:10" ht="16.5" x14ac:dyDescent="0.25">
      <c r="A402" s="38"/>
      <c r="B402" s="53" t="s">
        <v>35</v>
      </c>
      <c r="C402" s="40">
        <v>4</v>
      </c>
      <c r="D402" s="40">
        <v>1</v>
      </c>
      <c r="E402" s="40">
        <v>1</v>
      </c>
      <c r="F402" s="40">
        <v>1</v>
      </c>
      <c r="G402" s="41">
        <f t="shared" si="69"/>
        <v>4</v>
      </c>
      <c r="H402" s="45"/>
      <c r="I402" s="41"/>
      <c r="J402" s="42"/>
    </row>
    <row r="403" spans="1:10" ht="16.5" x14ac:dyDescent="0.25">
      <c r="A403" s="38"/>
      <c r="B403" s="53" t="s">
        <v>72</v>
      </c>
      <c r="C403" s="40">
        <v>2</v>
      </c>
      <c r="D403" s="40">
        <v>1</v>
      </c>
      <c r="E403" s="40">
        <v>1</v>
      </c>
      <c r="F403" s="40">
        <v>1</v>
      </c>
      <c r="G403" s="41">
        <f t="shared" si="69"/>
        <v>2</v>
      </c>
      <c r="H403" s="45"/>
      <c r="I403" s="41"/>
      <c r="J403" s="42"/>
    </row>
    <row r="404" spans="1:10" ht="16.5" x14ac:dyDescent="0.25">
      <c r="A404" s="38"/>
      <c r="B404" s="53" t="s">
        <v>74</v>
      </c>
      <c r="C404" s="40">
        <v>4</v>
      </c>
      <c r="D404" s="40">
        <v>1</v>
      </c>
      <c r="E404" s="40">
        <v>1</v>
      </c>
      <c r="F404" s="40">
        <v>1</v>
      </c>
      <c r="G404" s="41">
        <f t="shared" ref="G404" si="71">ROUND(+C404*D404*F404*E404,2)</f>
        <v>4</v>
      </c>
      <c r="H404" s="45"/>
      <c r="I404" s="41"/>
      <c r="J404" s="42"/>
    </row>
    <row r="405" spans="1:10" ht="16.5" x14ac:dyDescent="0.25">
      <c r="A405" s="38"/>
      <c r="B405" s="46"/>
      <c r="C405" s="40"/>
      <c r="D405" s="40"/>
      <c r="E405" s="40"/>
      <c r="F405" s="40"/>
      <c r="G405" s="41"/>
      <c r="H405" s="47">
        <f>SUM(G400:G405)</f>
        <v>45</v>
      </c>
      <c r="I405" s="41"/>
      <c r="J405" s="42"/>
    </row>
    <row r="406" spans="1:10" ht="16.5" x14ac:dyDescent="0.25">
      <c r="A406" s="38"/>
      <c r="B406" s="48"/>
      <c r="C406" s="40"/>
      <c r="D406" s="40"/>
      <c r="E406" s="40"/>
      <c r="F406" s="40"/>
      <c r="G406" s="41"/>
      <c r="H406" s="41"/>
      <c r="I406" s="49">
        <f>ROUND(SUM(H405:H406),2)</f>
        <v>45</v>
      </c>
      <c r="J406" s="50" t="s">
        <v>30</v>
      </c>
    </row>
    <row r="407" spans="1:10" ht="16.5" x14ac:dyDescent="0.25">
      <c r="A407" s="38"/>
      <c r="B407" s="48"/>
      <c r="C407" s="40"/>
      <c r="D407" s="40"/>
      <c r="E407" s="148" t="s">
        <v>31</v>
      </c>
      <c r="F407" s="149"/>
      <c r="G407" s="150"/>
      <c r="H407" s="41"/>
      <c r="I407" s="49">
        <f>+ROUND(I406*1.05,0)</f>
        <v>47</v>
      </c>
      <c r="J407" s="50" t="s">
        <v>30</v>
      </c>
    </row>
    <row r="408" spans="1:10" ht="25.5" x14ac:dyDescent="0.25">
      <c r="A408" s="52" t="str">
        <f>+'Bordereau estimatif'!A81</f>
        <v>V-22</v>
      </c>
      <c r="B408" s="43" t="str">
        <f>+'Bordereau estimatif'!B81</f>
        <v>Spot led rond encastré  avec lampe led GU 10 -575 lumens</v>
      </c>
      <c r="C408" s="40"/>
      <c r="D408" s="40"/>
      <c r="E408" s="40"/>
      <c r="F408" s="40"/>
      <c r="G408" s="41"/>
      <c r="H408" s="41"/>
      <c r="I408" s="41"/>
      <c r="J408" s="42"/>
    </row>
    <row r="409" spans="1:10" ht="16.5" x14ac:dyDescent="0.25">
      <c r="A409" s="38"/>
      <c r="B409" s="44" t="s">
        <v>66</v>
      </c>
      <c r="C409" s="40">
        <v>7</v>
      </c>
      <c r="D409" s="40">
        <v>1</v>
      </c>
      <c r="E409" s="40">
        <v>1</v>
      </c>
      <c r="F409" s="40">
        <v>1</v>
      </c>
      <c r="G409" s="41">
        <f t="shared" ref="G409" si="72">ROUND(+C409*D409*F409*E409,2)</f>
        <v>7</v>
      </c>
      <c r="H409" s="45"/>
      <c r="I409" s="41"/>
      <c r="J409" s="42"/>
    </row>
    <row r="410" spans="1:10" ht="16.5" x14ac:dyDescent="0.25">
      <c r="A410" s="38"/>
      <c r="B410" s="46"/>
      <c r="C410" s="40"/>
      <c r="D410" s="40"/>
      <c r="E410" s="40"/>
      <c r="F410" s="40"/>
      <c r="G410" s="41"/>
      <c r="H410" s="47">
        <f>SUM(G409:G410)</f>
        <v>7</v>
      </c>
      <c r="I410" s="41"/>
      <c r="J410" s="42"/>
    </row>
    <row r="411" spans="1:10" ht="16.5" x14ac:dyDescent="0.25">
      <c r="A411" s="38"/>
      <c r="B411" s="48"/>
      <c r="C411" s="40"/>
      <c r="D411" s="40"/>
      <c r="E411" s="40"/>
      <c r="F411" s="40"/>
      <c r="G411" s="41"/>
      <c r="H411" s="41"/>
      <c r="I411" s="49">
        <f>ROUND(SUM(H410:H411),2)</f>
        <v>7</v>
      </c>
      <c r="J411" s="50" t="s">
        <v>30</v>
      </c>
    </row>
    <row r="412" spans="1:10" ht="16.5" x14ac:dyDescent="0.25">
      <c r="A412" s="38"/>
      <c r="B412" s="48"/>
      <c r="C412" s="40"/>
      <c r="D412" s="40"/>
      <c r="E412" s="148" t="s">
        <v>31</v>
      </c>
      <c r="F412" s="149"/>
      <c r="G412" s="150"/>
      <c r="H412" s="41"/>
      <c r="I412" s="49">
        <f>+ROUND(I411*1.05,0)+1</f>
        <v>8</v>
      </c>
      <c r="J412" s="50" t="s">
        <v>30</v>
      </c>
    </row>
    <row r="413" spans="1:10" ht="25.5" x14ac:dyDescent="0.25">
      <c r="A413" s="52" t="str">
        <f>+'Bordereau estimatif'!A82</f>
        <v>V-23</v>
      </c>
      <c r="B413" s="43" t="str">
        <f>+'Bordereau estimatif'!B82</f>
        <v>Spot led rond encastré étanche avec lampe 400 lumens</v>
      </c>
      <c r="C413" s="40"/>
      <c r="D413" s="40"/>
      <c r="E413" s="40"/>
      <c r="F413" s="40"/>
      <c r="G413" s="41"/>
      <c r="H413" s="41"/>
      <c r="I413" s="41"/>
      <c r="J413" s="42"/>
    </row>
    <row r="414" spans="1:10" ht="16.5" x14ac:dyDescent="0.25">
      <c r="A414" s="38"/>
      <c r="B414" s="44" t="s">
        <v>71</v>
      </c>
      <c r="C414" s="40">
        <v>4</v>
      </c>
      <c r="D414" s="40">
        <v>1</v>
      </c>
      <c r="E414" s="40">
        <v>1</v>
      </c>
      <c r="F414" s="40">
        <v>1</v>
      </c>
      <c r="G414" s="41">
        <f t="shared" ref="G414" si="73">ROUND(+C414*D414*F414*E414,2)</f>
        <v>4</v>
      </c>
      <c r="H414" s="45"/>
      <c r="I414" s="41"/>
      <c r="J414" s="42"/>
    </row>
    <row r="415" spans="1:10" ht="16.5" x14ac:dyDescent="0.25">
      <c r="A415" s="38"/>
      <c r="B415" s="44" t="s">
        <v>42</v>
      </c>
      <c r="C415" s="40">
        <v>6</v>
      </c>
      <c r="D415" s="40">
        <v>1</v>
      </c>
      <c r="E415" s="40">
        <v>1</v>
      </c>
      <c r="F415" s="40">
        <v>1</v>
      </c>
      <c r="G415" s="41">
        <f t="shared" ref="G415" si="74">ROUND(+C415*D415*F415*E415,2)</f>
        <v>6</v>
      </c>
      <c r="H415" s="45"/>
      <c r="I415" s="41"/>
      <c r="J415" s="42"/>
    </row>
    <row r="416" spans="1:10" ht="16.5" x14ac:dyDescent="0.25">
      <c r="A416" s="38"/>
      <c r="B416" s="46"/>
      <c r="C416" s="40"/>
      <c r="D416" s="40"/>
      <c r="E416" s="40"/>
      <c r="F416" s="40"/>
      <c r="G416" s="41"/>
      <c r="H416" s="47">
        <f>SUM(G414:G416)</f>
        <v>10</v>
      </c>
      <c r="I416" s="41"/>
      <c r="J416" s="42"/>
    </row>
    <row r="417" spans="1:10" ht="16.5" x14ac:dyDescent="0.25">
      <c r="A417" s="38"/>
      <c r="B417" s="48"/>
      <c r="C417" s="40"/>
      <c r="D417" s="40"/>
      <c r="E417" s="40"/>
      <c r="F417" s="40"/>
      <c r="G417" s="41"/>
      <c r="H417" s="41"/>
      <c r="I417" s="49">
        <f>ROUND(SUM(H416:H417),2)</f>
        <v>10</v>
      </c>
      <c r="J417" s="50" t="s">
        <v>30</v>
      </c>
    </row>
    <row r="418" spans="1:10" ht="16.5" x14ac:dyDescent="0.25">
      <c r="A418" s="38"/>
      <c r="B418" s="48"/>
      <c r="C418" s="40"/>
      <c r="D418" s="40"/>
      <c r="E418" s="148" t="s">
        <v>31</v>
      </c>
      <c r="F418" s="149"/>
      <c r="G418" s="150"/>
      <c r="H418" s="41"/>
      <c r="I418" s="49">
        <f>+ROUND(I417*1.05,0)</f>
        <v>11</v>
      </c>
      <c r="J418" s="50" t="s">
        <v>30</v>
      </c>
    </row>
    <row r="419" spans="1:10" ht="16.5" x14ac:dyDescent="0.25">
      <c r="A419" s="52" t="str">
        <f>+'Bordereau estimatif'!A83</f>
        <v>V-24</v>
      </c>
      <c r="B419" s="43" t="str">
        <f>+'Bordereau estimatif'!B83</f>
        <v>Hublot avec lampe led 11 watt E27, 1500 lumens</v>
      </c>
      <c r="C419" s="40"/>
      <c r="D419" s="40"/>
      <c r="E419" s="40"/>
      <c r="F419" s="40"/>
      <c r="G419" s="41"/>
      <c r="H419" s="41"/>
      <c r="I419" s="41"/>
      <c r="J419" s="42"/>
    </row>
    <row r="420" spans="1:10" ht="16.5" x14ac:dyDescent="0.25">
      <c r="A420" s="38"/>
      <c r="B420" s="44" t="s">
        <v>73</v>
      </c>
      <c r="C420" s="40">
        <v>2</v>
      </c>
      <c r="D420" s="40">
        <v>1</v>
      </c>
      <c r="E420" s="40">
        <v>1</v>
      </c>
      <c r="F420" s="40">
        <v>1</v>
      </c>
      <c r="G420" s="41">
        <f t="shared" ref="G420" si="75">ROUND(+C420*D420*F420*E420,2)</f>
        <v>2</v>
      </c>
      <c r="H420" s="45"/>
      <c r="I420" s="41"/>
      <c r="J420" s="42"/>
    </row>
    <row r="421" spans="1:10" ht="16.5" x14ac:dyDescent="0.25">
      <c r="A421" s="38"/>
      <c r="B421" s="53" t="s">
        <v>72</v>
      </c>
      <c r="C421" s="40">
        <v>1</v>
      </c>
      <c r="D421" s="40">
        <v>1</v>
      </c>
      <c r="E421" s="40">
        <v>1</v>
      </c>
      <c r="F421" s="40">
        <v>1</v>
      </c>
      <c r="G421" s="41">
        <f t="shared" ref="G421" si="76">ROUND(+C421*D421*F421*E421,2)</f>
        <v>1</v>
      </c>
      <c r="H421" s="45"/>
      <c r="I421" s="41"/>
      <c r="J421" s="42"/>
    </row>
    <row r="422" spans="1:10" ht="16.5" x14ac:dyDescent="0.25">
      <c r="A422" s="38"/>
      <c r="B422" s="46"/>
      <c r="C422" s="40"/>
      <c r="D422" s="40"/>
      <c r="E422" s="40"/>
      <c r="F422" s="40"/>
      <c r="G422" s="41"/>
      <c r="H422" s="47">
        <f>SUM(G420:G422)</f>
        <v>3</v>
      </c>
      <c r="I422" s="41"/>
      <c r="J422" s="42"/>
    </row>
    <row r="423" spans="1:10" ht="16.5" x14ac:dyDescent="0.25">
      <c r="A423" s="38"/>
      <c r="B423" s="48"/>
      <c r="C423" s="40"/>
      <c r="D423" s="40"/>
      <c r="E423" s="40"/>
      <c r="F423" s="40"/>
      <c r="G423" s="41"/>
      <c r="H423" s="41"/>
      <c r="I423" s="49">
        <f>ROUND(SUM(H422:H423),2)</f>
        <v>3</v>
      </c>
      <c r="J423" s="50" t="s">
        <v>30</v>
      </c>
    </row>
    <row r="424" spans="1:10" ht="16.5" x14ac:dyDescent="0.25">
      <c r="A424" s="38"/>
      <c r="B424" s="48"/>
      <c r="C424" s="40"/>
      <c r="D424" s="40"/>
      <c r="E424" s="148" t="s">
        <v>31</v>
      </c>
      <c r="F424" s="149"/>
      <c r="G424" s="150"/>
      <c r="H424" s="41"/>
      <c r="I424" s="49">
        <f>+ROUND(I423*1.05,0)+1</f>
        <v>4</v>
      </c>
      <c r="J424" s="50" t="s">
        <v>30</v>
      </c>
    </row>
    <row r="425" spans="1:10" ht="25.5" x14ac:dyDescent="0.25">
      <c r="A425" s="38"/>
      <c r="B425" s="39" t="str">
        <f>+'Bordereau estimatif'!B86</f>
        <v>VI. -  PRECABLAGE CAT 6A INFORMATIQUE ET TELEPHONIQUE</v>
      </c>
      <c r="C425" s="40"/>
      <c r="D425" s="40"/>
      <c r="E425" s="40"/>
      <c r="F425" s="40"/>
      <c r="G425" s="41"/>
      <c r="H425" s="41"/>
      <c r="I425" s="41"/>
      <c r="J425" s="42"/>
    </row>
    <row r="426" spans="1:10" ht="16.5" x14ac:dyDescent="0.25">
      <c r="A426" s="52" t="str">
        <f>+'Bordereau estimatif'!A89</f>
        <v>VI-3</v>
      </c>
      <c r="B426" s="43" t="str">
        <f>+'Bordereau estimatif'!B89</f>
        <v>Prises RJ45  cat 6A FTP</v>
      </c>
      <c r="C426" s="40"/>
      <c r="D426" s="40"/>
      <c r="E426" s="40"/>
      <c r="F426" s="40"/>
      <c r="G426" s="41"/>
      <c r="H426" s="41"/>
      <c r="I426" s="41"/>
      <c r="J426" s="42"/>
    </row>
    <row r="427" spans="1:10" ht="16.5" x14ac:dyDescent="0.25">
      <c r="A427" s="38"/>
      <c r="B427" s="44" t="s">
        <v>65</v>
      </c>
      <c r="C427" s="40">
        <v>3</v>
      </c>
      <c r="D427" s="40">
        <v>1</v>
      </c>
      <c r="E427" s="40">
        <v>1</v>
      </c>
      <c r="F427" s="40">
        <v>1</v>
      </c>
      <c r="G427" s="41">
        <f t="shared" ref="G427:G436" si="77">ROUND(+C427*D427*F427*E427,2)</f>
        <v>3</v>
      </c>
      <c r="H427" s="45"/>
      <c r="I427" s="41"/>
      <c r="J427" s="42"/>
    </row>
    <row r="428" spans="1:10" ht="16.5" x14ac:dyDescent="0.25">
      <c r="A428" s="38"/>
      <c r="B428" s="44" t="s">
        <v>66</v>
      </c>
      <c r="C428" s="40">
        <v>8</v>
      </c>
      <c r="D428" s="40">
        <v>1</v>
      </c>
      <c r="E428" s="40">
        <v>1</v>
      </c>
      <c r="F428" s="40">
        <v>1</v>
      </c>
      <c r="G428" s="41">
        <f t="shared" si="77"/>
        <v>8</v>
      </c>
      <c r="H428" s="45"/>
      <c r="I428" s="41"/>
      <c r="J428" s="42"/>
    </row>
    <row r="429" spans="1:10" ht="16.5" x14ac:dyDescent="0.25">
      <c r="A429" s="38"/>
      <c r="B429" s="44" t="s">
        <v>69</v>
      </c>
      <c r="C429" s="40">
        <v>8</v>
      </c>
      <c r="D429" s="40">
        <v>1</v>
      </c>
      <c r="E429" s="40">
        <v>1</v>
      </c>
      <c r="F429" s="40">
        <v>1</v>
      </c>
      <c r="G429" s="41">
        <f t="shared" ref="G429" si="78">ROUND(+C429*D429*F429*E429,2)</f>
        <v>8</v>
      </c>
      <c r="H429" s="45"/>
      <c r="I429" s="41"/>
      <c r="J429" s="42"/>
    </row>
    <row r="430" spans="1:10" ht="16.5" x14ac:dyDescent="0.25">
      <c r="A430" s="38"/>
      <c r="B430" s="44" t="s">
        <v>68</v>
      </c>
      <c r="C430" s="40">
        <v>6</v>
      </c>
      <c r="D430" s="40">
        <v>1</v>
      </c>
      <c r="E430" s="40">
        <v>1</v>
      </c>
      <c r="F430" s="40">
        <v>1</v>
      </c>
      <c r="G430" s="41">
        <f t="shared" si="77"/>
        <v>6</v>
      </c>
      <c r="H430" s="45"/>
      <c r="I430" s="41"/>
      <c r="J430" s="42"/>
    </row>
    <row r="431" spans="1:10" ht="16.5" x14ac:dyDescent="0.25">
      <c r="A431" s="38"/>
      <c r="B431" s="44" t="s">
        <v>451</v>
      </c>
      <c r="C431" s="40">
        <v>7</v>
      </c>
      <c r="D431" s="40">
        <v>1</v>
      </c>
      <c r="E431" s="40">
        <v>1</v>
      </c>
      <c r="F431" s="40">
        <v>1</v>
      </c>
      <c r="G431" s="41">
        <f t="shared" si="77"/>
        <v>7</v>
      </c>
      <c r="H431" s="45"/>
      <c r="I431" s="41"/>
      <c r="J431" s="42"/>
    </row>
    <row r="432" spans="1:10" ht="16.5" x14ac:dyDescent="0.25">
      <c r="A432" s="38"/>
      <c r="B432" s="44" t="s">
        <v>67</v>
      </c>
      <c r="C432" s="40">
        <v>5</v>
      </c>
      <c r="D432" s="40">
        <v>1</v>
      </c>
      <c r="E432" s="40">
        <v>1</v>
      </c>
      <c r="F432" s="40">
        <v>1</v>
      </c>
      <c r="G432" s="41">
        <f t="shared" ref="G432" si="79">ROUND(+C432*D432*F432*E432,2)</f>
        <v>5</v>
      </c>
      <c r="H432" s="45"/>
      <c r="I432" s="41"/>
      <c r="J432" s="42"/>
    </row>
    <row r="433" spans="1:10" ht="16.5" x14ac:dyDescent="0.25">
      <c r="A433" s="38"/>
      <c r="B433" s="44" t="s">
        <v>453</v>
      </c>
      <c r="C433" s="40">
        <v>21</v>
      </c>
      <c r="D433" s="40">
        <v>1</v>
      </c>
      <c r="E433" s="40">
        <v>1</v>
      </c>
      <c r="F433" s="40">
        <v>1</v>
      </c>
      <c r="G433" s="41">
        <f t="shared" si="77"/>
        <v>21</v>
      </c>
      <c r="H433" s="45"/>
      <c r="I433" s="41"/>
      <c r="J433" s="42"/>
    </row>
    <row r="434" spans="1:10" ht="16.5" x14ac:dyDescent="0.25">
      <c r="A434" s="38"/>
      <c r="B434" s="44" t="s">
        <v>454</v>
      </c>
      <c r="C434" s="40">
        <v>7</v>
      </c>
      <c r="D434" s="40">
        <v>1</v>
      </c>
      <c r="E434" s="40">
        <v>1</v>
      </c>
      <c r="F434" s="40">
        <v>1</v>
      </c>
      <c r="G434" s="41">
        <f t="shared" si="77"/>
        <v>7</v>
      </c>
      <c r="H434" s="45"/>
      <c r="I434" s="41"/>
      <c r="J434" s="42"/>
    </row>
    <row r="435" spans="1:10" ht="16.5" x14ac:dyDescent="0.25">
      <c r="A435" s="38"/>
      <c r="B435" s="44" t="s">
        <v>455</v>
      </c>
      <c r="C435" s="40">
        <v>9</v>
      </c>
      <c r="D435" s="40">
        <v>1</v>
      </c>
      <c r="E435" s="40">
        <v>1</v>
      </c>
      <c r="F435" s="40">
        <v>1</v>
      </c>
      <c r="G435" s="41">
        <f t="shared" si="77"/>
        <v>9</v>
      </c>
      <c r="H435" s="45"/>
      <c r="I435" s="41"/>
      <c r="J435" s="42"/>
    </row>
    <row r="436" spans="1:10" ht="16.5" x14ac:dyDescent="0.25">
      <c r="A436" s="38"/>
      <c r="B436" s="44" t="s">
        <v>456</v>
      </c>
      <c r="C436" s="40">
        <v>9</v>
      </c>
      <c r="D436" s="40">
        <v>1</v>
      </c>
      <c r="E436" s="40">
        <v>1</v>
      </c>
      <c r="F436" s="40">
        <v>1</v>
      </c>
      <c r="G436" s="41">
        <f t="shared" si="77"/>
        <v>9</v>
      </c>
      <c r="H436" s="45"/>
      <c r="I436" s="41"/>
      <c r="J436" s="42"/>
    </row>
    <row r="437" spans="1:10" ht="17.25" thickBot="1" x14ac:dyDescent="0.3">
      <c r="A437" s="38"/>
      <c r="B437" s="46"/>
      <c r="C437" s="40"/>
      <c r="D437" s="40"/>
      <c r="E437" s="40"/>
      <c r="F437" s="40"/>
      <c r="G437" s="41"/>
      <c r="H437" s="47">
        <f>SUM(G427:G437)</f>
        <v>83</v>
      </c>
      <c r="I437" s="41"/>
      <c r="J437" s="42"/>
    </row>
    <row r="438" spans="1:10" ht="16.5" x14ac:dyDescent="0.25">
      <c r="A438" s="38"/>
      <c r="B438" s="48"/>
      <c r="C438" s="40"/>
      <c r="D438" s="40"/>
      <c r="E438" s="40"/>
      <c r="F438" s="40"/>
      <c r="G438" s="41"/>
      <c r="H438" s="41"/>
      <c r="I438" s="49">
        <f>ROUND(SUM(H437:H438),2)</f>
        <v>83</v>
      </c>
      <c r="J438" s="50" t="s">
        <v>30</v>
      </c>
    </row>
    <row r="439" spans="1:10" ht="16.5" x14ac:dyDescent="0.25">
      <c r="A439" s="38"/>
      <c r="B439" s="48"/>
      <c r="C439" s="40"/>
      <c r="D439" s="40"/>
      <c r="E439" s="148" t="s">
        <v>31</v>
      </c>
      <c r="F439" s="149"/>
      <c r="G439" s="150"/>
      <c r="H439" s="41"/>
      <c r="I439" s="49">
        <f>+ROUND(I438*1.05,0)+2</f>
        <v>89</v>
      </c>
      <c r="J439" s="50" t="s">
        <v>30</v>
      </c>
    </row>
    <row r="440" spans="1:10" ht="25.5" x14ac:dyDescent="0.25">
      <c r="A440" s="52" t="str">
        <f>+'Bordereau estimatif'!A90</f>
        <v>VI-4</v>
      </c>
      <c r="B440" s="43" t="str">
        <f>+'Bordereau estimatif'!B90</f>
        <v>Cable  RJ45 CAT6A FTP posé en encastré dans les murs</v>
      </c>
      <c r="C440" s="40"/>
      <c r="D440" s="40"/>
      <c r="E440" s="40"/>
      <c r="F440" s="40"/>
      <c r="G440" s="41"/>
      <c r="H440" s="41"/>
      <c r="I440" s="41"/>
      <c r="J440" s="42"/>
    </row>
    <row r="441" spans="1:10" ht="16.5" x14ac:dyDescent="0.25">
      <c r="A441" s="38"/>
      <c r="B441" s="44" t="s">
        <v>65</v>
      </c>
      <c r="C441" s="40">
        <v>1</v>
      </c>
      <c r="D441" s="40">
        <v>18</v>
      </c>
      <c r="E441" s="40">
        <v>1</v>
      </c>
      <c r="F441" s="40">
        <v>1</v>
      </c>
      <c r="G441" s="41">
        <f t="shared" ref="G441:G468" si="80">ROUND(+C441*D441*F441*E441,2)</f>
        <v>18</v>
      </c>
      <c r="H441" s="45"/>
      <c r="I441" s="41"/>
      <c r="J441" s="42"/>
    </row>
    <row r="442" spans="1:10" ht="16.5" x14ac:dyDescent="0.25">
      <c r="A442" s="38"/>
      <c r="B442" s="44"/>
      <c r="C442" s="40">
        <v>2</v>
      </c>
      <c r="D442" s="40">
        <v>18</v>
      </c>
      <c r="E442" s="40">
        <v>1</v>
      </c>
      <c r="F442" s="40">
        <v>1</v>
      </c>
      <c r="G442" s="41">
        <f t="shared" ref="G442" si="81">ROUND(+C442*D442*F442*E442,2)</f>
        <v>36</v>
      </c>
      <c r="H442" s="45"/>
      <c r="I442" s="41"/>
      <c r="J442" s="42"/>
    </row>
    <row r="443" spans="1:10" ht="16.5" x14ac:dyDescent="0.25">
      <c r="A443" s="38"/>
      <c r="B443" s="44" t="s">
        <v>66</v>
      </c>
      <c r="C443" s="40">
        <v>2</v>
      </c>
      <c r="D443" s="40">
        <v>16</v>
      </c>
      <c r="E443" s="40">
        <v>1</v>
      </c>
      <c r="F443" s="40">
        <v>1</v>
      </c>
      <c r="G443" s="41">
        <f t="shared" ref="G443" si="82">ROUND(+C443*D443*F443*E443,2)</f>
        <v>32</v>
      </c>
      <c r="H443" s="45"/>
      <c r="I443" s="41"/>
      <c r="J443" s="42"/>
    </row>
    <row r="444" spans="1:10" ht="16.5" x14ac:dyDescent="0.25">
      <c r="A444" s="38"/>
      <c r="B444" s="44"/>
      <c r="C444" s="40">
        <v>2</v>
      </c>
      <c r="D444" s="40">
        <v>18</v>
      </c>
      <c r="E444" s="40">
        <v>1</v>
      </c>
      <c r="F444" s="40">
        <v>1</v>
      </c>
      <c r="G444" s="41">
        <f t="shared" ref="G444:G446" si="83">ROUND(+C444*D444*F444*E444,2)</f>
        <v>36</v>
      </c>
      <c r="H444" s="45"/>
      <c r="I444" s="41"/>
      <c r="J444" s="42"/>
    </row>
    <row r="445" spans="1:10" ht="16.5" x14ac:dyDescent="0.25">
      <c r="A445" s="38"/>
      <c r="B445" s="44"/>
      <c r="C445" s="40">
        <v>2</v>
      </c>
      <c r="D445" s="40">
        <v>20</v>
      </c>
      <c r="E445" s="40">
        <v>1</v>
      </c>
      <c r="F445" s="40">
        <v>1</v>
      </c>
      <c r="G445" s="41">
        <f t="shared" si="83"/>
        <v>40</v>
      </c>
      <c r="H445" s="45"/>
      <c r="I445" s="41"/>
      <c r="J445" s="42"/>
    </row>
    <row r="446" spans="1:10" ht="16.5" x14ac:dyDescent="0.25">
      <c r="A446" s="38"/>
      <c r="B446" s="44"/>
      <c r="C446" s="40">
        <v>2</v>
      </c>
      <c r="D446" s="40">
        <v>22</v>
      </c>
      <c r="E446" s="40">
        <v>1</v>
      </c>
      <c r="F446" s="40">
        <v>1</v>
      </c>
      <c r="G446" s="41">
        <f t="shared" si="83"/>
        <v>44</v>
      </c>
      <c r="H446" s="45"/>
      <c r="I446" s="41"/>
      <c r="J446" s="42"/>
    </row>
    <row r="447" spans="1:10" ht="16.5" x14ac:dyDescent="0.25">
      <c r="A447" s="38"/>
      <c r="B447" s="44" t="s">
        <v>69</v>
      </c>
      <c r="C447" s="40">
        <v>2</v>
      </c>
      <c r="D447" s="40">
        <v>27</v>
      </c>
      <c r="E447" s="40">
        <v>1</v>
      </c>
      <c r="F447" s="40">
        <v>1</v>
      </c>
      <c r="G447" s="41">
        <f t="shared" si="80"/>
        <v>54</v>
      </c>
      <c r="H447" s="45"/>
      <c r="I447" s="41"/>
      <c r="J447" s="42"/>
    </row>
    <row r="448" spans="1:10" ht="16.5" x14ac:dyDescent="0.25">
      <c r="A448" s="38"/>
      <c r="B448" s="44"/>
      <c r="C448" s="40">
        <v>2</v>
      </c>
      <c r="D448" s="40">
        <v>26</v>
      </c>
      <c r="E448" s="40">
        <v>1</v>
      </c>
      <c r="F448" s="40">
        <v>1</v>
      </c>
      <c r="G448" s="41">
        <f t="shared" ref="G448:G451" si="84">ROUND(+C448*D448*F448*E448,2)</f>
        <v>52</v>
      </c>
      <c r="H448" s="45"/>
      <c r="I448" s="41"/>
      <c r="J448" s="42"/>
    </row>
    <row r="449" spans="1:10" ht="16.5" x14ac:dyDescent="0.25">
      <c r="A449" s="38"/>
      <c r="B449" s="44"/>
      <c r="C449" s="40">
        <v>2</v>
      </c>
      <c r="D449" s="40">
        <v>26</v>
      </c>
      <c r="E449" s="40">
        <v>1</v>
      </c>
      <c r="F449" s="40">
        <v>1</v>
      </c>
      <c r="G449" s="41">
        <f t="shared" si="84"/>
        <v>52</v>
      </c>
      <c r="H449" s="45"/>
      <c r="I449" s="41"/>
      <c r="J449" s="42"/>
    </row>
    <row r="450" spans="1:10" ht="16.5" x14ac:dyDescent="0.25">
      <c r="A450" s="38"/>
      <c r="B450" s="44"/>
      <c r="C450" s="40">
        <v>1</v>
      </c>
      <c r="D450" s="40">
        <v>22</v>
      </c>
      <c r="E450" s="40">
        <v>1</v>
      </c>
      <c r="F450" s="40">
        <v>1</v>
      </c>
      <c r="G450" s="41">
        <f t="shared" si="84"/>
        <v>22</v>
      </c>
      <c r="H450" s="45"/>
      <c r="I450" s="41"/>
      <c r="J450" s="42"/>
    </row>
    <row r="451" spans="1:10" ht="16.5" x14ac:dyDescent="0.25">
      <c r="A451" s="38"/>
      <c r="B451" s="44"/>
      <c r="C451" s="40">
        <v>1</v>
      </c>
      <c r="D451" s="40">
        <v>24</v>
      </c>
      <c r="E451" s="40">
        <v>1</v>
      </c>
      <c r="F451" s="40">
        <v>1</v>
      </c>
      <c r="G451" s="41">
        <f t="shared" si="84"/>
        <v>24</v>
      </c>
      <c r="H451" s="45"/>
      <c r="I451" s="41"/>
      <c r="J451" s="42"/>
    </row>
    <row r="452" spans="1:10" ht="16.5" x14ac:dyDescent="0.25">
      <c r="A452" s="38"/>
      <c r="B452" s="44" t="s">
        <v>68</v>
      </c>
      <c r="C452" s="40">
        <v>2</v>
      </c>
      <c r="D452" s="40">
        <v>28</v>
      </c>
      <c r="E452" s="40">
        <v>1</v>
      </c>
      <c r="F452" s="40">
        <v>1</v>
      </c>
      <c r="G452" s="41">
        <f t="shared" si="80"/>
        <v>56</v>
      </c>
      <c r="H452" s="45"/>
      <c r="I452" s="41"/>
      <c r="J452" s="42"/>
    </row>
    <row r="453" spans="1:10" ht="16.5" x14ac:dyDescent="0.25">
      <c r="A453" s="38"/>
      <c r="B453" s="44"/>
      <c r="C453" s="40">
        <v>2</v>
      </c>
      <c r="D453" s="40">
        <v>27</v>
      </c>
      <c r="E453" s="40">
        <v>1</v>
      </c>
      <c r="F453" s="40">
        <v>1</v>
      </c>
      <c r="G453" s="41">
        <f t="shared" ref="G453:G454" si="85">ROUND(+C453*D453*F453*E453,2)</f>
        <v>54</v>
      </c>
      <c r="H453" s="45"/>
      <c r="I453" s="41"/>
      <c r="J453" s="42"/>
    </row>
    <row r="454" spans="1:10" ht="16.5" x14ac:dyDescent="0.25">
      <c r="A454" s="38"/>
      <c r="B454" s="44"/>
      <c r="C454" s="40">
        <v>1</v>
      </c>
      <c r="D454" s="40">
        <v>24</v>
      </c>
      <c r="E454" s="40">
        <v>1</v>
      </c>
      <c r="F454" s="40">
        <v>1</v>
      </c>
      <c r="G454" s="41">
        <f t="shared" si="85"/>
        <v>24</v>
      </c>
      <c r="H454" s="45"/>
      <c r="I454" s="41"/>
      <c r="J454" s="42"/>
    </row>
    <row r="455" spans="1:10" ht="16.5" x14ac:dyDescent="0.25">
      <c r="A455" s="38"/>
      <c r="B455" s="44" t="s">
        <v>451</v>
      </c>
      <c r="C455" s="40">
        <v>2</v>
      </c>
      <c r="D455" s="40">
        <v>33</v>
      </c>
      <c r="E455" s="40">
        <v>1</v>
      </c>
      <c r="F455" s="40">
        <v>1</v>
      </c>
      <c r="G455" s="41">
        <f t="shared" ref="G455:G458" si="86">ROUND(+C455*D455*F455*E455,2)</f>
        <v>66</v>
      </c>
      <c r="H455" s="45"/>
      <c r="I455" s="41"/>
      <c r="J455" s="42"/>
    </row>
    <row r="456" spans="1:10" ht="16.5" x14ac:dyDescent="0.25">
      <c r="A456" s="38"/>
      <c r="B456" s="44"/>
      <c r="C456" s="40">
        <v>2</v>
      </c>
      <c r="D456" s="40">
        <v>30</v>
      </c>
      <c r="E456" s="40">
        <v>1</v>
      </c>
      <c r="F456" s="40">
        <v>1</v>
      </c>
      <c r="G456" s="41">
        <f t="shared" ref="G456:G457" si="87">ROUND(+C456*D456*F456*E456,2)</f>
        <v>60</v>
      </c>
      <c r="H456" s="45"/>
      <c r="I456" s="41"/>
      <c r="J456" s="42"/>
    </row>
    <row r="457" spans="1:10" ht="16.5" x14ac:dyDescent="0.25">
      <c r="A457" s="38"/>
      <c r="B457" s="44"/>
      <c r="C457" s="40">
        <v>3</v>
      </c>
      <c r="D457" s="40">
        <v>30</v>
      </c>
      <c r="E457" s="40">
        <v>1</v>
      </c>
      <c r="F457" s="40">
        <v>1</v>
      </c>
      <c r="G457" s="41">
        <f t="shared" si="87"/>
        <v>90</v>
      </c>
      <c r="H457" s="45"/>
      <c r="I457" s="41"/>
      <c r="J457" s="42"/>
    </row>
    <row r="458" spans="1:10" ht="16.5" x14ac:dyDescent="0.25">
      <c r="A458" s="38"/>
      <c r="B458" s="44" t="s">
        <v>67</v>
      </c>
      <c r="C458" s="40">
        <v>2</v>
      </c>
      <c r="D458" s="40">
        <v>14</v>
      </c>
      <c r="E458" s="40">
        <v>1</v>
      </c>
      <c r="F458" s="40">
        <v>1</v>
      </c>
      <c r="G458" s="41">
        <f t="shared" si="86"/>
        <v>28</v>
      </c>
      <c r="H458" s="45"/>
      <c r="I458" s="41"/>
      <c r="J458" s="42"/>
    </row>
    <row r="459" spans="1:10" ht="16.5" x14ac:dyDescent="0.25">
      <c r="A459" s="38"/>
      <c r="B459" s="44"/>
      <c r="C459" s="40">
        <v>2</v>
      </c>
      <c r="D459" s="40">
        <v>10</v>
      </c>
      <c r="E459" s="40">
        <v>1</v>
      </c>
      <c r="F459" s="40">
        <v>1</v>
      </c>
      <c r="G459" s="41">
        <f t="shared" ref="G459:G460" si="88">ROUND(+C459*D459*F459*E459,2)</f>
        <v>20</v>
      </c>
      <c r="H459" s="45"/>
      <c r="I459" s="41"/>
      <c r="J459" s="42"/>
    </row>
    <row r="460" spans="1:10" ht="16.5" x14ac:dyDescent="0.25">
      <c r="A460" s="38"/>
      <c r="B460" s="44"/>
      <c r="C460" s="40">
        <v>1</v>
      </c>
      <c r="D460" s="40">
        <v>12</v>
      </c>
      <c r="E460" s="40">
        <v>1</v>
      </c>
      <c r="F460" s="40">
        <v>1</v>
      </c>
      <c r="G460" s="41">
        <f t="shared" si="88"/>
        <v>12</v>
      </c>
      <c r="H460" s="45"/>
      <c r="I460" s="41"/>
      <c r="J460" s="42"/>
    </row>
    <row r="461" spans="1:10" ht="16.5" x14ac:dyDescent="0.25">
      <c r="A461" s="38"/>
      <c r="B461" s="44" t="s">
        <v>453</v>
      </c>
      <c r="C461" s="40">
        <v>4</v>
      </c>
      <c r="D461" s="40">
        <v>23</v>
      </c>
      <c r="E461" s="40">
        <v>1</v>
      </c>
      <c r="F461" s="40">
        <v>1</v>
      </c>
      <c r="G461" s="41">
        <f t="shared" ref="G461" si="89">ROUND(+C461*D461*F461*E461,2)</f>
        <v>92</v>
      </c>
      <c r="H461" s="45"/>
      <c r="I461" s="41"/>
      <c r="J461" s="42"/>
    </row>
    <row r="462" spans="1:10" ht="16.5" x14ac:dyDescent="0.25">
      <c r="A462" s="38"/>
      <c r="B462" s="44"/>
      <c r="C462" s="40">
        <v>4</v>
      </c>
      <c r="D462" s="40">
        <v>25</v>
      </c>
      <c r="E462" s="40">
        <v>1</v>
      </c>
      <c r="F462" s="40">
        <v>1</v>
      </c>
      <c r="G462" s="41">
        <f t="shared" ref="G462:G467" si="90">ROUND(+C462*D462*F462*E462,2)</f>
        <v>100</v>
      </c>
      <c r="H462" s="45"/>
      <c r="I462" s="41"/>
      <c r="J462" s="42"/>
    </row>
    <row r="463" spans="1:10" ht="16.5" x14ac:dyDescent="0.25">
      <c r="A463" s="38"/>
      <c r="B463" s="44"/>
      <c r="C463" s="40">
        <v>4</v>
      </c>
      <c r="D463" s="40">
        <v>19</v>
      </c>
      <c r="E463" s="40">
        <v>1</v>
      </c>
      <c r="F463" s="40">
        <v>1</v>
      </c>
      <c r="G463" s="41">
        <f t="shared" si="90"/>
        <v>76</v>
      </c>
      <c r="H463" s="45"/>
      <c r="I463" s="41"/>
      <c r="J463" s="42"/>
    </row>
    <row r="464" spans="1:10" ht="16.5" x14ac:dyDescent="0.25">
      <c r="A464" s="38"/>
      <c r="B464" s="44"/>
      <c r="C464" s="40">
        <v>4</v>
      </c>
      <c r="D464" s="40">
        <v>21</v>
      </c>
      <c r="E464" s="40">
        <v>1</v>
      </c>
      <c r="F464" s="40">
        <v>1</v>
      </c>
      <c r="G464" s="41">
        <f t="shared" si="90"/>
        <v>84</v>
      </c>
      <c r="H464" s="45"/>
      <c r="I464" s="41"/>
      <c r="J464" s="42"/>
    </row>
    <row r="465" spans="1:10" ht="16.5" x14ac:dyDescent="0.25">
      <c r="A465" s="38"/>
      <c r="B465" s="44"/>
      <c r="C465" s="40">
        <v>2</v>
      </c>
      <c r="D465" s="40">
        <v>17</v>
      </c>
      <c r="E465" s="40">
        <v>1</v>
      </c>
      <c r="F465" s="40">
        <v>1</v>
      </c>
      <c r="G465" s="41">
        <f t="shared" si="90"/>
        <v>34</v>
      </c>
      <c r="H465" s="45"/>
      <c r="I465" s="41"/>
      <c r="J465" s="42"/>
    </row>
    <row r="466" spans="1:10" ht="16.5" x14ac:dyDescent="0.25">
      <c r="A466" s="38"/>
      <c r="B466" s="44"/>
      <c r="C466" s="40">
        <v>1</v>
      </c>
      <c r="D466" s="40">
        <v>17</v>
      </c>
      <c r="E466" s="40">
        <v>1</v>
      </c>
      <c r="F466" s="40">
        <v>1</v>
      </c>
      <c r="G466" s="41">
        <f t="shared" si="90"/>
        <v>17</v>
      </c>
      <c r="H466" s="45"/>
      <c r="I466" s="41"/>
      <c r="J466" s="42"/>
    </row>
    <row r="467" spans="1:10" ht="16.5" x14ac:dyDescent="0.25">
      <c r="A467" s="38"/>
      <c r="B467" s="44"/>
      <c r="C467" s="40">
        <v>1</v>
      </c>
      <c r="D467" s="40">
        <v>15</v>
      </c>
      <c r="E467" s="40">
        <v>1</v>
      </c>
      <c r="F467" s="40">
        <v>1</v>
      </c>
      <c r="G467" s="41">
        <f t="shared" si="90"/>
        <v>15</v>
      </c>
      <c r="H467" s="45"/>
      <c r="I467" s="41"/>
      <c r="J467" s="42"/>
    </row>
    <row r="468" spans="1:10" ht="16.5" x14ac:dyDescent="0.25">
      <c r="A468" s="38"/>
      <c r="B468" s="44" t="s">
        <v>454</v>
      </c>
      <c r="C468" s="40">
        <v>2</v>
      </c>
      <c r="D468" s="40">
        <v>18</v>
      </c>
      <c r="E468" s="40">
        <v>1</v>
      </c>
      <c r="F468" s="40">
        <v>1</v>
      </c>
      <c r="G468" s="41">
        <f t="shared" si="80"/>
        <v>36</v>
      </c>
      <c r="H468" s="45"/>
      <c r="I468" s="41"/>
      <c r="J468" s="42"/>
    </row>
    <row r="469" spans="1:10" ht="16.5" x14ac:dyDescent="0.25">
      <c r="A469" s="38"/>
      <c r="B469" s="44"/>
      <c r="C469" s="40">
        <v>2</v>
      </c>
      <c r="D469" s="40">
        <v>16</v>
      </c>
      <c r="E469" s="40">
        <v>1</v>
      </c>
      <c r="F469" s="40">
        <v>1</v>
      </c>
      <c r="G469" s="41">
        <f t="shared" ref="G469:G471" si="91">ROUND(+C469*D469*F469*E469,2)</f>
        <v>32</v>
      </c>
      <c r="H469" s="45"/>
      <c r="I469" s="41"/>
      <c r="J469" s="42"/>
    </row>
    <row r="470" spans="1:10" ht="16.5" x14ac:dyDescent="0.25">
      <c r="A470" s="38"/>
      <c r="B470" s="44"/>
      <c r="C470" s="40">
        <v>2</v>
      </c>
      <c r="D470" s="40">
        <v>19</v>
      </c>
      <c r="E470" s="40">
        <v>1</v>
      </c>
      <c r="F470" s="40">
        <v>1</v>
      </c>
      <c r="G470" s="41">
        <f t="shared" si="91"/>
        <v>38</v>
      </c>
      <c r="H470" s="45"/>
      <c r="I470" s="41"/>
      <c r="J470" s="42"/>
    </row>
    <row r="471" spans="1:10" ht="16.5" x14ac:dyDescent="0.25">
      <c r="A471" s="38"/>
      <c r="B471" s="44"/>
      <c r="C471" s="40">
        <v>1</v>
      </c>
      <c r="D471" s="40">
        <v>18</v>
      </c>
      <c r="E471" s="40">
        <v>1</v>
      </c>
      <c r="F471" s="40">
        <v>1</v>
      </c>
      <c r="G471" s="41">
        <f t="shared" si="91"/>
        <v>18</v>
      </c>
      <c r="H471" s="45"/>
      <c r="I471" s="41"/>
      <c r="J471" s="42"/>
    </row>
    <row r="472" spans="1:10" ht="16.5" x14ac:dyDescent="0.25">
      <c r="A472" s="38"/>
      <c r="B472" s="44" t="s">
        <v>455</v>
      </c>
      <c r="C472" s="40">
        <v>2</v>
      </c>
      <c r="D472" s="40">
        <v>22</v>
      </c>
      <c r="E472" s="40">
        <v>1</v>
      </c>
      <c r="F472" s="40">
        <v>1</v>
      </c>
      <c r="G472" s="41">
        <f t="shared" ref="G472:G477" si="92">ROUND(+C472*D472*F472*E472,2)</f>
        <v>44</v>
      </c>
      <c r="H472" s="45"/>
      <c r="I472" s="41"/>
      <c r="J472" s="42"/>
    </row>
    <row r="473" spans="1:10" ht="16.5" x14ac:dyDescent="0.25">
      <c r="A473" s="38"/>
      <c r="B473" s="44"/>
      <c r="C473" s="40">
        <v>2</v>
      </c>
      <c r="D473" s="40">
        <v>20</v>
      </c>
      <c r="E473" s="40">
        <v>1</v>
      </c>
      <c r="F473" s="40">
        <v>1</v>
      </c>
      <c r="G473" s="41">
        <f t="shared" ref="G473:G476" si="93">ROUND(+C473*D473*F473*E473,2)</f>
        <v>40</v>
      </c>
      <c r="H473" s="45"/>
      <c r="I473" s="41"/>
      <c r="J473" s="42"/>
    </row>
    <row r="474" spans="1:10" ht="16.5" x14ac:dyDescent="0.25">
      <c r="A474" s="38"/>
      <c r="B474" s="44"/>
      <c r="C474" s="40">
        <v>2</v>
      </c>
      <c r="D474" s="40">
        <v>19</v>
      </c>
      <c r="E474" s="40">
        <v>1</v>
      </c>
      <c r="F474" s="40">
        <v>1</v>
      </c>
      <c r="G474" s="41">
        <f t="shared" si="93"/>
        <v>38</v>
      </c>
      <c r="H474" s="45"/>
      <c r="I474" s="41"/>
      <c r="J474" s="42"/>
    </row>
    <row r="475" spans="1:10" ht="16.5" x14ac:dyDescent="0.25">
      <c r="A475" s="38"/>
      <c r="B475" s="44"/>
      <c r="C475" s="40">
        <v>2</v>
      </c>
      <c r="D475" s="40">
        <v>24</v>
      </c>
      <c r="E475" s="40">
        <v>1</v>
      </c>
      <c r="F475" s="40">
        <v>1</v>
      </c>
      <c r="G475" s="41">
        <f t="shared" si="93"/>
        <v>48</v>
      </c>
      <c r="H475" s="45"/>
      <c r="I475" s="41"/>
      <c r="J475" s="42"/>
    </row>
    <row r="476" spans="1:10" ht="16.5" x14ac:dyDescent="0.25">
      <c r="A476" s="38"/>
      <c r="B476" s="44"/>
      <c r="C476" s="40">
        <v>1</v>
      </c>
      <c r="D476" s="40">
        <v>22</v>
      </c>
      <c r="E476" s="40">
        <v>1</v>
      </c>
      <c r="F476" s="40">
        <v>1</v>
      </c>
      <c r="G476" s="41">
        <f t="shared" si="93"/>
        <v>22</v>
      </c>
      <c r="H476" s="45"/>
      <c r="I476" s="41"/>
      <c r="J476" s="42"/>
    </row>
    <row r="477" spans="1:10" ht="16.5" x14ac:dyDescent="0.25">
      <c r="A477" s="38"/>
      <c r="B477" s="44" t="s">
        <v>456</v>
      </c>
      <c r="C477" s="40">
        <v>2</v>
      </c>
      <c r="D477" s="40">
        <v>27</v>
      </c>
      <c r="E477" s="40">
        <v>1</v>
      </c>
      <c r="F477" s="40">
        <v>1</v>
      </c>
      <c r="G477" s="41">
        <f t="shared" si="92"/>
        <v>54</v>
      </c>
      <c r="H477" s="45"/>
      <c r="I477" s="41"/>
      <c r="J477" s="42"/>
    </row>
    <row r="478" spans="1:10" ht="16.5" x14ac:dyDescent="0.25">
      <c r="A478" s="38"/>
      <c r="B478" s="53"/>
      <c r="C478" s="40">
        <v>2</v>
      </c>
      <c r="D478" s="40">
        <v>26</v>
      </c>
      <c r="E478" s="40">
        <v>1</v>
      </c>
      <c r="F478" s="40">
        <v>1</v>
      </c>
      <c r="G478" s="41">
        <f t="shared" ref="G478:G481" si="94">ROUND(+C478*D478*F478*E478,2)</f>
        <v>52</v>
      </c>
      <c r="H478" s="45"/>
      <c r="I478" s="41"/>
      <c r="J478" s="42"/>
    </row>
    <row r="479" spans="1:10" ht="16.5" x14ac:dyDescent="0.25">
      <c r="A479" s="38"/>
      <c r="B479" s="53"/>
      <c r="C479" s="40">
        <v>2</v>
      </c>
      <c r="D479" s="40">
        <v>24</v>
      </c>
      <c r="E479" s="40">
        <v>1</v>
      </c>
      <c r="F479" s="40">
        <v>1</v>
      </c>
      <c r="G479" s="41">
        <f t="shared" si="94"/>
        <v>48</v>
      </c>
      <c r="H479" s="45"/>
      <c r="I479" s="41"/>
      <c r="J479" s="42"/>
    </row>
    <row r="480" spans="1:10" ht="16.5" x14ac:dyDescent="0.25">
      <c r="A480" s="38"/>
      <c r="B480" s="53"/>
      <c r="C480" s="40">
        <v>2</v>
      </c>
      <c r="D480" s="40">
        <v>25</v>
      </c>
      <c r="E480" s="40">
        <v>1</v>
      </c>
      <c r="F480" s="40">
        <v>1</v>
      </c>
      <c r="G480" s="41">
        <f t="shared" si="94"/>
        <v>50</v>
      </c>
      <c r="H480" s="45"/>
      <c r="I480" s="41"/>
      <c r="J480" s="42"/>
    </row>
    <row r="481" spans="1:10" ht="16.5" x14ac:dyDescent="0.25">
      <c r="A481" s="38"/>
      <c r="B481" s="53"/>
      <c r="C481" s="40">
        <v>1</v>
      </c>
      <c r="D481" s="40">
        <v>23</v>
      </c>
      <c r="E481" s="40">
        <v>1</v>
      </c>
      <c r="F481" s="40">
        <v>1</v>
      </c>
      <c r="G481" s="41">
        <f t="shared" si="94"/>
        <v>23</v>
      </c>
      <c r="H481" s="45"/>
      <c r="I481" s="41"/>
      <c r="J481" s="42"/>
    </row>
    <row r="482" spans="1:10" ht="17.25" thickBot="1" x14ac:dyDescent="0.3">
      <c r="A482" s="38"/>
      <c r="B482" s="46"/>
      <c r="C482" s="40"/>
      <c r="D482" s="40"/>
      <c r="E482" s="40"/>
      <c r="F482" s="40"/>
      <c r="G482" s="41"/>
      <c r="H482" s="47">
        <f>SUM(G441:G482)</f>
        <v>1781</v>
      </c>
      <c r="I482" s="41"/>
      <c r="J482" s="42"/>
    </row>
    <row r="483" spans="1:10" ht="16.5" x14ac:dyDescent="0.25">
      <c r="A483" s="38"/>
      <c r="B483" s="48"/>
      <c r="C483" s="40"/>
      <c r="D483" s="40"/>
      <c r="E483" s="40"/>
      <c r="F483" s="40"/>
      <c r="G483" s="41"/>
      <c r="H483" s="41"/>
      <c r="I483" s="49">
        <f>ROUND(SUM(H482:H483),2)</f>
        <v>1781</v>
      </c>
      <c r="J483" s="50" t="s">
        <v>12</v>
      </c>
    </row>
    <row r="484" spans="1:10" ht="16.5" x14ac:dyDescent="0.25">
      <c r="A484" s="38"/>
      <c r="B484" s="48"/>
      <c r="C484" s="40"/>
      <c r="D484" s="40"/>
      <c r="E484" s="148" t="s">
        <v>33</v>
      </c>
      <c r="F484" s="149"/>
      <c r="G484" s="150"/>
      <c r="H484" s="41"/>
      <c r="I484" s="49">
        <f>+ROUND(I483*1.1,0)+1</f>
        <v>1960</v>
      </c>
      <c r="J484" s="50" t="s">
        <v>12</v>
      </c>
    </row>
    <row r="486" spans="1:10" x14ac:dyDescent="0.25">
      <c r="B486" t="str">
        <f>+'Bordereau estimatif'!B99</f>
        <v>VII-CLIMATISATION -VMC</v>
      </c>
    </row>
    <row r="487" spans="1:10" ht="25.5" x14ac:dyDescent="0.25">
      <c r="A487" s="52" t="str">
        <f>+'Bordereau estimatif'!A100</f>
        <v>VII-1</v>
      </c>
      <c r="B487" s="43" t="str">
        <f>+'Bordereau estimatif'!B100</f>
        <v>Déplacement Split système inverter type mural en 407 C ou 410 ; 9000 BTU</v>
      </c>
      <c r="C487" s="40"/>
      <c r="D487" s="40"/>
      <c r="E487" s="40"/>
      <c r="F487" s="40"/>
      <c r="G487" s="41"/>
      <c r="H487" s="41"/>
      <c r="I487" s="41"/>
      <c r="J487" s="42"/>
    </row>
    <row r="488" spans="1:10" ht="16.5" x14ac:dyDescent="0.25">
      <c r="A488" s="38"/>
      <c r="B488" s="44" t="s">
        <v>35</v>
      </c>
      <c r="C488" s="40">
        <v>1</v>
      </c>
      <c r="D488" s="40">
        <v>1</v>
      </c>
      <c r="E488" s="40">
        <v>1</v>
      </c>
      <c r="F488" s="40">
        <v>1</v>
      </c>
      <c r="G488" s="41">
        <f t="shared" ref="G488" si="95">ROUND(+C488*D488*F488*E488,2)</f>
        <v>1</v>
      </c>
      <c r="H488" s="45"/>
      <c r="I488" s="41"/>
      <c r="J488" s="42"/>
    </row>
    <row r="489" spans="1:10" ht="17.25" thickBot="1" x14ac:dyDescent="0.3">
      <c r="A489" s="38"/>
      <c r="B489" s="46"/>
      <c r="C489" s="40"/>
      <c r="D489" s="40"/>
      <c r="E489" s="40"/>
      <c r="F489" s="40"/>
      <c r="G489" s="41"/>
      <c r="H489" s="47">
        <f>SUM(G488:G489)</f>
        <v>1</v>
      </c>
      <c r="I489" s="41"/>
      <c r="J489" s="42"/>
    </row>
    <row r="490" spans="1:10" ht="18" thickTop="1" thickBot="1" x14ac:dyDescent="0.3">
      <c r="A490" s="38"/>
      <c r="B490" s="48"/>
      <c r="C490" s="40"/>
      <c r="D490" s="40"/>
      <c r="E490" s="40"/>
      <c r="F490" s="40"/>
      <c r="G490" s="41"/>
      <c r="H490" s="41"/>
      <c r="I490" s="49">
        <f>ROUND(SUM(H489:H490),2)</f>
        <v>1</v>
      </c>
      <c r="J490" s="50" t="s">
        <v>30</v>
      </c>
    </row>
    <row r="491" spans="1:10" ht="26.25" thickTop="1" x14ac:dyDescent="0.25">
      <c r="A491" s="52" t="str">
        <f>+'Bordereau estimatif'!A101</f>
        <v>VII-2</v>
      </c>
      <c r="B491" s="43" t="str">
        <f>+'Bordereau estimatif'!B101</f>
        <v>Split système inverter type mural en 407 C ou 410 ; 12000 BTU</v>
      </c>
      <c r="C491" s="40"/>
      <c r="D491" s="40"/>
      <c r="E491" s="40"/>
      <c r="F491" s="40"/>
      <c r="G491" s="41"/>
      <c r="H491" s="41"/>
      <c r="I491" s="41"/>
      <c r="J491" s="42"/>
    </row>
    <row r="492" spans="1:10" ht="16.5" x14ac:dyDescent="0.25">
      <c r="A492" s="38"/>
      <c r="B492" s="44" t="s">
        <v>457</v>
      </c>
      <c r="C492" s="40">
        <v>2</v>
      </c>
      <c r="D492" s="40">
        <v>1</v>
      </c>
      <c r="E492" s="40">
        <v>1</v>
      </c>
      <c r="F492" s="40">
        <v>1</v>
      </c>
      <c r="G492" s="41">
        <f t="shared" ref="G492" si="96">ROUND(+C492*D492*F492*E492,2)</f>
        <v>2</v>
      </c>
      <c r="H492" s="45"/>
      <c r="I492" s="41"/>
      <c r="J492" s="42"/>
    </row>
    <row r="493" spans="1:10" ht="16.5" x14ac:dyDescent="0.25">
      <c r="A493" s="38"/>
      <c r="B493" s="53" t="s">
        <v>69</v>
      </c>
      <c r="C493" s="40">
        <v>1</v>
      </c>
      <c r="D493" s="40">
        <v>1</v>
      </c>
      <c r="E493" s="40">
        <v>1</v>
      </c>
      <c r="F493" s="40">
        <v>1</v>
      </c>
      <c r="G493" s="41">
        <f t="shared" ref="G493:G497" si="97">ROUND(+C493*D493*F493*E493,2)</f>
        <v>1</v>
      </c>
      <c r="H493" s="45"/>
      <c r="I493" s="41"/>
      <c r="J493" s="42"/>
    </row>
    <row r="494" spans="1:10" ht="16.5" x14ac:dyDescent="0.25">
      <c r="A494" s="38"/>
      <c r="B494" s="53" t="s">
        <v>451</v>
      </c>
      <c r="C494" s="40">
        <v>1</v>
      </c>
      <c r="D494" s="40">
        <v>1</v>
      </c>
      <c r="E494" s="40">
        <v>1</v>
      </c>
      <c r="F494" s="40">
        <v>1</v>
      </c>
      <c r="G494" s="41">
        <f t="shared" si="97"/>
        <v>1</v>
      </c>
      <c r="H494" s="45"/>
      <c r="I494" s="41"/>
      <c r="J494" s="42"/>
    </row>
    <row r="495" spans="1:10" ht="16.5" x14ac:dyDescent="0.25">
      <c r="A495" s="38"/>
      <c r="B495" s="53" t="s">
        <v>458</v>
      </c>
      <c r="C495" s="40">
        <v>1</v>
      </c>
      <c r="D495" s="40">
        <v>1</v>
      </c>
      <c r="E495" s="40">
        <v>1</v>
      </c>
      <c r="F495" s="40">
        <v>1</v>
      </c>
      <c r="G495" s="41">
        <f t="shared" si="97"/>
        <v>1</v>
      </c>
      <c r="H495" s="45"/>
      <c r="I495" s="41"/>
      <c r="J495" s="42"/>
    </row>
    <row r="496" spans="1:10" ht="16.5" x14ac:dyDescent="0.25">
      <c r="A496" s="38"/>
      <c r="B496" s="53" t="s">
        <v>459</v>
      </c>
      <c r="C496" s="40">
        <v>1</v>
      </c>
      <c r="D496" s="40">
        <v>1</v>
      </c>
      <c r="E496" s="40">
        <v>1</v>
      </c>
      <c r="F496" s="40">
        <v>1</v>
      </c>
      <c r="G496" s="41">
        <f t="shared" si="97"/>
        <v>1</v>
      </c>
      <c r="H496" s="45"/>
      <c r="I496" s="41"/>
      <c r="J496" s="42"/>
    </row>
    <row r="497" spans="1:10" ht="16.5" x14ac:dyDescent="0.25">
      <c r="A497" s="38"/>
      <c r="B497" s="53" t="s">
        <v>460</v>
      </c>
      <c r="C497" s="40">
        <v>1</v>
      </c>
      <c r="D497" s="40">
        <v>1</v>
      </c>
      <c r="E497" s="40">
        <v>1</v>
      </c>
      <c r="F497" s="40">
        <v>1</v>
      </c>
      <c r="G497" s="41">
        <f t="shared" si="97"/>
        <v>1</v>
      </c>
      <c r="H497" s="45"/>
      <c r="I497" s="41"/>
      <c r="J497" s="42"/>
    </row>
    <row r="498" spans="1:10" ht="17.25" thickBot="1" x14ac:dyDescent="0.3">
      <c r="A498" s="38"/>
      <c r="B498" s="46"/>
      <c r="C498" s="40"/>
      <c r="D498" s="40"/>
      <c r="E498" s="40"/>
      <c r="F498" s="40"/>
      <c r="G498" s="41"/>
      <c r="H498" s="47">
        <f>SUM(G492:G498)</f>
        <v>7</v>
      </c>
      <c r="I498" s="41"/>
      <c r="J498" s="42"/>
    </row>
    <row r="499" spans="1:10" ht="18" thickTop="1" thickBot="1" x14ac:dyDescent="0.3">
      <c r="A499" s="38"/>
      <c r="B499" s="48"/>
      <c r="C499" s="40"/>
      <c r="D499" s="40"/>
      <c r="E499" s="40"/>
      <c r="F499" s="40"/>
      <c r="G499" s="41"/>
      <c r="H499" s="41"/>
      <c r="I499" s="49">
        <f>ROUND(SUM(H498:H499),2)</f>
        <v>7</v>
      </c>
      <c r="J499" s="50" t="s">
        <v>30</v>
      </c>
    </row>
    <row r="500" spans="1:10" ht="26.25" thickTop="1" x14ac:dyDescent="0.25">
      <c r="A500" s="52" t="str">
        <f>+'Bordereau estimatif'!A102</f>
        <v>VII-3</v>
      </c>
      <c r="B500" s="43" t="str">
        <f>+'Bordereau estimatif'!B102</f>
        <v>Split système inverter  type mural en 407 C ou 410 ; 9000 BTU</v>
      </c>
      <c r="C500" s="40"/>
      <c r="D500" s="40"/>
      <c r="E500" s="40"/>
      <c r="F500" s="40"/>
      <c r="G500" s="41"/>
      <c r="H500" s="41"/>
      <c r="I500" s="41"/>
      <c r="J500" s="42"/>
    </row>
    <row r="501" spans="1:10" ht="16.5" x14ac:dyDescent="0.25">
      <c r="A501" s="38"/>
      <c r="B501" s="44" t="s">
        <v>68</v>
      </c>
      <c r="C501" s="40">
        <v>1</v>
      </c>
      <c r="D501" s="40">
        <v>1</v>
      </c>
      <c r="E501" s="40">
        <v>1</v>
      </c>
      <c r="F501" s="40">
        <v>1</v>
      </c>
      <c r="G501" s="41">
        <f t="shared" ref="G501:G503" si="98">ROUND(+C501*D501*F501*E501,2)</f>
        <v>1</v>
      </c>
      <c r="H501" s="45"/>
      <c r="I501" s="41"/>
      <c r="J501" s="42"/>
    </row>
    <row r="502" spans="1:10" ht="16.5" x14ac:dyDescent="0.25">
      <c r="A502" s="38"/>
      <c r="B502" s="53" t="s">
        <v>74</v>
      </c>
      <c r="C502" s="40">
        <v>1</v>
      </c>
      <c r="D502" s="40">
        <v>1</v>
      </c>
      <c r="E502" s="40">
        <v>1</v>
      </c>
      <c r="F502" s="40">
        <v>1</v>
      </c>
      <c r="G502" s="41">
        <f t="shared" si="98"/>
        <v>1</v>
      </c>
      <c r="H502" s="45"/>
      <c r="I502" s="41"/>
      <c r="J502" s="42"/>
    </row>
    <row r="503" spans="1:10" ht="16.5" x14ac:dyDescent="0.25">
      <c r="A503" s="38"/>
      <c r="B503" s="53" t="s">
        <v>67</v>
      </c>
      <c r="C503" s="40">
        <v>1</v>
      </c>
      <c r="D503" s="40">
        <v>1</v>
      </c>
      <c r="E503" s="40">
        <v>1</v>
      </c>
      <c r="F503" s="40">
        <v>1</v>
      </c>
      <c r="G503" s="41">
        <f t="shared" si="98"/>
        <v>1</v>
      </c>
      <c r="H503" s="45"/>
      <c r="I503" s="41"/>
      <c r="J503" s="42"/>
    </row>
    <row r="504" spans="1:10" ht="17.25" thickBot="1" x14ac:dyDescent="0.3">
      <c r="A504" s="38"/>
      <c r="B504" s="46"/>
      <c r="C504" s="40"/>
      <c r="D504" s="40"/>
      <c r="E504" s="40"/>
      <c r="F504" s="40"/>
      <c r="G504" s="41"/>
      <c r="H504" s="47">
        <f>SUM(G501:G504)</f>
        <v>3</v>
      </c>
      <c r="I504" s="41"/>
      <c r="J504" s="42"/>
    </row>
    <row r="505" spans="1:10" ht="18" thickTop="1" thickBot="1" x14ac:dyDescent="0.3">
      <c r="A505" s="38"/>
      <c r="B505" s="48"/>
      <c r="C505" s="40"/>
      <c r="D505" s="40"/>
      <c r="E505" s="40"/>
      <c r="F505" s="40"/>
      <c r="G505" s="41"/>
      <c r="H505" s="41"/>
      <c r="I505" s="49">
        <f>ROUND(SUM(H504:H505),2)</f>
        <v>3</v>
      </c>
      <c r="J505" s="50" t="s">
        <v>30</v>
      </c>
    </row>
    <row r="506" spans="1:10" ht="26.25" thickTop="1" x14ac:dyDescent="0.25">
      <c r="A506" s="52" t="str">
        <f>+'Bordereau estimatif'!A103</f>
        <v>VII-4</v>
      </c>
      <c r="B506" s="43" t="str">
        <f>+'Bordereau estimatif'!B103</f>
        <v>Split système inverter type cassette en 407 C ou 410 ; 12000 BTU</v>
      </c>
      <c r="C506" s="40"/>
      <c r="D506" s="40"/>
      <c r="E506" s="40"/>
      <c r="F506" s="40"/>
      <c r="G506" s="41"/>
      <c r="H506" s="41"/>
      <c r="I506" s="41"/>
      <c r="J506" s="42"/>
    </row>
    <row r="507" spans="1:10" ht="16.5" x14ac:dyDescent="0.25">
      <c r="A507" s="38"/>
      <c r="B507" s="44" t="s">
        <v>40</v>
      </c>
      <c r="C507" s="40">
        <v>2</v>
      </c>
      <c r="D507" s="40">
        <v>1</v>
      </c>
      <c r="E507" s="40">
        <v>1</v>
      </c>
      <c r="F507" s="40">
        <v>1</v>
      </c>
      <c r="G507" s="41">
        <f t="shared" ref="G507:G508" si="99">ROUND(+C507*D507*F507*E507,2)</f>
        <v>2</v>
      </c>
      <c r="H507" s="45"/>
      <c r="I507" s="41"/>
      <c r="J507" s="42"/>
    </row>
    <row r="508" spans="1:10" ht="16.5" x14ac:dyDescent="0.25">
      <c r="A508" s="38"/>
      <c r="B508" s="53" t="s">
        <v>66</v>
      </c>
      <c r="C508" s="40">
        <v>1</v>
      </c>
      <c r="D508" s="40">
        <v>1</v>
      </c>
      <c r="E508" s="40">
        <v>1</v>
      </c>
      <c r="F508" s="40">
        <v>1</v>
      </c>
      <c r="G508" s="41">
        <f t="shared" si="99"/>
        <v>1</v>
      </c>
      <c r="H508" s="45"/>
      <c r="I508" s="41"/>
      <c r="J508" s="42"/>
    </row>
    <row r="509" spans="1:10" ht="17.25" thickBot="1" x14ac:dyDescent="0.3">
      <c r="A509" s="38"/>
      <c r="B509" s="46"/>
      <c r="C509" s="40"/>
      <c r="D509" s="40"/>
      <c r="E509" s="40"/>
      <c r="F509" s="40"/>
      <c r="G509" s="41"/>
      <c r="H509" s="47">
        <f>SUM(G507:G509)</f>
        <v>3</v>
      </c>
      <c r="I509" s="41"/>
      <c r="J509" s="42"/>
    </row>
    <row r="510" spans="1:10" ht="18" thickTop="1" thickBot="1" x14ac:dyDescent="0.3">
      <c r="A510" s="38"/>
      <c r="B510" s="48"/>
      <c r="C510" s="40"/>
      <c r="D510" s="40"/>
      <c r="E510" s="40"/>
      <c r="F510" s="40"/>
      <c r="G510" s="41"/>
      <c r="H510" s="41"/>
      <c r="I510" s="49">
        <f>ROUND(SUM(H509:H510),2)</f>
        <v>3</v>
      </c>
      <c r="J510" s="50" t="s">
        <v>30</v>
      </c>
    </row>
    <row r="511" spans="1:10" ht="17.25" thickTop="1" x14ac:dyDescent="0.25">
      <c r="A511" s="52" t="str">
        <f>+'Bordereau estimatif'!A105</f>
        <v>VII-6</v>
      </c>
      <c r="B511" s="43" t="str">
        <f>+'Bordereau estimatif'!B105</f>
        <v>Conduite circulaire en  PVC  Diamètre 100  à  110 mm</v>
      </c>
      <c r="C511" s="40"/>
      <c r="D511" s="40"/>
      <c r="E511" s="40"/>
      <c r="F511" s="40"/>
      <c r="G511" s="41"/>
      <c r="H511" s="41"/>
      <c r="I511" s="41"/>
      <c r="J511" s="42"/>
    </row>
    <row r="512" spans="1:10" ht="16.5" x14ac:dyDescent="0.25">
      <c r="A512" s="38"/>
      <c r="B512" s="44" t="s">
        <v>71</v>
      </c>
      <c r="C512" s="40">
        <v>2</v>
      </c>
      <c r="D512" s="40">
        <v>1</v>
      </c>
      <c r="E512" s="40">
        <v>1</v>
      </c>
      <c r="F512" s="40">
        <v>1</v>
      </c>
      <c r="G512" s="41">
        <f t="shared" ref="G512:G515" si="100">ROUND(+C512*D512*F512*E512,2)</f>
        <v>2</v>
      </c>
      <c r="H512" s="45"/>
      <c r="I512" s="41"/>
      <c r="J512" s="42"/>
    </row>
    <row r="513" spans="1:10" ht="16.5" x14ac:dyDescent="0.25">
      <c r="A513" s="38"/>
      <c r="B513" s="53" t="s">
        <v>35</v>
      </c>
      <c r="C513" s="40">
        <v>3</v>
      </c>
      <c r="D513" s="40">
        <v>1</v>
      </c>
      <c r="E513" s="40">
        <v>1</v>
      </c>
      <c r="F513" s="40">
        <v>1</v>
      </c>
      <c r="G513" s="41">
        <f t="shared" si="100"/>
        <v>3</v>
      </c>
      <c r="H513" s="45"/>
      <c r="I513" s="41"/>
      <c r="J513" s="42"/>
    </row>
    <row r="514" spans="1:10" ht="16.5" x14ac:dyDescent="0.25">
      <c r="A514" s="38"/>
      <c r="B514" s="53" t="s">
        <v>461</v>
      </c>
      <c r="C514" s="40">
        <v>2</v>
      </c>
      <c r="D514" s="40">
        <v>1</v>
      </c>
      <c r="E514" s="40">
        <v>1</v>
      </c>
      <c r="F514" s="40">
        <v>1</v>
      </c>
      <c r="G514" s="41">
        <f t="shared" si="100"/>
        <v>2</v>
      </c>
      <c r="H514" s="45"/>
      <c r="I514" s="41"/>
      <c r="J514" s="42"/>
    </row>
    <row r="515" spans="1:10" ht="16.5" x14ac:dyDescent="0.25">
      <c r="A515" s="38"/>
      <c r="B515" s="53" t="s">
        <v>462</v>
      </c>
      <c r="C515" s="40">
        <v>4</v>
      </c>
      <c r="D515" s="40">
        <v>1</v>
      </c>
      <c r="E515" s="40">
        <v>1</v>
      </c>
      <c r="F515" s="40">
        <v>1</v>
      </c>
      <c r="G515" s="41">
        <f t="shared" si="100"/>
        <v>4</v>
      </c>
      <c r="H515" s="45"/>
      <c r="I515" s="41"/>
      <c r="J515" s="42"/>
    </row>
    <row r="516" spans="1:10" ht="17.25" thickBot="1" x14ac:dyDescent="0.3">
      <c r="A516" s="38"/>
      <c r="B516" s="46"/>
      <c r="C516" s="40"/>
      <c r="D516" s="40"/>
      <c r="E516" s="40"/>
      <c r="F516" s="40"/>
      <c r="G516" s="41"/>
      <c r="H516" s="47">
        <f>SUM(G512:G516)</f>
        <v>11</v>
      </c>
      <c r="I516" s="41"/>
      <c r="J516" s="42"/>
    </row>
    <row r="517" spans="1:10" ht="18" thickTop="1" thickBot="1" x14ac:dyDescent="0.3">
      <c r="A517" s="38"/>
      <c r="B517" s="48"/>
      <c r="C517" s="40"/>
      <c r="D517" s="40"/>
      <c r="E517" s="40"/>
      <c r="F517" s="40"/>
      <c r="G517" s="41"/>
      <c r="H517" s="41"/>
      <c r="I517" s="49">
        <f>ROUND(SUM(H516:H517),2)</f>
        <v>11</v>
      </c>
      <c r="J517" s="50" t="s">
        <v>210</v>
      </c>
    </row>
    <row r="518" spans="1:10" ht="15.75" thickTop="1" x14ac:dyDescent="0.25">
      <c r="B518" s="126" t="str">
        <f>+'Bordereau estimatif'!B114</f>
        <v xml:space="preserve">IX-PLOMBERIE </v>
      </c>
    </row>
    <row r="519" spans="1:10" ht="25.5" x14ac:dyDescent="0.25">
      <c r="A519" s="52" t="str">
        <f>+'Bordereau estimatif'!A120</f>
        <v>IX-5</v>
      </c>
      <c r="B519" s="43" t="str">
        <f>+'Bordereau estimatif'!B120</f>
        <v>Fourniture et pose de tube PEX (polyéthylène réticulé) Ø12/16 mm sous fourreau</v>
      </c>
      <c r="C519" s="40"/>
      <c r="D519" s="40"/>
      <c r="E519" s="40"/>
      <c r="F519" s="40"/>
      <c r="G519" s="41"/>
      <c r="H519" s="41"/>
      <c r="I519" s="41"/>
      <c r="J519" s="42"/>
    </row>
    <row r="520" spans="1:10" ht="16.5" x14ac:dyDescent="0.25">
      <c r="A520" s="38"/>
      <c r="B520" s="44" t="s">
        <v>71</v>
      </c>
      <c r="C520" s="40">
        <v>8</v>
      </c>
      <c r="D520" s="40">
        <v>1</v>
      </c>
      <c r="E520" s="40">
        <v>1</v>
      </c>
      <c r="F520" s="40">
        <v>1</v>
      </c>
      <c r="G520" s="41">
        <f t="shared" ref="G520:G522" si="101">ROUND(+C520*D520*F520*E520,2)</f>
        <v>8</v>
      </c>
      <c r="H520" s="45"/>
      <c r="I520" s="41"/>
      <c r="J520" s="42"/>
    </row>
    <row r="521" spans="1:10" ht="16.5" x14ac:dyDescent="0.25">
      <c r="A521" s="38"/>
      <c r="B521" s="53" t="s">
        <v>321</v>
      </c>
      <c r="C521" s="40">
        <v>6</v>
      </c>
      <c r="D521" s="40">
        <v>1</v>
      </c>
      <c r="E521" s="40">
        <v>1</v>
      </c>
      <c r="F521" s="40">
        <v>1</v>
      </c>
      <c r="G521" s="41">
        <f t="shared" si="101"/>
        <v>6</v>
      </c>
      <c r="H521" s="45"/>
      <c r="I521" s="41"/>
      <c r="J521" s="42"/>
    </row>
    <row r="522" spans="1:10" ht="16.5" x14ac:dyDescent="0.25">
      <c r="A522" s="38"/>
      <c r="B522" s="53" t="s">
        <v>462</v>
      </c>
      <c r="C522" s="40">
        <v>14</v>
      </c>
      <c r="D522" s="40">
        <v>1</v>
      </c>
      <c r="E522" s="40">
        <v>1</v>
      </c>
      <c r="F522" s="40">
        <v>1</v>
      </c>
      <c r="G522" s="41">
        <f t="shared" si="101"/>
        <v>14</v>
      </c>
      <c r="H522" s="45"/>
      <c r="I522" s="41"/>
      <c r="J522" s="42"/>
    </row>
    <row r="523" spans="1:10" ht="17.25" thickBot="1" x14ac:dyDescent="0.3">
      <c r="A523" s="38"/>
      <c r="B523" s="46"/>
      <c r="C523" s="40"/>
      <c r="D523" s="40"/>
      <c r="E523" s="40"/>
      <c r="F523" s="40"/>
      <c r="G523" s="41"/>
      <c r="H523" s="47">
        <f>SUM(G520:G523)</f>
        <v>28</v>
      </c>
      <c r="I523" s="41"/>
      <c r="J523" s="42"/>
    </row>
    <row r="524" spans="1:10" ht="18" thickTop="1" thickBot="1" x14ac:dyDescent="0.3">
      <c r="A524" s="38"/>
      <c r="B524" s="48"/>
      <c r="C524" s="40"/>
      <c r="D524" s="40"/>
      <c r="E524" s="40"/>
      <c r="F524" s="40"/>
      <c r="G524" s="41"/>
      <c r="H524" s="41"/>
      <c r="I524" s="49">
        <f>ROUND(SUM(H523:H524),2)</f>
        <v>28</v>
      </c>
      <c r="J524" s="50" t="s">
        <v>210</v>
      </c>
    </row>
    <row r="525" spans="1:10" ht="18" thickTop="1" thickBot="1" x14ac:dyDescent="0.3">
      <c r="E525" s="148" t="s">
        <v>33</v>
      </c>
      <c r="F525" s="149"/>
      <c r="G525" s="150"/>
      <c r="H525" s="41"/>
      <c r="I525" s="49">
        <f>+ROUND(I524*1.1,0)+1</f>
        <v>32</v>
      </c>
      <c r="J525" s="50" t="s">
        <v>12</v>
      </c>
    </row>
    <row r="526" spans="1:10" ht="26.25" thickTop="1" x14ac:dyDescent="0.25">
      <c r="A526" s="52" t="str">
        <f>+'Bordereau estimatif'!A121</f>
        <v>IX-6</v>
      </c>
      <c r="B526" s="43" t="str">
        <f>+'Bordereau estimatif'!B121</f>
        <v>Fourniture et pose de tube PEX (polyéthylène réticulé) Ø16/20 mm sous fourreau</v>
      </c>
      <c r="C526" s="40"/>
      <c r="D526" s="40"/>
      <c r="E526" s="40"/>
      <c r="F526" s="40"/>
      <c r="G526" s="41"/>
      <c r="H526" s="41"/>
      <c r="I526" s="41"/>
      <c r="J526" s="42"/>
    </row>
    <row r="527" spans="1:10" ht="16.5" x14ac:dyDescent="0.25">
      <c r="A527" s="38"/>
      <c r="B527" s="44" t="s">
        <v>71</v>
      </c>
      <c r="C527" s="40">
        <v>3</v>
      </c>
      <c r="D527" s="40">
        <v>1</v>
      </c>
      <c r="E527" s="40">
        <v>1</v>
      </c>
      <c r="F527" s="40">
        <v>1</v>
      </c>
      <c r="G527" s="41">
        <f t="shared" ref="G527:G529" si="102">ROUND(+C527*D527*F527*E527,2)</f>
        <v>3</v>
      </c>
      <c r="H527" s="45"/>
      <c r="I527" s="41"/>
      <c r="J527" s="42"/>
    </row>
    <row r="528" spans="1:10" ht="16.5" x14ac:dyDescent="0.25">
      <c r="A528" s="38"/>
      <c r="B528" s="53" t="s">
        <v>321</v>
      </c>
      <c r="C528" s="40">
        <v>3</v>
      </c>
      <c r="D528" s="40">
        <v>1</v>
      </c>
      <c r="E528" s="40">
        <v>1</v>
      </c>
      <c r="F528" s="40">
        <v>1</v>
      </c>
      <c r="G528" s="41">
        <f t="shared" si="102"/>
        <v>3</v>
      </c>
      <c r="H528" s="45"/>
      <c r="I528" s="41"/>
      <c r="J528" s="42"/>
    </row>
    <row r="529" spans="1:10" ht="16.5" x14ac:dyDescent="0.25">
      <c r="A529" s="38"/>
      <c r="B529" s="53" t="s">
        <v>462</v>
      </c>
      <c r="C529" s="40">
        <v>3</v>
      </c>
      <c r="D529" s="40">
        <v>1</v>
      </c>
      <c r="E529" s="40">
        <v>1</v>
      </c>
      <c r="F529" s="40">
        <v>1</v>
      </c>
      <c r="G529" s="41">
        <f t="shared" si="102"/>
        <v>3</v>
      </c>
      <c r="H529" s="45"/>
      <c r="I529" s="41"/>
      <c r="J529" s="42"/>
    </row>
    <row r="530" spans="1:10" ht="17.25" thickBot="1" x14ac:dyDescent="0.3">
      <c r="A530" s="38"/>
      <c r="B530" s="46"/>
      <c r="C530" s="40"/>
      <c r="D530" s="40"/>
      <c r="E530" s="40"/>
      <c r="F530" s="40"/>
      <c r="G530" s="41"/>
      <c r="H530" s="47">
        <f>SUM(G527:G530)</f>
        <v>9</v>
      </c>
      <c r="I530" s="41"/>
      <c r="J530" s="42"/>
    </row>
    <row r="531" spans="1:10" ht="18" thickTop="1" thickBot="1" x14ac:dyDescent="0.3">
      <c r="A531" s="38"/>
      <c r="B531" s="48"/>
      <c r="C531" s="40"/>
      <c r="D531" s="40"/>
      <c r="E531" s="40"/>
      <c r="F531" s="40"/>
      <c r="G531" s="41"/>
      <c r="H531" s="41"/>
      <c r="I531" s="49">
        <f>ROUND(SUM(H530:H531),2)</f>
        <v>9</v>
      </c>
      <c r="J531" s="50" t="s">
        <v>210</v>
      </c>
    </row>
    <row r="532" spans="1:10" ht="18" thickTop="1" thickBot="1" x14ac:dyDescent="0.3">
      <c r="E532" s="148" t="s">
        <v>33</v>
      </c>
      <c r="F532" s="149"/>
      <c r="G532" s="150"/>
      <c r="H532" s="41"/>
      <c r="I532" s="49">
        <f>+ROUND(I531*1.1,0)+1</f>
        <v>11</v>
      </c>
      <c r="J532" s="50" t="s">
        <v>12</v>
      </c>
    </row>
    <row r="533" spans="1:10" ht="15.75" thickTop="1" x14ac:dyDescent="0.25"/>
  </sheetData>
  <mergeCells count="32">
    <mergeCell ref="A3:J3"/>
    <mergeCell ref="E60:G60"/>
    <mergeCell ref="E196:G196"/>
    <mergeCell ref="E154:G154"/>
    <mergeCell ref="E19:G19"/>
    <mergeCell ref="E26:G26"/>
    <mergeCell ref="E38:G38"/>
    <mergeCell ref="E52:G52"/>
    <mergeCell ref="E73:G73"/>
    <mergeCell ref="E80:G80"/>
    <mergeCell ref="E179:G179"/>
    <mergeCell ref="E224:G224"/>
    <mergeCell ref="E251:G251"/>
    <mergeCell ref="E280:G280"/>
    <mergeCell ref="E309:G309"/>
    <mergeCell ref="E329:G329"/>
    <mergeCell ref="E525:G525"/>
    <mergeCell ref="E532:G532"/>
    <mergeCell ref="E439:G439"/>
    <mergeCell ref="E484:G484"/>
    <mergeCell ref="E95:G95"/>
    <mergeCell ref="E100:G100"/>
    <mergeCell ref="E118:G118"/>
    <mergeCell ref="E164:G164"/>
    <mergeCell ref="E398:G398"/>
    <mergeCell ref="E407:G407"/>
    <mergeCell ref="E412:G412"/>
    <mergeCell ref="E424:G424"/>
    <mergeCell ref="E418:G418"/>
    <mergeCell ref="E346:G346"/>
    <mergeCell ref="E357:G357"/>
    <mergeCell ref="E384:G384"/>
  </mergeCells>
  <phoneticPr fontId="1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Bordereau sans prix</vt:lpstr>
      <vt:lpstr>Bordereau estimatif</vt:lpstr>
      <vt:lpstr>métré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Rachid Lboukili</dc:creator>
  <cp:lastModifiedBy>lovono</cp:lastModifiedBy>
  <dcterms:created xsi:type="dcterms:W3CDTF">2015-06-05T18:19:34Z</dcterms:created>
  <dcterms:modified xsi:type="dcterms:W3CDTF">2026-10-07T09:53:46Z</dcterms:modified>
</cp:coreProperties>
</file>