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10" yWindow="-110" windowWidth="16400" windowHeight="10400"/>
  </bookViews>
  <sheets>
    <sheet name="Feuil1" sheetId="1" r:id="rId1"/>
  </sheets>
  <definedNames>
    <definedName name="_xlnm.Print_Titles" localSheetId="0">Feuil1!$8:$9</definedName>
  </definedNames>
  <calcPr calcId="124519" fullPrecision="0"/>
</workbook>
</file>

<file path=xl/calcChain.xml><?xml version="1.0" encoding="utf-8"?>
<calcChain xmlns="http://schemas.openxmlformats.org/spreadsheetml/2006/main">
  <c r="F12" i="1"/>
  <c r="F13"/>
  <c r="F14"/>
  <c r="F15"/>
  <c r="F18"/>
  <c r="F19"/>
  <c r="F20"/>
  <c r="F21"/>
  <c r="F24"/>
  <c r="F25"/>
  <c r="F26"/>
  <c r="F27"/>
  <c r="F28"/>
  <c r="F29" s="1"/>
  <c r="F32"/>
  <c r="F33"/>
  <c r="F34"/>
  <c r="F35"/>
  <c r="F36"/>
  <c r="F37"/>
  <c r="F38"/>
  <c r="F39"/>
  <c r="F40"/>
  <c r="F41"/>
  <c r="F42"/>
  <c r="F43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8"/>
  <c r="F69"/>
  <c r="F70"/>
  <c r="F71"/>
  <c r="F72"/>
  <c r="F73"/>
  <c r="F74"/>
  <c r="F75"/>
  <c r="F76"/>
  <c r="F77"/>
  <c r="F78"/>
  <c r="F82"/>
  <c r="F83"/>
  <c r="F84"/>
  <c r="F85"/>
  <c r="F86"/>
  <c r="F88"/>
  <c r="F89"/>
  <c r="F90"/>
  <c r="F91"/>
  <c r="F94"/>
  <c r="F95"/>
  <c r="F96"/>
  <c r="F97"/>
  <c r="F98"/>
  <c r="D94"/>
  <c r="D91"/>
  <c r="D90"/>
  <c r="D89"/>
  <c r="D88"/>
  <c r="A83"/>
  <c r="A84" s="1"/>
  <c r="A85" s="1"/>
  <c r="A88" s="1"/>
  <c r="A89" s="1"/>
  <c r="A90" s="1"/>
  <c r="A91" s="1"/>
  <c r="A94" s="1"/>
  <c r="A95" s="1"/>
  <c r="A96" s="1"/>
  <c r="A97" s="1"/>
  <c r="A98" s="1"/>
  <c r="F99" l="1"/>
  <c r="F92"/>
  <c r="F79"/>
  <c r="F66"/>
  <c r="F44"/>
  <c r="F22"/>
  <c r="F16"/>
  <c r="A12"/>
  <c r="F30" l="1"/>
  <c r="F100" s="1"/>
  <c r="F101" s="1"/>
  <c r="F102" s="1"/>
  <c r="A13"/>
  <c r="A14" s="1"/>
  <c r="A15" s="1"/>
  <c r="A18" s="1"/>
  <c r="A19" s="1"/>
  <c r="A20" s="1"/>
  <c r="A21" s="1"/>
  <c r="A24" s="1"/>
  <c r="A25" s="1"/>
  <c r="A26" s="1"/>
  <c r="A27" s="1"/>
  <c r="A28" s="1"/>
  <c r="A32" s="1"/>
  <c r="A33" s="1"/>
  <c r="A34" s="1"/>
  <c r="A35" s="1"/>
  <c r="A36" s="1"/>
  <c r="A37" s="1"/>
  <c r="A38" s="1"/>
  <c r="A39" s="1"/>
  <c r="A40" s="1"/>
  <c r="A41" s="1"/>
  <c r="A42" s="1"/>
  <c r="A43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8" s="1"/>
  <c r="A69" s="1"/>
  <c r="A70" s="1"/>
  <c r="A71" s="1"/>
  <c r="A72" s="1"/>
  <c r="A73" s="1"/>
  <c r="A74" s="1"/>
  <c r="A75" s="1"/>
  <c r="A76" s="1"/>
  <c r="A77" s="1"/>
</calcChain>
</file>

<file path=xl/sharedStrings.xml><?xml version="1.0" encoding="utf-8"?>
<sst xmlns="http://schemas.openxmlformats.org/spreadsheetml/2006/main" count="176" uniqueCount="96">
  <si>
    <t xml:space="preserve">OBJET </t>
  </si>
  <si>
    <t xml:space="preserve">Travaux d’alimentation en Eau potable aux douars Safia , Lagnidil ,Lghaba, Bourouaneb et Bounaga ( commune  Sidi Boulaalame) et ceux du douar Oulad Aliane (commune Mramer) à partir du douar Lafkirate à la cammune sidi boulaalame -Province d’Essaouira-
</t>
  </si>
  <si>
    <t>BPDE</t>
  </si>
  <si>
    <t xml:space="preserve">ROYAUME DU MAROC </t>
  </si>
  <si>
    <t xml:space="preserve">MINISTERE DE L'INTERIEUR </t>
  </si>
  <si>
    <t>PROVINCE D'ESSAOUIRA</t>
  </si>
  <si>
    <t>N° PRIX</t>
  </si>
  <si>
    <t>Désignation des travaux</t>
  </si>
  <si>
    <t>Unité</t>
  </si>
  <si>
    <t xml:space="preserve">Quantité </t>
  </si>
  <si>
    <t>P.U               DH</t>
  </si>
  <si>
    <t xml:space="preserve">Montant DH/HT </t>
  </si>
  <si>
    <t>ml</t>
  </si>
  <si>
    <t>Conduite en PEHD DN 63  PN16</t>
  </si>
  <si>
    <t>m3</t>
  </si>
  <si>
    <t>Remblais secondaires</t>
  </si>
  <si>
    <t xml:space="preserve">Remblais primaires </t>
  </si>
  <si>
    <t xml:space="preserve">m3 </t>
  </si>
  <si>
    <t>U</t>
  </si>
  <si>
    <t xml:space="preserve">ml </t>
  </si>
  <si>
    <t xml:space="preserve">Stabilisateurs d’écoulement type S-3D, corps en fonte,   DN Ø2''1/2  PN 16 </t>
  </si>
  <si>
    <t>FT</t>
  </si>
  <si>
    <t xml:space="preserve">F </t>
  </si>
  <si>
    <t>TVA 20%</t>
  </si>
  <si>
    <t xml:space="preserve"> Confection  d'un  lit de pose en terre tamisée de 10 cm</t>
  </si>
  <si>
    <t>Colonne montante en tubes acier galvanisés à chaud  PN16 Ø2''1/2</t>
  </si>
  <si>
    <t>Terrassement en déblais dans toute nature meuble ou tendre</t>
  </si>
  <si>
    <t>Fourniture et pose de vidanges y compris (Tés à BB/TBB , manchettes bridées en AGC, robinet vanne bridé, joint de démontage et raccords brides majors) et conduite d'evacution en PEHD selon le choix de l'administration et toutes sujétions</t>
  </si>
  <si>
    <t>Fourniture et pose de ventouse à simple effet  y compris (Tés à BB/TBB equivalente à la conduite principale, manchettes bridées en AGC, robinet vanne bridé, joint de démontage et raccords brides majors) et toutes sujétions</t>
  </si>
  <si>
    <t>Traversées variables  des oueds chaaba et chemins  publics y compris conduite de protection</t>
  </si>
  <si>
    <t xml:space="preserve">Construction de regard sur les équipements hydraumécanique de dimensions  intérieures l=0,80m L=0,80m  H= variable y/c trappe métallique et toutes sujétions   </t>
  </si>
  <si>
    <t>vanne de sectionnement de diametre de DN 110, 75, 63, 50, 40 et 32 y compris (Tés à BB/TBB , manchettes bridées en AGC, robinet vanne bridé avec volant , joint de démontage et raccords brides majors) et toutes sujétions</t>
  </si>
  <si>
    <t xml:space="preserve">Robinet flotteur mécanique type Bayard ou similaire y/c accessoires  </t>
  </si>
  <si>
    <t>Ballon Anti bélier de 200 litre PN 16 et ses accessoires  y compris toutes sujétions.</t>
  </si>
  <si>
    <t xml:space="preserve">Manomètre, type : antivibratoire à bain de glycérine 0 à 50 bars </t>
  </si>
  <si>
    <t>Armoire de commande et de protection compatible avec la puissance de la pompe y/c les accessoires nécessaires et toutes sujèstions</t>
  </si>
  <si>
    <t>Ml</t>
  </si>
  <si>
    <t>Ens</t>
  </si>
  <si>
    <t>Embase support épaisse en métal</t>
  </si>
  <si>
    <t>Conduite en PEHD DN 50  PN16</t>
  </si>
  <si>
    <t>Conduite en PEHD DN 40  PN16</t>
  </si>
  <si>
    <t>Conduite en PEHD DN 32  PN16</t>
  </si>
  <si>
    <t xml:space="preserve">Clapet, type : anti-retour DN 63y compris toutes sujèstions </t>
  </si>
  <si>
    <t>Vanne de sectionnement bridée DN60</t>
  </si>
  <si>
    <t>Bride major DN60/60</t>
  </si>
  <si>
    <t>Joint démontage bridé DN60</t>
  </si>
  <si>
    <t xml:space="preserve">A/   CONDUITES  </t>
  </si>
  <si>
    <t>A/1 / CONDUITES EN PEHD PN16 (Premier choix avec certificat d’essai)</t>
  </si>
  <si>
    <t>Total A1</t>
  </si>
  <si>
    <t xml:space="preserve">A2-TRAVAUX DE TERRASSEMENT </t>
  </si>
  <si>
    <t>TOTAL A2</t>
  </si>
  <si>
    <t>A3-OUVRAGES ANNEXES</t>
  </si>
  <si>
    <t>TOTAL A3</t>
  </si>
  <si>
    <t>TOTAL A= (A1+A2+A3 )</t>
  </si>
  <si>
    <t xml:space="preserve">B-EQUIPEMENTS  EN MOYENS DE POMPAGE  </t>
  </si>
  <si>
    <t xml:space="preserve">Groupe électropompe immergé installé dans  la bâche d'aspiration . Caractéristiques  Q : 3 l/s, HMT120 m  Y compris cable d'alimentation électrique de la pompe , pose , accessoires  necessaires et toutes sujèstions </t>
  </si>
  <si>
    <t xml:space="preserve">C - CONSTRUCTION D'UNE BACHE DE 60 M3 AVEC LOCAL TECHNIQUE </t>
  </si>
  <si>
    <t>Déblais</t>
  </si>
  <si>
    <t>Remblais</t>
  </si>
  <si>
    <t xml:space="preserve">Béton de propreté ou cyclopéen </t>
  </si>
  <si>
    <t>Forme de pente sur toit</t>
  </si>
  <si>
    <t>m2</t>
  </si>
  <si>
    <t>Herissonnage</t>
  </si>
  <si>
    <t xml:space="preserve">Forme en béton </t>
  </si>
  <si>
    <t>Forme de pente à l'intérieur</t>
  </si>
  <si>
    <t>Béton Armé B2 y compris armatures</t>
  </si>
  <si>
    <t xml:space="preserve">Enduit ordinaire </t>
  </si>
  <si>
    <t xml:space="preserve">Enduit étanche </t>
  </si>
  <si>
    <t>Peinture vinylique</t>
  </si>
  <si>
    <t>Trappe de visite</t>
  </si>
  <si>
    <t>Col de cygne pour l'aération</t>
  </si>
  <si>
    <t>Maçonnerie en agglos de 0,15</t>
  </si>
  <si>
    <t>Descente des eaux pluviales</t>
  </si>
  <si>
    <t>Echelle en acier galvanisé</t>
  </si>
  <si>
    <t>Barbacane de trop plein</t>
  </si>
  <si>
    <t>Marche d'escalier en béton armé</t>
  </si>
  <si>
    <t>Porte en tôle de 25 mm</t>
  </si>
  <si>
    <t xml:space="preserve">Echelle  en acier galvanisé interne du la cuve </t>
  </si>
  <si>
    <t>Total C</t>
  </si>
  <si>
    <t xml:space="preserve">D-  MOYENS DE POMPAGE </t>
  </si>
  <si>
    <t xml:space="preserve">Groupe électropompe immergé installé dans  la bâche d'aspiration . Caractéristiques  Q : 3 l/s, HMT 150 m  Y compris cable d'alimentation électrique de la pompe , pose , accessoires  necessaires et toutes sujèstions </t>
  </si>
  <si>
    <t>Cloture grillagée y/compris porte</t>
  </si>
  <si>
    <t>TOTAL B</t>
  </si>
  <si>
    <t>TOTAL D</t>
  </si>
  <si>
    <t>TOTAL E</t>
  </si>
  <si>
    <t>TOTAL F</t>
  </si>
  <si>
    <t>TOTAL G</t>
  </si>
  <si>
    <t>ML</t>
  </si>
  <si>
    <t>E/ CONDUITES EN PEHD PN16 (Premier choix avec certificat d’essai)</t>
  </si>
  <si>
    <t xml:space="preserve">F-TRAVAUX DE TERRASSEMENT </t>
  </si>
  <si>
    <t>G-OUVRAGES ANNEXES</t>
  </si>
  <si>
    <t>TOTAL GENERAL  ( A+B+C+D+E+F+G)  HT</t>
  </si>
  <si>
    <t>TOTAL GENERAL  ( A+B+C+D+E+F+G)  TTC</t>
  </si>
  <si>
    <r>
      <rPr>
        <b/>
        <sz val="16"/>
        <color rgb="FFFF0000"/>
        <rFont val="Times New Roman"/>
        <family val="1"/>
      </rPr>
      <t xml:space="preserve">OBJET :  </t>
    </r>
    <r>
      <rPr>
        <b/>
        <sz val="16"/>
        <rFont val="Times New Roman"/>
        <family val="1"/>
      </rPr>
      <t xml:space="preserve">     </t>
    </r>
    <r>
      <rPr>
        <b/>
        <sz val="12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TRAVAUX D’ALIMENTATION EN EAU POTABLE DU DOUAR IMJAD ET IDAADI ET TILIWAA LA COMMUNE SMIMOU PROVINCE ESSAOUIRA (IMJAD- IDAADI)
</t>
    </r>
  </si>
  <si>
    <t xml:space="preserve">  TRAVAUX D’ALIMENTATION  EN EAU POTABLE DU DOUAR IMJAD ET IDAADI ET TILIWA A LA COMMUNE SMIMOU PROVINCE ESSAOUIRA  ( IDAADI)</t>
  </si>
  <si>
    <t xml:space="preserve"> TRAVAUX D’ALIMENTATION EN EAU POTABLE AUX DOUARS IMJAD ET IDAADI ET TILIWA LA COMMUNE SMIMOU PROVINCE ESSAOUIRA  (IMJAD)</t>
  </si>
</sst>
</file>

<file path=xl/styles.xml><?xml version="1.0" encoding="utf-8"?>
<styleSheet xmlns="http://schemas.openxmlformats.org/spreadsheetml/2006/main">
  <numFmts count="2">
    <numFmt numFmtId="164" formatCode="#,##0.00\ _€"/>
    <numFmt numFmtId="165" formatCode="_-* #,##0.00_-;_-* #,##0.00\-;_-* &quot;-&quot;??_-;_-@_-"/>
  </numFmts>
  <fonts count="17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Calibri"/>
      <family val="2"/>
      <scheme val="minor"/>
    </font>
    <font>
      <sz val="16"/>
      <name val="Arial"/>
      <family val="2"/>
    </font>
    <font>
      <sz val="1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rgb="FFFF0000"/>
      <name val="Times New Roman"/>
      <family val="1"/>
    </font>
    <font>
      <b/>
      <sz val="1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</cellStyleXfs>
  <cellXfs count="100">
    <xf numFmtId="0" fontId="0" fillId="0" borderId="0" xfId="0"/>
    <xf numFmtId="0" fontId="4" fillId="0" borderId="0" xfId="2" applyFont="1"/>
    <xf numFmtId="0" fontId="4" fillId="0" borderId="0" xfId="3" applyFont="1"/>
    <xf numFmtId="164" fontId="4" fillId="0" borderId="0" xfId="2" applyNumberFormat="1" applyFont="1" applyAlignment="1">
      <alignment horizontal="center"/>
    </xf>
    <xf numFmtId="164" fontId="4" fillId="0" borderId="0" xfId="2" applyNumberFormat="1" applyFont="1"/>
    <xf numFmtId="164" fontId="2" fillId="2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/>
    </xf>
    <xf numFmtId="0" fontId="8" fillId="2" borderId="6" xfId="0" applyFont="1" applyFill="1" applyBorder="1" applyAlignment="1" applyProtection="1">
      <alignment vertical="center" wrapText="1"/>
      <protection hidden="1"/>
    </xf>
    <xf numFmtId="3" fontId="2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3" fontId="3" fillId="0" borderId="0" xfId="1" applyNumberFormat="1" applyFont="1" applyAlignment="1">
      <alignment horizontal="left" vertical="center"/>
    </xf>
    <xf numFmtId="3" fontId="0" fillId="0" borderId="0" xfId="0" applyNumberFormat="1" applyAlignment="1">
      <alignment vertical="center"/>
    </xf>
    <xf numFmtId="164" fontId="2" fillId="0" borderId="2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right" vertical="center" wrapText="1"/>
    </xf>
    <xf numFmtId="164" fontId="4" fillId="0" borderId="0" xfId="2" applyNumberFormat="1" applyFont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/>
    </xf>
    <xf numFmtId="3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3" fontId="7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/>
    </xf>
    <xf numFmtId="3" fontId="9" fillId="2" borderId="2" xfId="0" applyNumberFormat="1" applyFont="1" applyFill="1" applyBorder="1" applyAlignment="1" applyProtection="1">
      <alignment horizontal="center" vertical="center"/>
      <protection hidden="1"/>
    </xf>
    <xf numFmtId="3" fontId="2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/>
    </xf>
    <xf numFmtId="164" fontId="2" fillId="2" borderId="2" xfId="0" applyNumberFormat="1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3" fontId="11" fillId="2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left" vertical="center" wrapText="1"/>
    </xf>
    <xf numFmtId="164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vertical="center"/>
    </xf>
    <xf numFmtId="164" fontId="12" fillId="4" borderId="2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vertical="center"/>
    </xf>
    <xf numFmtId="164" fontId="13" fillId="3" borderId="2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 wrapText="1"/>
      <protection hidden="1"/>
    </xf>
    <xf numFmtId="0" fontId="8" fillId="2" borderId="5" xfId="0" applyFont="1" applyFill="1" applyBorder="1" applyAlignment="1" applyProtection="1">
      <alignment horizontal="center" vertical="center" wrapText="1"/>
      <protection hidden="1"/>
    </xf>
    <xf numFmtId="164" fontId="14" fillId="0" borderId="3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3" fontId="1" fillId="4" borderId="3" xfId="0" applyNumberFormat="1" applyFont="1" applyFill="1" applyBorder="1" applyAlignment="1">
      <alignment horizontal="center" vertical="center"/>
    </xf>
    <xf numFmtId="3" fontId="1" fillId="4" borderId="4" xfId="0" applyNumberFormat="1" applyFont="1" applyFill="1" applyBorder="1" applyAlignment="1">
      <alignment horizontal="center" vertical="center"/>
    </xf>
    <xf numFmtId="3" fontId="1" fillId="4" borderId="5" xfId="0" applyNumberFormat="1" applyFont="1" applyFill="1" applyBorder="1" applyAlignment="1">
      <alignment horizontal="center" vertical="center"/>
    </xf>
    <xf numFmtId="164" fontId="3" fillId="0" borderId="0" xfId="4" applyNumberFormat="1" applyFont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3" fontId="12" fillId="4" borderId="3" xfId="0" applyNumberFormat="1" applyFont="1" applyFill="1" applyBorder="1" applyAlignment="1">
      <alignment horizontal="center" vertical="center"/>
    </xf>
    <xf numFmtId="3" fontId="12" fillId="4" borderId="4" xfId="0" applyNumberFormat="1" applyFont="1" applyFill="1" applyBorder="1" applyAlignment="1">
      <alignment horizontal="center" vertical="center"/>
    </xf>
    <xf numFmtId="3" fontId="12" fillId="4" borderId="5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3" fillId="5" borderId="0" xfId="4" applyNumberFormat="1" applyFont="1" applyFill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/>
    <xf numFmtId="3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3" fontId="6" fillId="2" borderId="4" xfId="0" applyNumberFormat="1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</cellXfs>
  <cellStyles count="7">
    <cellStyle name="Milliers 2" xfId="6"/>
    <cellStyle name="Normal" xfId="0" builtinId="0"/>
    <cellStyle name="Normal 3 2 2" xfId="5"/>
    <cellStyle name="Normal_Copie de S.AMAZIGH" xfId="1"/>
    <cellStyle name="Normal_DOussikissColAssalamAOuarzazate" xfId="2"/>
    <cellStyle name="Normal_DOussikissColAssalamAOuarzazate 3" xfId="3"/>
    <cellStyle name="Normal_SALLE DE SOIN IDELSSAN" xfId="4"/>
  </cellStyles>
  <dxfs count="1">
    <dxf>
      <font>
        <b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4"/>
  <sheetViews>
    <sheetView tabSelected="1" view="pageBreakPreview" topLeftCell="A81" zoomScale="90" zoomScaleSheetLayoutView="90" workbookViewId="0">
      <selection activeCell="A6" sqref="A6:F6"/>
    </sheetView>
  </sheetViews>
  <sheetFormatPr baseColWidth="10" defaultRowHeight="14.5"/>
  <cols>
    <col min="1" max="1" width="11.54296875" style="26" customWidth="1"/>
    <col min="2" max="2" width="57.54296875" style="9" customWidth="1"/>
    <col min="3" max="3" width="9.453125" style="8" customWidth="1"/>
    <col min="4" max="4" width="12" style="8" bestFit="1" customWidth="1"/>
    <col min="5" max="5" width="12.453125" style="8" customWidth="1"/>
    <col min="6" max="6" width="25.26953125" style="32" customWidth="1"/>
  </cols>
  <sheetData>
    <row r="1" spans="1:9" ht="37.5" hidden="1" customHeight="1">
      <c r="A1" s="11" t="s">
        <v>0</v>
      </c>
      <c r="B1" s="78" t="s">
        <v>1</v>
      </c>
      <c r="C1" s="78"/>
      <c r="D1" s="78"/>
      <c r="E1" s="78"/>
      <c r="F1" s="78"/>
    </row>
    <row r="2" spans="1:9" ht="18" hidden="1" customHeight="1">
      <c r="A2" s="11"/>
      <c r="B2" s="79" t="s">
        <v>2</v>
      </c>
      <c r="C2" s="79"/>
      <c r="D2" s="79"/>
      <c r="E2" s="79"/>
      <c r="F2" s="28"/>
    </row>
    <row r="3" spans="1:9" s="1" customFormat="1" ht="15.5">
      <c r="A3" s="25" t="s">
        <v>3</v>
      </c>
      <c r="B3" s="3"/>
      <c r="C3" s="4"/>
      <c r="D3" s="4"/>
      <c r="E3" s="4"/>
      <c r="F3" s="29"/>
    </row>
    <row r="4" spans="1:9" s="1" customFormat="1" ht="15.5">
      <c r="A4" s="25" t="s">
        <v>4</v>
      </c>
      <c r="B4" s="3"/>
      <c r="C4" s="4"/>
      <c r="D4" s="4"/>
      <c r="E4" s="4"/>
      <c r="F4" s="29"/>
    </row>
    <row r="5" spans="1:9" s="1" customFormat="1" ht="15.5">
      <c r="A5" s="25" t="s">
        <v>5</v>
      </c>
      <c r="B5" s="3"/>
      <c r="C5" s="4"/>
      <c r="D5" s="4"/>
      <c r="E5" s="4"/>
      <c r="F5" s="29"/>
    </row>
    <row r="6" spans="1:9" s="1" customFormat="1" ht="111.75" customHeight="1">
      <c r="A6" s="92" t="s">
        <v>93</v>
      </c>
      <c r="B6" s="93"/>
      <c r="C6" s="93"/>
      <c r="D6" s="93"/>
      <c r="E6" s="93"/>
      <c r="F6" s="93"/>
    </row>
    <row r="7" spans="1:9" s="2" customFormat="1" ht="56.25" customHeight="1">
      <c r="A7" s="85" t="s">
        <v>94</v>
      </c>
      <c r="B7" s="85"/>
      <c r="C7" s="85"/>
      <c r="D7" s="85"/>
      <c r="E7" s="85"/>
      <c r="F7" s="85"/>
    </row>
    <row r="8" spans="1:9" ht="12.75" customHeight="1">
      <c r="A8" s="86" t="s">
        <v>6</v>
      </c>
      <c r="B8" s="88" t="s">
        <v>7</v>
      </c>
      <c r="C8" s="90" t="s">
        <v>8</v>
      </c>
      <c r="D8" s="88" t="s">
        <v>9</v>
      </c>
      <c r="E8" s="88" t="s">
        <v>10</v>
      </c>
      <c r="F8" s="80" t="s">
        <v>11</v>
      </c>
    </row>
    <row r="9" spans="1:9" ht="17.25" customHeight="1">
      <c r="A9" s="87"/>
      <c r="B9" s="89"/>
      <c r="C9" s="91"/>
      <c r="D9" s="88"/>
      <c r="E9" s="91"/>
      <c r="F9" s="81"/>
    </row>
    <row r="10" spans="1:9" ht="32.25" customHeight="1">
      <c r="A10" s="94" t="s">
        <v>46</v>
      </c>
      <c r="B10" s="95"/>
      <c r="C10" s="95"/>
      <c r="D10" s="95"/>
      <c r="E10" s="95"/>
      <c r="F10" s="96"/>
    </row>
    <row r="11" spans="1:9" ht="32.25" customHeight="1">
      <c r="A11" s="82" t="s">
        <v>47</v>
      </c>
      <c r="B11" s="83"/>
      <c r="C11" s="83"/>
      <c r="D11" s="83"/>
      <c r="E11" s="83"/>
      <c r="F11" s="84"/>
    </row>
    <row r="12" spans="1:9">
      <c r="A12" s="10">
        <f>0+1</f>
        <v>1</v>
      </c>
      <c r="B12" s="16" t="s">
        <v>13</v>
      </c>
      <c r="C12" s="21" t="s">
        <v>12</v>
      </c>
      <c r="D12" s="21">
        <v>3550</v>
      </c>
      <c r="E12" s="6"/>
      <c r="F12" s="6">
        <f t="shared" ref="F12:F14" si="0">E12*D12</f>
        <v>0</v>
      </c>
      <c r="G12" s="24"/>
      <c r="H12" s="8"/>
    </row>
    <row r="13" spans="1:9">
      <c r="A13" s="10">
        <f t="shared" ref="A13:A15" si="1">A12+1</f>
        <v>2</v>
      </c>
      <c r="B13" s="16" t="s">
        <v>39</v>
      </c>
      <c r="C13" s="21" t="s">
        <v>12</v>
      </c>
      <c r="D13" s="21">
        <v>2985</v>
      </c>
      <c r="E13" s="6"/>
      <c r="F13" s="6">
        <f t="shared" si="0"/>
        <v>0</v>
      </c>
      <c r="H13" s="8"/>
      <c r="I13" s="8"/>
    </row>
    <row r="14" spans="1:9">
      <c r="A14" s="10">
        <f t="shared" si="1"/>
        <v>3</v>
      </c>
      <c r="B14" s="16" t="s">
        <v>40</v>
      </c>
      <c r="C14" s="21" t="s">
        <v>12</v>
      </c>
      <c r="D14" s="21">
        <v>980</v>
      </c>
      <c r="E14" s="6"/>
      <c r="F14" s="6">
        <f t="shared" si="0"/>
        <v>0</v>
      </c>
    </row>
    <row r="15" spans="1:9">
      <c r="A15" s="10">
        <f t="shared" si="1"/>
        <v>4</v>
      </c>
      <c r="B15" s="16" t="s">
        <v>41</v>
      </c>
      <c r="C15" s="15" t="s">
        <v>12</v>
      </c>
      <c r="D15" s="15">
        <v>710</v>
      </c>
      <c r="E15" s="6"/>
      <c r="F15" s="6">
        <f t="shared" ref="F15" si="2">E15*D15</f>
        <v>0</v>
      </c>
    </row>
    <row r="16" spans="1:9" ht="16.5" customHeight="1">
      <c r="A16" s="12"/>
      <c r="B16" s="68" t="s">
        <v>48</v>
      </c>
      <c r="C16" s="68"/>
      <c r="D16" s="68"/>
      <c r="E16" s="68"/>
      <c r="F16" s="7">
        <f>SUM(F12:F15)</f>
        <v>0</v>
      </c>
    </row>
    <row r="17" spans="1:6" ht="32.25" customHeight="1">
      <c r="A17" s="69" t="s">
        <v>49</v>
      </c>
      <c r="B17" s="70"/>
      <c r="C17" s="70"/>
      <c r="D17" s="70"/>
      <c r="E17" s="70"/>
      <c r="F17" s="71"/>
    </row>
    <row r="18" spans="1:6">
      <c r="A18" s="10">
        <f>A15+1</f>
        <v>5</v>
      </c>
      <c r="B18" s="16" t="s">
        <v>26</v>
      </c>
      <c r="C18" s="15" t="s">
        <v>14</v>
      </c>
      <c r="D18" s="15">
        <v>4220</v>
      </c>
      <c r="E18" s="6"/>
      <c r="F18" s="6">
        <f>D18*E18</f>
        <v>0</v>
      </c>
    </row>
    <row r="19" spans="1:6">
      <c r="A19" s="10">
        <f>A18+1</f>
        <v>6</v>
      </c>
      <c r="B19" s="16" t="s">
        <v>15</v>
      </c>
      <c r="C19" s="15" t="s">
        <v>14</v>
      </c>
      <c r="D19" s="15">
        <v>2690</v>
      </c>
      <c r="E19" s="6"/>
      <c r="F19" s="6">
        <f>D19*E19</f>
        <v>0</v>
      </c>
    </row>
    <row r="20" spans="1:6">
      <c r="A20" s="10">
        <f t="shared" ref="A20:A21" si="3">A19+1</f>
        <v>7</v>
      </c>
      <c r="B20" s="16" t="s">
        <v>16</v>
      </c>
      <c r="C20" s="15" t="s">
        <v>17</v>
      </c>
      <c r="D20" s="15">
        <v>1030</v>
      </c>
      <c r="E20" s="6"/>
      <c r="F20" s="6">
        <f>D20*E20</f>
        <v>0</v>
      </c>
    </row>
    <row r="21" spans="1:6">
      <c r="A21" s="10">
        <f t="shared" si="3"/>
        <v>8</v>
      </c>
      <c r="B21" s="16" t="s">
        <v>24</v>
      </c>
      <c r="C21" s="15" t="s">
        <v>14</v>
      </c>
      <c r="D21" s="15">
        <v>540</v>
      </c>
      <c r="E21" s="6"/>
      <c r="F21" s="6">
        <f>D21*E21</f>
        <v>0</v>
      </c>
    </row>
    <row r="22" spans="1:6" ht="17.25" customHeight="1">
      <c r="A22" s="12"/>
      <c r="B22" s="68" t="s">
        <v>50</v>
      </c>
      <c r="C22" s="68"/>
      <c r="D22" s="68"/>
      <c r="E22" s="68"/>
      <c r="F22" s="7">
        <f>SUM(F18:F21)</f>
        <v>0</v>
      </c>
    </row>
    <row r="23" spans="1:6" ht="32.25" customHeight="1">
      <c r="A23" s="69" t="s">
        <v>51</v>
      </c>
      <c r="B23" s="70"/>
      <c r="C23" s="70"/>
      <c r="D23" s="70"/>
      <c r="E23" s="70"/>
      <c r="F23" s="71"/>
    </row>
    <row r="24" spans="1:6" ht="37.5">
      <c r="A24" s="10">
        <f>A21+1</f>
        <v>9</v>
      </c>
      <c r="B24" s="16" t="s">
        <v>30</v>
      </c>
      <c r="C24" s="15" t="s">
        <v>18</v>
      </c>
      <c r="D24" s="15">
        <v>12</v>
      </c>
      <c r="E24" s="6"/>
      <c r="F24" s="6">
        <f t="shared" ref="F24:F28" si="4">D24*E24</f>
        <v>0</v>
      </c>
    </row>
    <row r="25" spans="1:6" ht="50">
      <c r="A25" s="10">
        <f>A24+1</f>
        <v>10</v>
      </c>
      <c r="B25" s="16" t="s">
        <v>31</v>
      </c>
      <c r="C25" s="15" t="s">
        <v>18</v>
      </c>
      <c r="D25" s="15">
        <v>7</v>
      </c>
      <c r="E25" s="6"/>
      <c r="F25" s="6">
        <f>D25*E25</f>
        <v>0</v>
      </c>
    </row>
    <row r="26" spans="1:6" ht="50">
      <c r="A26" s="10">
        <f>A25+1</f>
        <v>11</v>
      </c>
      <c r="B26" s="16" t="s">
        <v>27</v>
      </c>
      <c r="C26" s="15" t="s">
        <v>18</v>
      </c>
      <c r="D26" s="15">
        <v>2</v>
      </c>
      <c r="E26" s="6"/>
      <c r="F26" s="6">
        <f>D26*E26</f>
        <v>0</v>
      </c>
    </row>
    <row r="27" spans="1:6" ht="50">
      <c r="A27" s="10">
        <f>A26+1</f>
        <v>12</v>
      </c>
      <c r="B27" s="16" t="s">
        <v>28</v>
      </c>
      <c r="C27" s="15" t="s">
        <v>18</v>
      </c>
      <c r="D27" s="15">
        <v>3</v>
      </c>
      <c r="E27" s="6"/>
      <c r="F27" s="6">
        <f t="shared" si="4"/>
        <v>0</v>
      </c>
    </row>
    <row r="28" spans="1:6" ht="25">
      <c r="A28" s="10">
        <f>A27+1</f>
        <v>13</v>
      </c>
      <c r="B28" s="16" t="s">
        <v>29</v>
      </c>
      <c r="C28" s="15" t="s">
        <v>36</v>
      </c>
      <c r="D28" s="15">
        <v>50</v>
      </c>
      <c r="E28" s="6"/>
      <c r="F28" s="6">
        <f t="shared" si="4"/>
        <v>0</v>
      </c>
    </row>
    <row r="29" spans="1:6" ht="16.5" customHeight="1">
      <c r="A29" s="10"/>
      <c r="B29" s="68" t="s">
        <v>52</v>
      </c>
      <c r="C29" s="68"/>
      <c r="D29" s="68"/>
      <c r="E29" s="68"/>
      <c r="F29" s="7">
        <f>SUM(F24:F28)</f>
        <v>0</v>
      </c>
    </row>
    <row r="30" spans="1:6" ht="21.75" customHeight="1">
      <c r="A30" s="64" t="s">
        <v>53</v>
      </c>
      <c r="B30" s="65"/>
      <c r="C30" s="65"/>
      <c r="D30" s="65"/>
      <c r="E30" s="66"/>
      <c r="F30" s="30">
        <f>F29+F22+F16</f>
        <v>0</v>
      </c>
    </row>
    <row r="31" spans="1:6" ht="32.25" customHeight="1">
      <c r="A31" s="58" t="s">
        <v>54</v>
      </c>
      <c r="B31" s="59"/>
      <c r="C31" s="59"/>
      <c r="D31" s="59"/>
      <c r="E31" s="59"/>
      <c r="F31" s="60"/>
    </row>
    <row r="32" spans="1:6" ht="50">
      <c r="A32" s="23">
        <f>A28+1</f>
        <v>14</v>
      </c>
      <c r="B32" s="17" t="s">
        <v>55</v>
      </c>
      <c r="C32" s="13" t="s">
        <v>37</v>
      </c>
      <c r="D32" s="15">
        <v>1</v>
      </c>
      <c r="E32" s="15"/>
      <c r="F32" s="31">
        <f>E32*D32</f>
        <v>0</v>
      </c>
    </row>
    <row r="33" spans="1:9" ht="25">
      <c r="A33" s="23">
        <f>A32+1</f>
        <v>15</v>
      </c>
      <c r="B33" s="17" t="s">
        <v>33</v>
      </c>
      <c r="C33" s="13" t="s">
        <v>18</v>
      </c>
      <c r="D33" s="15">
        <v>1</v>
      </c>
      <c r="E33" s="15"/>
      <c r="F33" s="31">
        <f t="shared" ref="F33:F42" si="5">E33*D33</f>
        <v>0</v>
      </c>
    </row>
    <row r="34" spans="1:9">
      <c r="A34" s="23">
        <f>A33+1</f>
        <v>16</v>
      </c>
      <c r="B34" s="17" t="s">
        <v>32</v>
      </c>
      <c r="C34" s="15" t="s">
        <v>22</v>
      </c>
      <c r="D34" s="15">
        <v>1</v>
      </c>
      <c r="E34" s="5"/>
      <c r="F34" s="31">
        <f t="shared" si="5"/>
        <v>0</v>
      </c>
    </row>
    <row r="35" spans="1:9">
      <c r="A35" s="23">
        <f>A34+1</f>
        <v>17</v>
      </c>
      <c r="B35" s="17" t="s">
        <v>25</v>
      </c>
      <c r="C35" s="18" t="s">
        <v>19</v>
      </c>
      <c r="D35" s="27">
        <v>10</v>
      </c>
      <c r="E35" s="14"/>
      <c r="F35" s="31">
        <f t="shared" si="5"/>
        <v>0</v>
      </c>
    </row>
    <row r="36" spans="1:9">
      <c r="A36" s="33">
        <f t="shared" ref="A36:A43" si="6">A35+1</f>
        <v>18</v>
      </c>
      <c r="B36" s="19" t="s">
        <v>38</v>
      </c>
      <c r="C36" s="18" t="s">
        <v>18</v>
      </c>
      <c r="D36" s="18">
        <v>1</v>
      </c>
      <c r="E36" s="18"/>
      <c r="F36" s="31">
        <f t="shared" si="5"/>
        <v>0</v>
      </c>
    </row>
    <row r="37" spans="1:9">
      <c r="A37" s="33">
        <f t="shared" si="6"/>
        <v>19</v>
      </c>
      <c r="B37" s="19" t="s">
        <v>42</v>
      </c>
      <c r="C37" s="18" t="s">
        <v>18</v>
      </c>
      <c r="D37" s="18">
        <v>1</v>
      </c>
      <c r="E37" s="18"/>
      <c r="F37" s="31">
        <f t="shared" si="5"/>
        <v>0</v>
      </c>
    </row>
    <row r="38" spans="1:9">
      <c r="A38" s="33">
        <f t="shared" si="6"/>
        <v>20</v>
      </c>
      <c r="B38" s="17" t="s">
        <v>34</v>
      </c>
      <c r="C38" s="18" t="s">
        <v>18</v>
      </c>
      <c r="D38" s="14">
        <v>1</v>
      </c>
      <c r="E38" s="14"/>
      <c r="F38" s="31">
        <f t="shared" si="5"/>
        <v>0</v>
      </c>
    </row>
    <row r="39" spans="1:9" ht="25">
      <c r="A39" s="33">
        <f t="shared" si="6"/>
        <v>21</v>
      </c>
      <c r="B39" s="17" t="s">
        <v>20</v>
      </c>
      <c r="C39" s="18" t="s">
        <v>18</v>
      </c>
      <c r="D39" s="14">
        <v>1</v>
      </c>
      <c r="E39" s="14"/>
      <c r="F39" s="31">
        <f t="shared" si="5"/>
        <v>0</v>
      </c>
    </row>
    <row r="40" spans="1:9" ht="25">
      <c r="A40" s="33">
        <f t="shared" si="6"/>
        <v>22</v>
      </c>
      <c r="B40" s="17" t="s">
        <v>35</v>
      </c>
      <c r="C40" s="18" t="s">
        <v>21</v>
      </c>
      <c r="D40" s="14">
        <v>1</v>
      </c>
      <c r="E40" s="14"/>
      <c r="F40" s="31">
        <f t="shared" si="5"/>
        <v>0</v>
      </c>
    </row>
    <row r="41" spans="1:9">
      <c r="A41" s="33">
        <f t="shared" si="6"/>
        <v>23</v>
      </c>
      <c r="B41" s="17" t="s">
        <v>43</v>
      </c>
      <c r="C41" s="18" t="s">
        <v>18</v>
      </c>
      <c r="D41" s="14">
        <v>1</v>
      </c>
      <c r="E41" s="14"/>
      <c r="F41" s="31">
        <f t="shared" si="5"/>
        <v>0</v>
      </c>
    </row>
    <row r="42" spans="1:9" ht="18" customHeight="1">
      <c r="A42" s="33">
        <f t="shared" si="6"/>
        <v>24</v>
      </c>
      <c r="B42" s="20" t="s">
        <v>44</v>
      </c>
      <c r="C42" s="15" t="s">
        <v>18</v>
      </c>
      <c r="D42" s="15">
        <v>3</v>
      </c>
      <c r="E42" s="15"/>
      <c r="F42" s="31">
        <f t="shared" si="5"/>
        <v>0</v>
      </c>
    </row>
    <row r="43" spans="1:9" ht="18" customHeight="1">
      <c r="A43" s="33">
        <f t="shared" si="6"/>
        <v>25</v>
      </c>
      <c r="B43" s="20" t="s">
        <v>45</v>
      </c>
      <c r="C43" s="15" t="s">
        <v>18</v>
      </c>
      <c r="D43" s="15">
        <v>1</v>
      </c>
      <c r="E43" s="15"/>
      <c r="F43" s="31">
        <f>E43*D43</f>
        <v>0</v>
      </c>
    </row>
    <row r="44" spans="1:9" ht="21" customHeight="1">
      <c r="A44" s="64" t="s">
        <v>82</v>
      </c>
      <c r="B44" s="65"/>
      <c r="C44" s="65"/>
      <c r="D44" s="65"/>
      <c r="E44" s="66"/>
      <c r="F44" s="30">
        <f>SUM(F32:F43)</f>
        <v>0</v>
      </c>
    </row>
    <row r="45" spans="1:9" ht="21" customHeight="1">
      <c r="A45" s="58" t="s">
        <v>56</v>
      </c>
      <c r="B45" s="59"/>
      <c r="C45" s="59"/>
      <c r="D45" s="59"/>
      <c r="E45" s="59"/>
      <c r="F45" s="60"/>
    </row>
    <row r="46" spans="1:9" ht="23.25" customHeight="1">
      <c r="A46" s="40">
        <f>A43+1</f>
        <v>26</v>
      </c>
      <c r="B46" s="38" t="s">
        <v>57</v>
      </c>
      <c r="C46" s="39" t="s">
        <v>14</v>
      </c>
      <c r="D46" s="39">
        <v>130</v>
      </c>
      <c r="E46" s="39"/>
      <c r="F46" s="39">
        <f>TRUNC((D46*E46),2)</f>
        <v>0</v>
      </c>
    </row>
    <row r="47" spans="1:9" ht="24" customHeight="1">
      <c r="A47" s="40">
        <f>A46+1</f>
        <v>27</v>
      </c>
      <c r="B47" s="38" t="s">
        <v>58</v>
      </c>
      <c r="C47" s="39" t="s">
        <v>14</v>
      </c>
      <c r="D47" s="39">
        <v>70.5</v>
      </c>
      <c r="E47" s="39"/>
      <c r="F47" s="39">
        <f t="shared" ref="F47:F65" si="7">TRUNC((D47*E47),2)</f>
        <v>0</v>
      </c>
    </row>
    <row r="48" spans="1:9" ht="24" customHeight="1">
      <c r="A48" s="40">
        <f t="shared" ref="A48:A65" si="8">A47+1</f>
        <v>28</v>
      </c>
      <c r="B48" s="38" t="s">
        <v>59</v>
      </c>
      <c r="C48" s="39" t="s">
        <v>14</v>
      </c>
      <c r="D48" s="39">
        <v>6.5</v>
      </c>
      <c r="E48" s="39"/>
      <c r="F48" s="39">
        <f t="shared" si="7"/>
        <v>0</v>
      </c>
      <c r="I48" s="24"/>
    </row>
    <row r="49" spans="1:9" ht="21.75" customHeight="1">
      <c r="A49" s="40">
        <f t="shared" si="8"/>
        <v>29</v>
      </c>
      <c r="B49" s="38" t="s">
        <v>60</v>
      </c>
      <c r="C49" s="39" t="s">
        <v>61</v>
      </c>
      <c r="D49" s="39">
        <v>10.5</v>
      </c>
      <c r="E49" s="39"/>
      <c r="F49" s="39">
        <f t="shared" si="7"/>
        <v>0</v>
      </c>
    </row>
    <row r="50" spans="1:9" ht="15.5">
      <c r="A50" s="40">
        <f t="shared" si="8"/>
        <v>30</v>
      </c>
      <c r="B50" s="38" t="s">
        <v>62</v>
      </c>
      <c r="C50" s="39" t="s">
        <v>61</v>
      </c>
      <c r="D50" s="39">
        <v>27.5</v>
      </c>
      <c r="E50" s="39"/>
      <c r="F50" s="39">
        <f t="shared" si="7"/>
        <v>0</v>
      </c>
      <c r="I50" s="24"/>
    </row>
    <row r="51" spans="1:9" ht="17.25" customHeight="1">
      <c r="A51" s="40">
        <f t="shared" si="8"/>
        <v>31</v>
      </c>
      <c r="B51" s="38" t="s">
        <v>63</v>
      </c>
      <c r="C51" s="39" t="s">
        <v>61</v>
      </c>
      <c r="D51" s="39">
        <v>24</v>
      </c>
      <c r="E51" s="39"/>
      <c r="F51" s="39">
        <f t="shared" si="7"/>
        <v>0</v>
      </c>
    </row>
    <row r="52" spans="1:9" ht="15.5">
      <c r="A52" s="40">
        <f t="shared" si="8"/>
        <v>32</v>
      </c>
      <c r="B52" s="38" t="s">
        <v>64</v>
      </c>
      <c r="C52" s="39" t="s">
        <v>61</v>
      </c>
      <c r="D52" s="39">
        <v>21.16</v>
      </c>
      <c r="E52" s="39"/>
      <c r="F52" s="39">
        <f t="shared" si="7"/>
        <v>0</v>
      </c>
    </row>
    <row r="53" spans="1:9" ht="20.25" customHeight="1">
      <c r="A53" s="40">
        <f t="shared" si="8"/>
        <v>33</v>
      </c>
      <c r="B53" s="38" t="s">
        <v>65</v>
      </c>
      <c r="C53" s="39" t="s">
        <v>14</v>
      </c>
      <c r="D53" s="39">
        <v>23</v>
      </c>
      <c r="E53" s="39"/>
      <c r="F53" s="39">
        <f t="shared" si="7"/>
        <v>0</v>
      </c>
    </row>
    <row r="54" spans="1:9" ht="15.5">
      <c r="A54" s="40">
        <f t="shared" si="8"/>
        <v>34</v>
      </c>
      <c r="B54" s="38" t="s">
        <v>66</v>
      </c>
      <c r="C54" s="39" t="s">
        <v>61</v>
      </c>
      <c r="D54" s="39">
        <v>110</v>
      </c>
      <c r="E54" s="39"/>
      <c r="F54" s="39">
        <f t="shared" si="7"/>
        <v>0</v>
      </c>
    </row>
    <row r="55" spans="1:9" ht="21.75" customHeight="1">
      <c r="A55" s="40">
        <f t="shared" si="8"/>
        <v>35</v>
      </c>
      <c r="B55" s="38" t="s">
        <v>67</v>
      </c>
      <c r="C55" s="39" t="s">
        <v>61</v>
      </c>
      <c r="D55" s="39">
        <v>95</v>
      </c>
      <c r="E55" s="39"/>
      <c r="F55" s="39">
        <f t="shared" si="7"/>
        <v>0</v>
      </c>
    </row>
    <row r="56" spans="1:9" ht="15.5">
      <c r="A56" s="40">
        <f t="shared" si="8"/>
        <v>36</v>
      </c>
      <c r="B56" s="38" t="s">
        <v>68</v>
      </c>
      <c r="C56" s="39" t="s">
        <v>61</v>
      </c>
      <c r="D56" s="39">
        <v>110</v>
      </c>
      <c r="E56" s="39"/>
      <c r="F56" s="39">
        <f t="shared" si="7"/>
        <v>0</v>
      </c>
    </row>
    <row r="57" spans="1:9" ht="17.25" customHeight="1">
      <c r="A57" s="40">
        <f t="shared" si="8"/>
        <v>37</v>
      </c>
      <c r="B57" s="38" t="s">
        <v>69</v>
      </c>
      <c r="C57" s="39" t="s">
        <v>18</v>
      </c>
      <c r="D57" s="39">
        <v>1</v>
      </c>
      <c r="E57" s="39"/>
      <c r="F57" s="39">
        <f t="shared" si="7"/>
        <v>0</v>
      </c>
    </row>
    <row r="58" spans="1:9" ht="15.5">
      <c r="A58" s="40">
        <f t="shared" si="8"/>
        <v>38</v>
      </c>
      <c r="B58" s="38" t="s">
        <v>70</v>
      </c>
      <c r="C58" s="39" t="s">
        <v>18</v>
      </c>
      <c r="D58" s="39">
        <v>1</v>
      </c>
      <c r="E58" s="39"/>
      <c r="F58" s="39">
        <f t="shared" si="7"/>
        <v>0</v>
      </c>
    </row>
    <row r="59" spans="1:9" ht="18" customHeight="1">
      <c r="A59" s="40">
        <f t="shared" si="8"/>
        <v>39</v>
      </c>
      <c r="B59" s="38" t="s">
        <v>71</v>
      </c>
      <c r="C59" s="39" t="s">
        <v>61</v>
      </c>
      <c r="D59" s="39">
        <v>45</v>
      </c>
      <c r="E59" s="39"/>
      <c r="F59" s="39">
        <f t="shared" si="7"/>
        <v>0</v>
      </c>
    </row>
    <row r="60" spans="1:9" ht="15.5">
      <c r="A60" s="40">
        <f t="shared" si="8"/>
        <v>40</v>
      </c>
      <c r="B60" s="38" t="s">
        <v>72</v>
      </c>
      <c r="C60" s="39" t="s">
        <v>12</v>
      </c>
      <c r="D60" s="39">
        <v>6</v>
      </c>
      <c r="E60" s="39"/>
      <c r="F60" s="39">
        <f t="shared" si="7"/>
        <v>0</v>
      </c>
    </row>
    <row r="61" spans="1:9" ht="19.5" customHeight="1">
      <c r="A61" s="40">
        <f t="shared" si="8"/>
        <v>41</v>
      </c>
      <c r="B61" s="38" t="s">
        <v>73</v>
      </c>
      <c r="C61" s="39" t="s">
        <v>12</v>
      </c>
      <c r="D61" s="39">
        <v>4</v>
      </c>
      <c r="E61" s="39"/>
      <c r="F61" s="39">
        <f t="shared" si="7"/>
        <v>0</v>
      </c>
    </row>
    <row r="62" spans="1:9" ht="15.5">
      <c r="A62" s="40">
        <f t="shared" si="8"/>
        <v>42</v>
      </c>
      <c r="B62" s="38" t="s">
        <v>74</v>
      </c>
      <c r="C62" s="39" t="s">
        <v>18</v>
      </c>
      <c r="D62" s="39">
        <v>2</v>
      </c>
      <c r="E62" s="39"/>
      <c r="F62" s="39">
        <f t="shared" si="7"/>
        <v>0</v>
      </c>
    </row>
    <row r="63" spans="1:9" ht="15.5">
      <c r="A63" s="40">
        <f t="shared" si="8"/>
        <v>43</v>
      </c>
      <c r="B63" s="38" t="s">
        <v>75</v>
      </c>
      <c r="C63" s="39" t="s">
        <v>12</v>
      </c>
      <c r="D63" s="39">
        <v>5</v>
      </c>
      <c r="E63" s="39"/>
      <c r="F63" s="39">
        <f t="shared" si="7"/>
        <v>0</v>
      </c>
    </row>
    <row r="64" spans="1:9" ht="15.5">
      <c r="A64" s="40">
        <f t="shared" si="8"/>
        <v>44</v>
      </c>
      <c r="B64" s="38" t="s">
        <v>76</v>
      </c>
      <c r="C64" s="39" t="s">
        <v>18</v>
      </c>
      <c r="D64" s="39">
        <v>2</v>
      </c>
      <c r="E64" s="39"/>
      <c r="F64" s="39">
        <f t="shared" si="7"/>
        <v>0</v>
      </c>
    </row>
    <row r="65" spans="1:6" ht="15.5">
      <c r="A65" s="40">
        <f t="shared" si="8"/>
        <v>45</v>
      </c>
      <c r="B65" s="38" t="s">
        <v>77</v>
      </c>
      <c r="C65" s="39" t="s">
        <v>12</v>
      </c>
      <c r="D65" s="39">
        <v>4</v>
      </c>
      <c r="E65" s="39"/>
      <c r="F65" s="39">
        <f t="shared" si="7"/>
        <v>0</v>
      </c>
    </row>
    <row r="66" spans="1:6" ht="19.5" customHeight="1">
      <c r="A66" s="64" t="s">
        <v>78</v>
      </c>
      <c r="B66" s="65"/>
      <c r="C66" s="65"/>
      <c r="D66" s="65"/>
      <c r="E66" s="66"/>
      <c r="F66" s="30">
        <f>SUM(F46:F65)</f>
        <v>0</v>
      </c>
    </row>
    <row r="67" spans="1:6" ht="15.5">
      <c r="A67" s="58" t="s">
        <v>79</v>
      </c>
      <c r="B67" s="59"/>
      <c r="C67" s="59"/>
      <c r="D67" s="59"/>
      <c r="E67" s="59"/>
      <c r="F67" s="60"/>
    </row>
    <row r="68" spans="1:6" ht="50">
      <c r="A68" s="41">
        <f>A65+1</f>
        <v>46</v>
      </c>
      <c r="B68" s="42" t="s">
        <v>80</v>
      </c>
      <c r="C68" s="43" t="s">
        <v>37</v>
      </c>
      <c r="D68" s="39">
        <v>2</v>
      </c>
      <c r="E68" s="39"/>
      <c r="F68" s="43">
        <f>E68*D68</f>
        <v>0</v>
      </c>
    </row>
    <row r="69" spans="1:6">
      <c r="A69" s="41">
        <f>A68+1</f>
        <v>47</v>
      </c>
      <c r="B69" s="42" t="s">
        <v>32</v>
      </c>
      <c r="C69" s="39" t="s">
        <v>22</v>
      </c>
      <c r="D69" s="39">
        <v>1</v>
      </c>
      <c r="E69" s="44"/>
      <c r="F69" s="43">
        <f t="shared" ref="F69:F76" si="9">E69*D69</f>
        <v>0</v>
      </c>
    </row>
    <row r="70" spans="1:6">
      <c r="A70" s="41">
        <f t="shared" ref="A70:A76" si="10">A69+1</f>
        <v>48</v>
      </c>
      <c r="B70" s="42" t="s">
        <v>25</v>
      </c>
      <c r="C70" s="45" t="s">
        <v>19</v>
      </c>
      <c r="D70" s="46">
        <v>10</v>
      </c>
      <c r="E70" s="46"/>
      <c r="F70" s="43">
        <f t="shared" si="9"/>
        <v>0</v>
      </c>
    </row>
    <row r="71" spans="1:6">
      <c r="A71" s="41">
        <f t="shared" si="10"/>
        <v>49</v>
      </c>
      <c r="B71" s="47" t="s">
        <v>38</v>
      </c>
      <c r="C71" s="45" t="s">
        <v>18</v>
      </c>
      <c r="D71" s="45">
        <v>1</v>
      </c>
      <c r="E71" s="45"/>
      <c r="F71" s="43">
        <f t="shared" si="9"/>
        <v>0</v>
      </c>
    </row>
    <row r="72" spans="1:6">
      <c r="A72" s="41">
        <f t="shared" si="10"/>
        <v>50</v>
      </c>
      <c r="B72" s="47" t="s">
        <v>42</v>
      </c>
      <c r="C72" s="45" t="s">
        <v>18</v>
      </c>
      <c r="D72" s="45">
        <v>1</v>
      </c>
      <c r="E72" s="45"/>
      <c r="F72" s="43">
        <f t="shared" si="9"/>
        <v>0</v>
      </c>
    </row>
    <row r="73" spans="1:6">
      <c r="A73" s="41">
        <f t="shared" si="10"/>
        <v>51</v>
      </c>
      <c r="B73" s="42" t="s">
        <v>34</v>
      </c>
      <c r="C73" s="45" t="s">
        <v>18</v>
      </c>
      <c r="D73" s="46">
        <v>1</v>
      </c>
      <c r="E73" s="46"/>
      <c r="F73" s="43">
        <f t="shared" si="9"/>
        <v>0</v>
      </c>
    </row>
    <row r="74" spans="1:6" ht="25">
      <c r="A74" s="41">
        <f t="shared" si="10"/>
        <v>52</v>
      </c>
      <c r="B74" s="42" t="s">
        <v>20</v>
      </c>
      <c r="C74" s="45" t="s">
        <v>18</v>
      </c>
      <c r="D74" s="46">
        <v>1</v>
      </c>
      <c r="E74" s="46"/>
      <c r="F74" s="43">
        <f t="shared" si="9"/>
        <v>0</v>
      </c>
    </row>
    <row r="75" spans="1:6">
      <c r="A75" s="41">
        <f>A74+1</f>
        <v>53</v>
      </c>
      <c r="B75" s="42" t="s">
        <v>43</v>
      </c>
      <c r="C75" s="45" t="s">
        <v>18</v>
      </c>
      <c r="D75" s="46">
        <v>1</v>
      </c>
      <c r="E75" s="46"/>
      <c r="F75" s="43">
        <f t="shared" si="9"/>
        <v>0</v>
      </c>
    </row>
    <row r="76" spans="1:6">
      <c r="A76" s="41">
        <f t="shared" si="10"/>
        <v>54</v>
      </c>
      <c r="B76" s="48" t="s">
        <v>44</v>
      </c>
      <c r="C76" s="39" t="s">
        <v>18</v>
      </c>
      <c r="D76" s="39">
        <v>1</v>
      </c>
      <c r="E76" s="39"/>
      <c r="F76" s="43">
        <f t="shared" si="9"/>
        <v>0</v>
      </c>
    </row>
    <row r="77" spans="1:6">
      <c r="A77" s="41">
        <f>A76+1</f>
        <v>55</v>
      </c>
      <c r="B77" s="48" t="s">
        <v>45</v>
      </c>
      <c r="C77" s="39" t="s">
        <v>18</v>
      </c>
      <c r="D77" s="39">
        <v>1</v>
      </c>
      <c r="E77" s="39"/>
      <c r="F77" s="43">
        <f>E77*D77</f>
        <v>0</v>
      </c>
    </row>
    <row r="78" spans="1:6">
      <c r="A78" s="41">
        <v>56</v>
      </c>
      <c r="B78" s="48" t="s">
        <v>81</v>
      </c>
      <c r="C78" s="50" t="s">
        <v>87</v>
      </c>
      <c r="D78" s="50">
        <v>250</v>
      </c>
      <c r="E78" s="50"/>
      <c r="F78" s="49">
        <f>E78*D78</f>
        <v>0</v>
      </c>
    </row>
    <row r="79" spans="1:6" ht="20.25" customHeight="1">
      <c r="A79" s="64" t="s">
        <v>83</v>
      </c>
      <c r="B79" s="65"/>
      <c r="C79" s="65"/>
      <c r="D79" s="65"/>
      <c r="E79" s="66"/>
      <c r="F79" s="30">
        <f>SUM(F68:F78)</f>
        <v>0</v>
      </c>
    </row>
    <row r="80" spans="1:6" ht="55.5" customHeight="1">
      <c r="A80" s="67" t="s">
        <v>95</v>
      </c>
      <c r="B80" s="67"/>
      <c r="C80" s="67"/>
      <c r="D80" s="67"/>
      <c r="E80" s="67"/>
      <c r="F80" s="67"/>
    </row>
    <row r="81" spans="1:6" ht="21" customHeight="1">
      <c r="A81" s="75" t="s">
        <v>88</v>
      </c>
      <c r="B81" s="76"/>
      <c r="C81" s="76"/>
      <c r="D81" s="76"/>
      <c r="E81" s="76"/>
      <c r="F81" s="77"/>
    </row>
    <row r="82" spans="1:6" ht="21.75" customHeight="1">
      <c r="A82" s="51">
        <v>57</v>
      </c>
      <c r="B82" s="52" t="s">
        <v>13</v>
      </c>
      <c r="C82" s="53" t="s">
        <v>12</v>
      </c>
      <c r="D82" s="53">
        <v>430</v>
      </c>
      <c r="E82" s="54"/>
      <c r="F82" s="54">
        <f>+E82*D82</f>
        <v>0</v>
      </c>
    </row>
    <row r="83" spans="1:6" ht="21" customHeight="1">
      <c r="A83" s="51">
        <f t="shared" ref="A83:A85" si="11">A82+1</f>
        <v>58</v>
      </c>
      <c r="B83" s="52" t="s">
        <v>39</v>
      </c>
      <c r="C83" s="53" t="s">
        <v>12</v>
      </c>
      <c r="D83" s="53">
        <v>1050</v>
      </c>
      <c r="E83" s="54"/>
      <c r="F83" s="54">
        <f t="shared" ref="F83:F85" si="12">+E83*D83</f>
        <v>0</v>
      </c>
    </row>
    <row r="84" spans="1:6" ht="19.5" customHeight="1">
      <c r="A84" s="51">
        <f t="shared" si="11"/>
        <v>59</v>
      </c>
      <c r="B84" s="52" t="s">
        <v>40</v>
      </c>
      <c r="C84" s="53" t="s">
        <v>12</v>
      </c>
      <c r="D84" s="53">
        <v>690</v>
      </c>
      <c r="E84" s="54"/>
      <c r="F84" s="54">
        <f t="shared" si="12"/>
        <v>0</v>
      </c>
    </row>
    <row r="85" spans="1:6" ht="21" customHeight="1">
      <c r="A85" s="51">
        <f t="shared" si="11"/>
        <v>60</v>
      </c>
      <c r="B85" s="52" t="s">
        <v>41</v>
      </c>
      <c r="C85" s="53" t="s">
        <v>12</v>
      </c>
      <c r="D85" s="53">
        <v>1465</v>
      </c>
      <c r="E85" s="54"/>
      <c r="F85" s="54">
        <f t="shared" si="12"/>
        <v>0</v>
      </c>
    </row>
    <row r="86" spans="1:6" ht="15.5">
      <c r="A86" s="72" t="s">
        <v>84</v>
      </c>
      <c r="B86" s="73"/>
      <c r="C86" s="73"/>
      <c r="D86" s="73"/>
      <c r="E86" s="74"/>
      <c r="F86" s="55">
        <f>SUM(F82:F85)</f>
        <v>0</v>
      </c>
    </row>
    <row r="87" spans="1:6" ht="20.25" customHeight="1">
      <c r="A87" s="97" t="s">
        <v>89</v>
      </c>
      <c r="B87" s="98"/>
      <c r="C87" s="98"/>
      <c r="D87" s="98"/>
      <c r="E87" s="98"/>
      <c r="F87" s="99"/>
    </row>
    <row r="88" spans="1:6" ht="31">
      <c r="A88" s="51">
        <f>A85+1</f>
        <v>61</v>
      </c>
      <c r="B88" s="52" t="s">
        <v>26</v>
      </c>
      <c r="C88" s="53" t="s">
        <v>14</v>
      </c>
      <c r="D88" s="53">
        <f>(D82+D83+D84+D85)*0.8*0.6</f>
        <v>1744.8</v>
      </c>
      <c r="E88" s="54"/>
      <c r="F88" s="54">
        <f>E88*D88</f>
        <v>0</v>
      </c>
    </row>
    <row r="89" spans="1:6" ht="24" customHeight="1">
      <c r="A89" s="51">
        <f>A88+1</f>
        <v>62</v>
      </c>
      <c r="B89" s="52" t="s">
        <v>15</v>
      </c>
      <c r="C89" s="53" t="s">
        <v>14</v>
      </c>
      <c r="D89" s="53">
        <f>(D82+D83+D84+D85)*0.5*0.6</f>
        <v>1090.5</v>
      </c>
      <c r="E89" s="54"/>
      <c r="F89" s="54">
        <f t="shared" ref="F89:F91" si="13">E89*D89</f>
        <v>0</v>
      </c>
    </row>
    <row r="90" spans="1:6" ht="21" customHeight="1">
      <c r="A90" s="51">
        <f t="shared" ref="A90:A91" si="14">A89+1</f>
        <v>63</v>
      </c>
      <c r="B90" s="52" t="s">
        <v>16</v>
      </c>
      <c r="C90" s="53" t="s">
        <v>17</v>
      </c>
      <c r="D90" s="53">
        <f>(D82+D83+D84+D85)*0.2*0.6</f>
        <v>436.2</v>
      </c>
      <c r="E90" s="54"/>
      <c r="F90" s="54">
        <f t="shared" si="13"/>
        <v>0</v>
      </c>
    </row>
    <row r="91" spans="1:6" ht="20.25" customHeight="1">
      <c r="A91" s="51">
        <f t="shared" si="14"/>
        <v>64</v>
      </c>
      <c r="B91" s="52" t="s">
        <v>24</v>
      </c>
      <c r="C91" s="53" t="s">
        <v>14</v>
      </c>
      <c r="D91" s="53">
        <f>(D82+D83+D84+D85)*0.1*0.6</f>
        <v>218.1</v>
      </c>
      <c r="E91" s="54"/>
      <c r="F91" s="54">
        <f t="shared" si="13"/>
        <v>0</v>
      </c>
    </row>
    <row r="92" spans="1:6" ht="21.75" customHeight="1">
      <c r="A92" s="72" t="s">
        <v>85</v>
      </c>
      <c r="B92" s="73"/>
      <c r="C92" s="73"/>
      <c r="D92" s="73"/>
      <c r="E92" s="74"/>
      <c r="F92" s="55">
        <f>SUM(F88:F91)</f>
        <v>0</v>
      </c>
    </row>
    <row r="93" spans="1:6" ht="22.5" customHeight="1">
      <c r="A93" s="97" t="s">
        <v>90</v>
      </c>
      <c r="B93" s="98"/>
      <c r="C93" s="98"/>
      <c r="D93" s="98"/>
      <c r="E93" s="98"/>
      <c r="F93" s="99"/>
    </row>
    <row r="94" spans="1:6" ht="69" customHeight="1">
      <c r="A94" s="51">
        <f>A91+1</f>
        <v>65</v>
      </c>
      <c r="B94" s="52" t="s">
        <v>30</v>
      </c>
      <c r="C94" s="53" t="s">
        <v>18</v>
      </c>
      <c r="D94" s="53">
        <f>D96+D97+D95-1</f>
        <v>4</v>
      </c>
      <c r="E94" s="54"/>
      <c r="F94" s="54">
        <f>E94*D94</f>
        <v>0</v>
      </c>
    </row>
    <row r="95" spans="1:6" ht="81" customHeight="1">
      <c r="A95" s="51">
        <f>A94+1</f>
        <v>66</v>
      </c>
      <c r="B95" s="52" t="s">
        <v>31</v>
      </c>
      <c r="C95" s="53" t="s">
        <v>18</v>
      </c>
      <c r="D95" s="53">
        <v>3</v>
      </c>
      <c r="E95" s="54"/>
      <c r="F95" s="54">
        <f t="shared" ref="F95:F98" si="15">E95*D95</f>
        <v>0</v>
      </c>
    </row>
    <row r="96" spans="1:6" ht="85.5" customHeight="1">
      <c r="A96" s="51">
        <f>A95+1</f>
        <v>67</v>
      </c>
      <c r="B96" s="52" t="s">
        <v>27</v>
      </c>
      <c r="C96" s="53" t="s">
        <v>18</v>
      </c>
      <c r="D96" s="53">
        <v>1</v>
      </c>
      <c r="E96" s="54"/>
      <c r="F96" s="54">
        <f t="shared" si="15"/>
        <v>0</v>
      </c>
    </row>
    <row r="97" spans="1:6" ht="87" customHeight="1">
      <c r="A97" s="51">
        <f>A96+1</f>
        <v>68</v>
      </c>
      <c r="B97" s="52" t="s">
        <v>28</v>
      </c>
      <c r="C97" s="53" t="s">
        <v>18</v>
      </c>
      <c r="D97" s="53">
        <v>1</v>
      </c>
      <c r="E97" s="54"/>
      <c r="F97" s="54">
        <f t="shared" si="15"/>
        <v>0</v>
      </c>
    </row>
    <row r="98" spans="1:6" ht="38.25" customHeight="1">
      <c r="A98" s="51">
        <f>A97+1</f>
        <v>69</v>
      </c>
      <c r="B98" s="52" t="s">
        <v>29</v>
      </c>
      <c r="C98" s="53" t="s">
        <v>36</v>
      </c>
      <c r="D98" s="53">
        <v>25</v>
      </c>
      <c r="E98" s="54"/>
      <c r="F98" s="54">
        <f t="shared" si="15"/>
        <v>0</v>
      </c>
    </row>
    <row r="99" spans="1:6" ht="21.75" customHeight="1">
      <c r="A99" s="72" t="s">
        <v>86</v>
      </c>
      <c r="B99" s="73"/>
      <c r="C99" s="73"/>
      <c r="D99" s="73"/>
      <c r="E99" s="74"/>
      <c r="F99" s="55">
        <f>SUM(F94:F98)</f>
        <v>0</v>
      </c>
    </row>
    <row r="100" spans="1:6" ht="21.75" customHeight="1">
      <c r="A100" s="22"/>
      <c r="B100" s="61" t="s">
        <v>91</v>
      </c>
      <c r="C100" s="62"/>
      <c r="D100" s="62"/>
      <c r="E100" s="63"/>
      <c r="F100" s="57">
        <f>F79+F66+F44+F30+F86+F92+F99</f>
        <v>0</v>
      </c>
    </row>
    <row r="101" spans="1:6" ht="24" customHeight="1">
      <c r="A101" s="56"/>
      <c r="B101" s="61" t="s">
        <v>23</v>
      </c>
      <c r="C101" s="62"/>
      <c r="D101" s="62"/>
      <c r="E101" s="63"/>
      <c r="F101" s="57">
        <f>+F100*0.2</f>
        <v>0</v>
      </c>
    </row>
    <row r="102" spans="1:6" ht="29.25" customHeight="1">
      <c r="A102" s="56"/>
      <c r="B102" s="61" t="s">
        <v>92</v>
      </c>
      <c r="C102" s="62"/>
      <c r="D102" s="62"/>
      <c r="E102" s="63"/>
      <c r="F102" s="57">
        <f>+F100+F101</f>
        <v>0</v>
      </c>
    </row>
    <row r="103" spans="1:6">
      <c r="A103" s="36"/>
      <c r="B103" s="35"/>
      <c r="C103" s="34"/>
      <c r="D103" s="34"/>
      <c r="E103" s="34"/>
    </row>
    <row r="104" spans="1:6">
      <c r="A104" s="37"/>
      <c r="B104" s="35"/>
      <c r="C104" s="34"/>
      <c r="D104" s="34"/>
      <c r="E104" s="34"/>
    </row>
  </sheetData>
  <mergeCells count="34">
    <mergeCell ref="B101:E101"/>
    <mergeCell ref="B102:E102"/>
    <mergeCell ref="A99:E99"/>
    <mergeCell ref="A81:F81"/>
    <mergeCell ref="B1:F1"/>
    <mergeCell ref="B2:E2"/>
    <mergeCell ref="F8:F9"/>
    <mergeCell ref="A11:F11"/>
    <mergeCell ref="A7:F7"/>
    <mergeCell ref="A8:A9"/>
    <mergeCell ref="B8:B9"/>
    <mergeCell ref="C8:C9"/>
    <mergeCell ref="D8:D9"/>
    <mergeCell ref="E8:E9"/>
    <mergeCell ref="A6:F6"/>
    <mergeCell ref="A30:E30"/>
    <mergeCell ref="A10:F10"/>
    <mergeCell ref="B16:E16"/>
    <mergeCell ref="B22:E22"/>
    <mergeCell ref="B29:E29"/>
    <mergeCell ref="A17:F17"/>
    <mergeCell ref="A23:F23"/>
    <mergeCell ref="A31:F31"/>
    <mergeCell ref="B100:E100"/>
    <mergeCell ref="A45:F45"/>
    <mergeCell ref="A44:E44"/>
    <mergeCell ref="A67:F67"/>
    <mergeCell ref="A66:E66"/>
    <mergeCell ref="A79:E79"/>
    <mergeCell ref="A80:F80"/>
    <mergeCell ref="A86:E86"/>
    <mergeCell ref="A92:E92"/>
    <mergeCell ref="A87:F87"/>
    <mergeCell ref="A93:F93"/>
  </mergeCells>
  <phoneticPr fontId="5" type="noConversion"/>
  <conditionalFormatting sqref="A46:A65">
    <cfRule type="cellIs" dxfId="0" priority="4" stopIfTrue="1" operator="equal">
      <formula>"Ouvrage inexistant"</formula>
    </cfRule>
  </conditionalFormatting>
  <printOptions horizontalCentered="1"/>
  <pageMargins left="3.937007874015748E-2" right="3.937007874015748E-2" top="0.74803149606299213" bottom="0.74803149606299213" header="0.31496062992125984" footer="0.31496062992125984"/>
  <pageSetup paperSize="9" scale="38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soufiane lakhlioui</dc:creator>
  <cp:lastModifiedBy>Thank You</cp:lastModifiedBy>
  <cp:lastPrinted>2024-08-08T15:47:41Z</cp:lastPrinted>
  <dcterms:created xsi:type="dcterms:W3CDTF">2020-07-27T10:57:03Z</dcterms:created>
  <dcterms:modified xsi:type="dcterms:W3CDTF">2026-06-01T16:29:07Z</dcterms:modified>
</cp:coreProperties>
</file>