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MARCHES\MARCHES 2026\27....3\27-2026-CONSDMENLAAY\"/>
    </mc:Choice>
  </mc:AlternateContent>
  <xr:revisionPtr revIDLastSave="0" documentId="13_ncr:1_{0AE316C6-4ACA-4649-AE14-BAA69F35CF6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d" sheetId="1" r:id="rId1"/>
  </sheets>
  <externalReferences>
    <externalReference r:id="rId2"/>
  </externalReferences>
  <definedNames>
    <definedName name="_11_05_2016" comment="date O S + 1jour" localSheetId="0">#REF!</definedName>
    <definedName name="_11_05_2016" comment="date O S + 1jour">#REF!</definedName>
    <definedName name="_log1" localSheetId="0">#REF!</definedName>
    <definedName name="_log1">#REF!</definedName>
    <definedName name="ENTREPRISE_AIT_HAMOU_LAHCEN" localSheetId="0">#REF!</definedName>
    <definedName name="ENTREPRISE_AIT_HAMOU_LAHCEN">#REF!</definedName>
    <definedName name="o" localSheetId="0">#REF!</definedName>
    <definedName name="o">#REF!</definedName>
    <definedName name="TEST" localSheetId="0">#REF!</definedName>
    <definedName name="TEST">#REF!</definedName>
    <definedName name="u" localSheetId="0">#REF!</definedName>
    <definedName name="u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42" i="1" l="1"/>
  <c r="F241" i="1"/>
  <c r="F240" i="1"/>
  <c r="F239" i="1"/>
  <c r="F237" i="1"/>
  <c r="F236" i="1"/>
  <c r="F235" i="1"/>
  <c r="F234" i="1"/>
  <c r="F233" i="1"/>
  <c r="F230" i="1"/>
  <c r="F229" i="1"/>
  <c r="F228" i="1"/>
  <c r="F227" i="1"/>
  <c r="F226" i="1"/>
  <c r="F223" i="1"/>
  <c r="F222" i="1"/>
  <c r="F219" i="1"/>
  <c r="F218" i="1"/>
  <c r="F217" i="1"/>
  <c r="F215" i="1"/>
  <c r="F214" i="1"/>
  <c r="F213" i="1"/>
  <c r="F212" i="1"/>
  <c r="F211" i="1"/>
  <c r="F209" i="1"/>
  <c r="F208" i="1"/>
  <c r="F207" i="1"/>
  <c r="F206" i="1"/>
  <c r="F205" i="1"/>
  <c r="F204" i="1"/>
  <c r="F203" i="1"/>
  <c r="F202" i="1"/>
  <c r="F201" i="1"/>
  <c r="F200" i="1"/>
  <c r="F199" i="1"/>
  <c r="F198" i="1"/>
  <c r="F197" i="1"/>
  <c r="F193" i="1"/>
  <c r="F192" i="1"/>
  <c r="F191" i="1"/>
  <c r="F189" i="1"/>
  <c r="F188" i="1"/>
  <c r="F187" i="1"/>
  <c r="F186" i="1"/>
  <c r="F185" i="1"/>
  <c r="F181" i="1"/>
  <c r="F180" i="1"/>
  <c r="F179" i="1"/>
  <c r="F176" i="1"/>
  <c r="F172" i="1"/>
  <c r="F169" i="1"/>
  <c r="F168" i="1"/>
  <c r="F167" i="1"/>
  <c r="F163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8" i="1"/>
  <c r="F147" i="1"/>
  <c r="F145" i="1"/>
  <c r="F144" i="1"/>
  <c r="F143" i="1"/>
  <c r="F142" i="1"/>
  <c r="F141" i="1"/>
  <c r="F140" i="1"/>
  <c r="F139" i="1"/>
  <c r="F136" i="1"/>
  <c r="F135" i="1"/>
  <c r="F134" i="1"/>
  <c r="F133" i="1"/>
  <c r="F132" i="1"/>
  <c r="F131" i="1"/>
  <c r="F128" i="1"/>
  <c r="F127" i="1"/>
  <c r="F126" i="1"/>
  <c r="F125" i="1"/>
  <c r="F124" i="1"/>
  <c r="F123" i="1"/>
  <c r="F122" i="1"/>
  <c r="F121" i="1"/>
  <c r="F119" i="1"/>
  <c r="F118" i="1"/>
  <c r="F117" i="1"/>
  <c r="F116" i="1"/>
  <c r="F114" i="1"/>
  <c r="F110" i="1"/>
  <c r="F109" i="1"/>
  <c r="F108" i="1"/>
  <c r="F107" i="1"/>
  <c r="F106" i="1"/>
  <c r="F104" i="1"/>
  <c r="F103" i="1"/>
  <c r="F102" i="1"/>
  <c r="F101" i="1"/>
  <c r="F100" i="1"/>
  <c r="F98" i="1"/>
  <c r="F97" i="1"/>
  <c r="F96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6" i="1"/>
  <c r="F75" i="1"/>
  <c r="F74" i="1"/>
  <c r="F73" i="1"/>
  <c r="F72" i="1"/>
  <c r="F71" i="1"/>
  <c r="F70" i="1"/>
  <c r="F69" i="1"/>
  <c r="F68" i="1"/>
  <c r="F65" i="1"/>
  <c r="F64" i="1"/>
  <c r="F62" i="1"/>
  <c r="F61" i="1"/>
  <c r="F60" i="1"/>
  <c r="F59" i="1"/>
  <c r="F56" i="1"/>
  <c r="F54" i="1"/>
  <c r="F53" i="1"/>
  <c r="F52" i="1"/>
  <c r="F51" i="1"/>
  <c r="F49" i="1"/>
  <c r="F48" i="1"/>
  <c r="F47" i="1"/>
  <c r="F46" i="1"/>
  <c r="F44" i="1"/>
  <c r="F43" i="1"/>
  <c r="F42" i="1"/>
  <c r="F41" i="1"/>
  <c r="F37" i="1"/>
  <c r="F30" i="1"/>
  <c r="F29" i="1"/>
  <c r="F27" i="1"/>
  <c r="F26" i="1"/>
  <c r="F24" i="1"/>
  <c r="F23" i="1"/>
  <c r="F22" i="1"/>
  <c r="F21" i="1"/>
  <c r="F19" i="1"/>
  <c r="F18" i="1"/>
  <c r="F17" i="1"/>
  <c r="F16" i="1"/>
  <c r="F15" i="1"/>
  <c r="F58" i="1" l="1"/>
  <c r="D57" i="1"/>
  <c r="F57" i="1" s="1"/>
  <c r="B262" i="1"/>
  <c r="B260" i="1"/>
  <c r="B258" i="1"/>
  <c r="B256" i="1"/>
  <c r="B254" i="1"/>
  <c r="B252" i="1"/>
  <c r="B250" i="1"/>
  <c r="B248" i="1"/>
  <c r="B246" i="1"/>
  <c r="D194" i="1"/>
  <c r="F194" i="1" s="1"/>
  <c r="D184" i="1"/>
  <c r="F184" i="1" s="1"/>
  <c r="D183" i="1"/>
  <c r="F183" i="1" s="1"/>
  <c r="D178" i="1"/>
  <c r="F178" i="1" s="1"/>
  <c r="D171" i="1"/>
  <c r="F171" i="1" s="1"/>
  <c r="D166" i="1"/>
  <c r="F166" i="1" s="1"/>
  <c r="D165" i="1"/>
  <c r="F165" i="1" s="1"/>
  <c r="D149" i="1"/>
  <c r="F149" i="1" s="1"/>
  <c r="D138" i="1"/>
  <c r="F138" i="1" s="1"/>
  <c r="F137" i="1"/>
  <c r="F130" i="1"/>
  <c r="F129" i="1"/>
  <c r="F120" i="1"/>
  <c r="F99" i="1"/>
  <c r="F111" i="1" s="1"/>
  <c r="D63" i="1"/>
  <c r="F63" i="1" s="1"/>
  <c r="F45" i="1"/>
  <c r="F40" i="1"/>
  <c r="D39" i="1"/>
  <c r="F39" i="1" s="1"/>
  <c r="D38" i="1"/>
  <c r="F38" i="1" s="1"/>
  <c r="D36" i="1"/>
  <c r="F36" i="1" s="1"/>
  <c r="D35" i="1"/>
  <c r="F35" i="1" s="1"/>
  <c r="D34" i="1"/>
  <c r="F34" i="1" s="1"/>
  <c r="D33" i="1"/>
  <c r="F33" i="1" s="1"/>
  <c r="F32" i="1"/>
  <c r="F31" i="1"/>
  <c r="F28" i="1"/>
  <c r="A21" i="1"/>
  <c r="A22" i="1" s="1"/>
  <c r="A23" i="1" s="1"/>
  <c r="A24" i="1" s="1"/>
  <c r="A26" i="1" s="1"/>
  <c r="A27" i="1" s="1"/>
  <c r="A29" i="1" s="1"/>
  <c r="A30" i="1" s="1"/>
  <c r="A33" i="1" s="1"/>
  <c r="A34" i="1" s="1"/>
  <c r="A35" i="1" s="1"/>
  <c r="A36" i="1" s="1"/>
  <c r="A37" i="1" s="1"/>
  <c r="A38" i="1" s="1"/>
  <c r="A39" i="1" s="1"/>
  <c r="A41" i="1" s="1"/>
  <c r="A42" i="1" s="1"/>
  <c r="A43" i="1" s="1"/>
  <c r="A44" i="1" s="1"/>
  <c r="A46" i="1" s="1"/>
  <c r="A47" i="1" s="1"/>
  <c r="A48" i="1" s="1"/>
  <c r="A49" i="1" s="1"/>
  <c r="A51" i="1" s="1"/>
  <c r="A52" i="1" s="1"/>
  <c r="A53" i="1" s="1"/>
  <c r="A54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F224" i="1" l="1"/>
  <c r="E258" i="1" s="1"/>
  <c r="A68" i="1"/>
  <c r="A69" i="1" s="1"/>
  <c r="A70" i="1" s="1"/>
  <c r="F93" i="1"/>
  <c r="E250" i="1" s="1"/>
  <c r="F231" i="1"/>
  <c r="E260" i="1" s="1"/>
  <c r="F77" i="1"/>
  <c r="E248" i="1" s="1"/>
  <c r="F243" i="1"/>
  <c r="E262" i="1" s="1"/>
  <c r="D195" i="1"/>
  <c r="E252" i="1"/>
  <c r="F66" i="1"/>
  <c r="E246" i="1" s="1"/>
  <c r="F173" i="1"/>
  <c r="E254" i="1" s="1"/>
  <c r="A71" i="1" l="1"/>
  <c r="A72" i="1" s="1"/>
  <c r="A73" i="1" s="1"/>
  <c r="A74" i="1" s="1"/>
  <c r="A75" i="1" s="1"/>
  <c r="A76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6" i="1" s="1"/>
  <c r="A97" i="1" s="1"/>
  <c r="A98" i="1" s="1"/>
  <c r="A100" i="1" s="1"/>
  <c r="A101" i="1" s="1"/>
  <c r="A102" i="1" s="1"/>
  <c r="A103" i="1" s="1"/>
  <c r="A104" i="1" s="1"/>
  <c r="F195" i="1"/>
  <c r="F220" i="1" s="1"/>
  <c r="E256" i="1" s="1"/>
  <c r="C264" i="1" l="1"/>
  <c r="C265" i="1" s="1"/>
  <c r="E264" i="1"/>
  <c r="E265" i="1" s="1"/>
  <c r="E266" i="1" s="1"/>
  <c r="A106" i="1"/>
  <c r="A107" i="1" s="1"/>
  <c r="A108" i="1" s="1"/>
  <c r="A109" i="1" s="1"/>
  <c r="A110" i="1" s="1"/>
  <c r="A114" i="1" s="1"/>
  <c r="A116" i="1" s="1"/>
  <c r="A117" i="1" s="1"/>
  <c r="A118" i="1" s="1"/>
  <c r="A119" i="1" s="1"/>
  <c r="A121" i="1" s="1"/>
  <c r="A122" i="1" s="1"/>
  <c r="A123" i="1" s="1"/>
  <c r="A124" i="1" s="1"/>
  <c r="A125" i="1" s="1"/>
  <c r="C266" i="1" l="1"/>
  <c r="A126" i="1"/>
  <c r="A127" i="1" s="1"/>
  <c r="A128" i="1" s="1"/>
  <c r="A130" i="1" s="1"/>
  <c r="A131" i="1" s="1"/>
  <c r="A132" i="1" s="1"/>
  <c r="A133" i="1" s="1"/>
  <c r="A134" i="1" s="1"/>
  <c r="A135" i="1" s="1"/>
  <c r="A136" i="1" s="1"/>
  <c r="A138" i="1" s="1"/>
  <c r="A139" i="1" s="1"/>
  <c r="A140" i="1" s="1"/>
  <c r="A141" i="1" s="1"/>
  <c r="A142" i="1" s="1"/>
  <c r="A143" i="1" s="1"/>
  <c r="A144" i="1" s="1"/>
  <c r="A145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3" i="1" s="1"/>
  <c r="A165" i="1" s="1"/>
  <c r="A166" i="1" s="1"/>
  <c r="A167" i="1" s="1"/>
  <c r="A168" i="1" s="1"/>
  <c r="A169" i="1" s="1"/>
  <c r="A171" i="1" s="1"/>
  <c r="A172" i="1" s="1"/>
  <c r="A176" i="1" s="1"/>
  <c r="A178" i="1" s="1"/>
  <c r="A179" i="1" s="1"/>
  <c r="A180" i="1" s="1"/>
  <c r="A181" i="1" s="1"/>
  <c r="A183" i="1" s="1"/>
  <c r="A184" i="1" s="1"/>
  <c r="A185" i="1" s="1"/>
  <c r="A186" i="1" s="1"/>
  <c r="A187" i="1" s="1"/>
  <c r="A188" i="1" s="1"/>
  <c r="A189" i="1" s="1"/>
  <c r="A191" i="1" s="1"/>
  <c r="A192" i="1" s="1"/>
  <c r="A193" i="1" s="1"/>
  <c r="A194" i="1" s="1"/>
  <c r="A195" i="1" s="1"/>
  <c r="A197" i="1" s="1"/>
  <c r="A198" i="1" l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1" i="1" s="1"/>
  <c r="A212" i="1" l="1"/>
  <c r="A213" i="1" s="1"/>
  <c r="A214" i="1" s="1"/>
  <c r="A215" i="1" s="1"/>
  <c r="A217" i="1" s="1"/>
  <c r="A218" i="1" s="1"/>
  <c r="A219" i="1" s="1"/>
  <c r="A222" i="1" s="1"/>
  <c r="A223" i="1" s="1"/>
  <c r="A226" i="1" s="1"/>
  <c r="A227" i="1" s="1"/>
  <c r="A228" i="1" s="1"/>
  <c r="A229" i="1" s="1"/>
  <c r="A230" i="1" s="1"/>
  <c r="A233" i="1" l="1"/>
  <c r="A234" i="1" s="1"/>
  <c r="A235" i="1" s="1"/>
  <c r="A236" i="1" l="1"/>
  <c r="A237" i="1" l="1"/>
  <c r="A239" i="1" s="1"/>
  <c r="A240" i="1" s="1"/>
  <c r="A241" i="1" s="1"/>
  <c r="A242" i="1" s="1"/>
</calcChain>
</file>

<file path=xl/sharedStrings.xml><?xml version="1.0" encoding="utf-8"?>
<sst xmlns="http://schemas.openxmlformats.org/spreadsheetml/2006/main" count="436" uniqueCount="256">
  <si>
    <t>BORDEREAU DES PRIX - DETAIL ESTIMATIF</t>
  </si>
  <si>
    <t>Prix n°</t>
  </si>
  <si>
    <t>Désignations des ouvrages</t>
  </si>
  <si>
    <t>U</t>
  </si>
  <si>
    <t>Quantités</t>
  </si>
  <si>
    <t>Prix unitaires</t>
  </si>
  <si>
    <t>Montant</t>
  </si>
  <si>
    <t xml:space="preserve">(Hors taxes) </t>
  </si>
  <si>
    <t>Hors taxes</t>
  </si>
  <si>
    <t>En DHS</t>
  </si>
  <si>
    <t>I. GROS ŒUVRES</t>
  </si>
  <si>
    <t>TRAVAUX DE TERRASSEMENT</t>
  </si>
  <si>
    <t>Décapage, du terrain et nettoyage général</t>
  </si>
  <si>
    <t>M²</t>
  </si>
  <si>
    <t>Fouille en pleine masse, tranchées, rigoles et en puits dans tout terrain y/compris rocher</t>
  </si>
  <si>
    <t>M³</t>
  </si>
  <si>
    <t>Mise en remblai ou évacuation à la décharge publique</t>
  </si>
  <si>
    <t>Remblai d'apport en tout venant compacté</t>
  </si>
  <si>
    <t>MACONNERIE EN FONDATIONS</t>
  </si>
  <si>
    <t>Béton de propreté</t>
  </si>
  <si>
    <t>Gros-Béton</t>
  </si>
  <si>
    <t xml:space="preserve">Maçonnerie de moellons en fondation </t>
  </si>
  <si>
    <t>Arase étanche sur maçonnerie</t>
  </si>
  <si>
    <t>DALLAGE ET FORME</t>
  </si>
  <si>
    <t>Couche de forme sous dallage en T.V. (0/60) d'épaisseur 0,20m</t>
  </si>
  <si>
    <t>Dallage en béton de 0,13m d’épaisseur Y/C armature # 8</t>
  </si>
  <si>
    <t>BETON ARME EN FONDATIONS</t>
  </si>
  <si>
    <t>Béton pour BA en fondations</t>
  </si>
  <si>
    <t>Armature à haute adhérence pour B.A en fondation</t>
  </si>
  <si>
    <t>KG</t>
  </si>
  <si>
    <t>CANALISATIONS ET REGARDS</t>
  </si>
  <si>
    <t>Regards Visitables et non visitables pour évacuations y/c terrassement</t>
  </si>
  <si>
    <t>Regards de 40 x 40 non visitables</t>
  </si>
  <si>
    <t>Regards de 50 x 50 visitables ou non visitables</t>
  </si>
  <si>
    <t>Regards de 60 x 60 visitables ou non visitables</t>
  </si>
  <si>
    <t>Regards de 80 x 80 visitables ou non visitables</t>
  </si>
  <si>
    <t>Caniveau en béton hydrofuge y/c tampon en béton arme</t>
  </si>
  <si>
    <t>ML</t>
  </si>
  <si>
    <t>Canalisation d’assainissement en P.V.C. qualité E.U. de diamètre 200mm</t>
  </si>
  <si>
    <t>Canalisation d’assainissement en P.V.C. qualité E.U. de diamètre 315mm</t>
  </si>
  <si>
    <t>OUVRAGES EN ELEVATION</t>
  </si>
  <si>
    <t xml:space="preserve">Béton pour BA en élévation </t>
  </si>
  <si>
    <t>Armature  à haute adhérence pour B.A en élévation</t>
  </si>
  <si>
    <t xml:space="preserve">Plancher en  hourdis creux de (15+5) et poutrelles y compris béton et acier </t>
  </si>
  <si>
    <t xml:space="preserve">Plancher en  hourdis creux de (20+5) et poutrelles y compris béton et acier </t>
  </si>
  <si>
    <t>MACONNERIE EN ELEVATION</t>
  </si>
  <si>
    <t>Simple cloison d'agglos de 10 à 15 cm</t>
  </si>
  <si>
    <t>Simple cloison d'agglos de 20 cm</t>
  </si>
  <si>
    <t>Double cloison de 25 cm</t>
  </si>
  <si>
    <t xml:space="preserve">Double cloison de 30 cm (cloison 10cm et 15cm avec lame d’air de 5cm). </t>
  </si>
  <si>
    <t>ENDUIT ET FAUX-PLAFOND</t>
  </si>
  <si>
    <t>Enduits extérieurs au mortier de ciment y compris baguette d'angle</t>
  </si>
  <si>
    <t>Enduits intérieurs au mortier de ciment lisse  sur murs et plafonds y compris baguette d'angle</t>
  </si>
  <si>
    <t xml:space="preserve">Faux plafond en Staff lisse y compris joint creux  </t>
  </si>
  <si>
    <t>DIVERS</t>
  </si>
  <si>
    <t>Dallage périphérique en béton armé de 10 cm d'épaisseur y compris aciers</t>
  </si>
  <si>
    <t>Appuis de fenêtre en B.A de 0,20 à 0,40m de largeur et de 0,10 à 0,20m d'épaisseur</t>
  </si>
  <si>
    <t xml:space="preserve">Encadrement de  fenêtre en B.A </t>
  </si>
  <si>
    <t>Renformis en béton</t>
  </si>
  <si>
    <t>Dalettes en béton armé y compris aciers</t>
  </si>
  <si>
    <t>Gueulard en béton armé</t>
  </si>
  <si>
    <t>Gueulard en TFG 50</t>
  </si>
  <si>
    <t>Couronnement d'acrotére</t>
  </si>
  <si>
    <t>Lamelles en béton armé brute</t>
  </si>
  <si>
    <t>branchements au réseau d’assainissement</t>
  </si>
  <si>
    <t>TOTAL ŒUVRES</t>
  </si>
  <si>
    <t>II. ETANCHEITE</t>
  </si>
  <si>
    <t>Forme de pente y compris chappe de lissage</t>
  </si>
  <si>
    <t>Gorges pour solins</t>
  </si>
  <si>
    <t>Etanchéité bicouche</t>
  </si>
  <si>
    <t>Reliefs d'étanchéité bicouche</t>
  </si>
  <si>
    <t>Protection par dallettes en béton (70x70x4cm)</t>
  </si>
  <si>
    <t>Etanchéité légère pour salles d'eau</t>
  </si>
  <si>
    <t xml:space="preserve">Protection de relief de l'étanchéité </t>
  </si>
  <si>
    <t xml:space="preserve"> Joints de dilatation et de rupture pour murs, plafonds et façades Y/c couvre joint</t>
  </si>
  <si>
    <t xml:space="preserve"> Joints de dilatation et de rupture pour sols y/c couvre joint</t>
  </si>
  <si>
    <t>TOTAL ETANCHEITE</t>
  </si>
  <si>
    <t>III. REVETEMENT</t>
  </si>
  <si>
    <t>TOTAL REVETEMENT</t>
  </si>
  <si>
    <t>IV. MENUISERIE BOIS-ALUMINIUM &amp; METALLIQUE</t>
  </si>
  <si>
    <t>MENUISERIE BOIS</t>
  </si>
  <si>
    <t>Porte pleine en sapin rouge</t>
  </si>
  <si>
    <t>Placards en sapin rouge  y/c étagéres</t>
  </si>
  <si>
    <t>MENUISERIE ALUMINIUM</t>
  </si>
  <si>
    <t>Porte , Fenêtres et chassis en aluminium</t>
  </si>
  <si>
    <t>Enseignes des locaux</t>
  </si>
  <si>
    <t>L'enseigne du projet en relief inox</t>
  </si>
  <si>
    <t>ENS</t>
  </si>
  <si>
    <t>Hampe porte drapeau de 6 m</t>
  </si>
  <si>
    <t>Porte drapeau de 3 m</t>
  </si>
  <si>
    <t>MENUISERIE METALLIQUE</t>
  </si>
  <si>
    <t>Porte et portail métallique galvanisé à chaud</t>
  </si>
  <si>
    <t>Garde-corps escaliers en inox de 0,90 m de hauteur</t>
  </si>
  <si>
    <t xml:space="preserve">Main courante en inox </t>
  </si>
  <si>
    <t>Grilles de protection en fer galvanisé à chaud</t>
  </si>
  <si>
    <t xml:space="preserve">Rideaux en tissus </t>
  </si>
  <si>
    <t>TOTAL MENUISERIE BOIS-ALUMINIUM &amp; METALLIQUE</t>
  </si>
  <si>
    <t>V- ELECTRICITE –LUSTRERIE</t>
  </si>
  <si>
    <t>ALIMENTATION</t>
  </si>
  <si>
    <t>Branchement au réseaux d'électricité</t>
  </si>
  <si>
    <t>COFFRET DE COMPTEUR</t>
  </si>
  <si>
    <t xml:space="preserve"> Coffret de compteur 2 fils</t>
  </si>
  <si>
    <t xml:space="preserve"> Coffret de compteur 4 fils</t>
  </si>
  <si>
    <t>Boite de coupure étanche</t>
  </si>
  <si>
    <t>Tableau général basse tension</t>
  </si>
  <si>
    <t>TABLEAUX SECONDAIRES POUR DISJONCTEURS</t>
  </si>
  <si>
    <t>TE 1 alimentation T.E 1-adminastration RDC</t>
  </si>
  <si>
    <t xml:space="preserve"> TE 2 alimentation T.E 2-adminastration ETAGE</t>
  </si>
  <si>
    <t>TE 3 alimentation T.E 3-salles RDC</t>
  </si>
  <si>
    <t>TE 4 alimentation T.E 4-salles étages</t>
  </si>
  <si>
    <t>TE 5 alimentation T.E 5-B.sanitaires</t>
  </si>
  <si>
    <t>TE 6 alimentation T.E 6-logement de fonction</t>
  </si>
  <si>
    <t>Tableau secondaire pour éclairage extérieur</t>
  </si>
  <si>
    <t>CABLE ARME U1000 RO2V DE TOUTES DIMENSIONS</t>
  </si>
  <si>
    <t xml:space="preserve"> Câble 4*25mm2+T</t>
  </si>
  <si>
    <t xml:space="preserve"> Câble 4*16mm2+T</t>
  </si>
  <si>
    <t xml:space="preserve"> Câble 4*10mm2+T</t>
  </si>
  <si>
    <t xml:space="preserve"> Câble 2*10mm2+T</t>
  </si>
  <si>
    <t>Circuit équipotentiel</t>
  </si>
  <si>
    <t>Mise à la terre en cuivre nu de 28 mm²</t>
  </si>
  <si>
    <t>Regards de tirage</t>
  </si>
  <si>
    <t>FOYERS ET PRISES</t>
  </si>
  <si>
    <t>Foyer lumineux simple allumage</t>
  </si>
  <si>
    <t>Foyer lumineux double allumage</t>
  </si>
  <si>
    <t>Foyer lumineux simple allumage étanche</t>
  </si>
  <si>
    <t>Foyer lumineux double allumage étanche</t>
  </si>
  <si>
    <t xml:space="preserve">Foyer lumineux simple va et vient </t>
  </si>
  <si>
    <t>Foyer lumineux  bouton poussoirs</t>
  </si>
  <si>
    <t>Foyer lumineux supplémentaire</t>
  </si>
  <si>
    <t>Detecteur de présence</t>
  </si>
  <si>
    <t>DISTRIBUTION PRISES DE COURANT ET ALIMENTATIONS</t>
  </si>
  <si>
    <t>prise de courant normal 2x16A  - 2P+T</t>
  </si>
  <si>
    <t xml:space="preserve">prise de courant 2x16A  - 2P+T étanche </t>
  </si>
  <si>
    <t xml:space="preserve"> Prise TV</t>
  </si>
  <si>
    <t xml:space="preserve"> Prise téléphone</t>
  </si>
  <si>
    <t>SONNERIE DE LOGEMENT</t>
  </si>
  <si>
    <t>LA SIRENE SCOLAIRE</t>
  </si>
  <si>
    <t>Camera IP fixe dome intérieure jour/nuit WDR</t>
  </si>
  <si>
    <t>Camera IP extérieure jour/nuit WDR</t>
  </si>
  <si>
    <t>Enregistreur video en reseau 16 channel</t>
  </si>
  <si>
    <t>Moniteur de visualisation LED avec support</t>
  </si>
  <si>
    <t xml:space="preserve">Cable multipaire de 14 paires </t>
  </si>
  <si>
    <t>Armoire repartiteur informatique 19U</t>
  </si>
  <si>
    <t>Panneau de brassage 24 ports CAT 6A</t>
  </si>
  <si>
    <t>Prise informatique RJ45</t>
  </si>
  <si>
    <t>Cordons de brassage F/UTP CAT 6A</t>
  </si>
  <si>
    <t>EQUIPEMENTS ACTIFS</t>
  </si>
  <si>
    <t>Switch 24 ports 10/100/1000 poe+</t>
  </si>
  <si>
    <t>LUSTRERIE</t>
  </si>
  <si>
    <t>Luminaire carré  600x600 LED  - gamme lucipanel Evo 40W</t>
  </si>
  <si>
    <t xml:space="preserve">Pannel encastré ou apparent LED 30X30 - gamme lucipanel Evo 40W </t>
  </si>
  <si>
    <t>Luminaire spot étanche LED</t>
  </si>
  <si>
    <t>Luminaire lavabo LED</t>
  </si>
  <si>
    <t xml:space="preserve">Projecteur étanche </t>
  </si>
  <si>
    <t>ECLAIRAGE DE SECURITE</t>
  </si>
  <si>
    <t>Bloc autonome de securite 70 lumens</t>
  </si>
  <si>
    <t>installation data shaow</t>
  </si>
  <si>
    <t>TOTAL ELECTRICITE –LUSTRERIE</t>
  </si>
  <si>
    <t>VI. PLOMBERIE SANITAIRE &amp; PROTECTION INCENDIE</t>
  </si>
  <si>
    <t>Branchement au réseau d'eau potable</t>
  </si>
  <si>
    <t>Canalisation tube Polyéthylène  PEHD</t>
  </si>
  <si>
    <t>diamètre 40</t>
  </si>
  <si>
    <t>diamètre 32</t>
  </si>
  <si>
    <t>diamètre 25</t>
  </si>
  <si>
    <t>Canalisation en PER - retube  tous diamètres de section approprié</t>
  </si>
  <si>
    <t>Alimentation en tube PPR PN 20 Polypropylène</t>
  </si>
  <si>
    <t>diamètre 20</t>
  </si>
  <si>
    <t>Collecteur de distribution en bronze à plusieurs départs</t>
  </si>
  <si>
    <t>Vanne d'arrêt tout diamètre en PPR PN10</t>
  </si>
  <si>
    <t>Robinet de service</t>
  </si>
  <si>
    <t>Robinet d'arrosage</t>
  </si>
  <si>
    <t>Evacuation et chute en PVC série 1</t>
  </si>
  <si>
    <t>PVC diamètre 75</t>
  </si>
  <si>
    <t>PVC diamètre 110</t>
  </si>
  <si>
    <t>PVC diamètre 125</t>
  </si>
  <si>
    <t>Gargouilles</t>
  </si>
  <si>
    <t xml:space="preserve">Crapaudine </t>
  </si>
  <si>
    <t>Appareils sanitaires</t>
  </si>
  <si>
    <t xml:space="preserve">WC a l'anglaise </t>
  </si>
  <si>
    <t>Lave main pour P.M.R</t>
  </si>
  <si>
    <t xml:space="preserve">Receveur de douche </t>
  </si>
  <si>
    <t xml:space="preserve">Lavabo sur colonne </t>
  </si>
  <si>
    <t>WC à la turque</t>
  </si>
  <si>
    <t>ACCESSOIRES SANITAIRE</t>
  </si>
  <si>
    <t>Siphon de sol</t>
  </si>
  <si>
    <t>Chauffe eau eau éléctrique 75 litres</t>
  </si>
  <si>
    <t>Nourice pour compteurs</t>
  </si>
  <si>
    <t>Château d'eau en plastique 1000 litres</t>
  </si>
  <si>
    <t>Fourniture et pose de pompe de refoulement</t>
  </si>
  <si>
    <t>PROTECTION INCENDIE</t>
  </si>
  <si>
    <t>Fourniture et installation de RIA y compris alimentation et vanne</t>
  </si>
  <si>
    <t>Extincteur à eau pulvérisé de 6L</t>
  </si>
  <si>
    <t>Extincteur à poudre de 9Kg</t>
  </si>
  <si>
    <t>TOTAL PLOMBERIE-SANITAIRE &amp; PROTECTION INCENDIE</t>
  </si>
  <si>
    <t>VII. TERRAIN DE SPORT</t>
  </si>
  <si>
    <t>Equipement terrains</t>
  </si>
  <si>
    <t>TOTAL TERRAIN DE SPORT</t>
  </si>
  <si>
    <t>VIII. PEINTURE</t>
  </si>
  <si>
    <t>Peinture vinylique sur façades</t>
  </si>
  <si>
    <t>m2</t>
  </si>
  <si>
    <t>Peinture VINYLIQUE  sur murs interieurs et plafonds</t>
  </si>
  <si>
    <t>Peinture SATINE sur murs interieurs et plafonds</t>
  </si>
  <si>
    <t xml:space="preserve">Peinture glycerophtalique laquée sur ménuiserie métallique </t>
  </si>
  <si>
    <t xml:space="preserve">Peinture glycerophtalique laquée sur ménuiserie bois </t>
  </si>
  <si>
    <t>TOTAL PEINTURE</t>
  </si>
  <si>
    <t>IX. AMENAGEMENTS EXTERIEURS - DIVERS</t>
  </si>
  <si>
    <t>ESPACE VERT</t>
  </si>
  <si>
    <t xml:space="preserve">Apport et mise en place de terre végétale y compris fourniture de gazon </t>
  </si>
  <si>
    <t>Bordure jardinière</t>
  </si>
  <si>
    <t>TOTAL AMENAGEMENTS EXTERIEURS - DIVERS</t>
  </si>
  <si>
    <t>RECAPITULATION</t>
  </si>
  <si>
    <t>TOTAL HORS TAXES</t>
  </si>
  <si>
    <t>T.V.A 20%</t>
  </si>
  <si>
    <t>MONTANT T.T.C</t>
  </si>
  <si>
    <t>TAUX DE RABAIS OU MAJORATION</t>
  </si>
  <si>
    <t>MONTANT RABAIS OU MAJORATION</t>
  </si>
  <si>
    <t>TOTAL GENERAL APRES RABAIS OU MAJORATION T.T.C</t>
  </si>
  <si>
    <t>Arrêté le présent bordereau des prix - détail estimatif à la somme de TTC :</t>
  </si>
  <si>
    <t>Revêtement de sol en granito poli blanc, gris ou noir y compris bande , joint en plastique et plinthe de 10cm de hauteur</t>
  </si>
  <si>
    <t>Revêtement de sol en carreaux compacto decoupe laser 40 x40 cm y/c plinthes</t>
  </si>
  <si>
    <t>Revêtement de sol en carrelage compacto decoupe laser 60 x60 cm y compris plinthe</t>
  </si>
  <si>
    <t>Revêtement de sol en gres-cerame  antiderapant y compris plinthe</t>
  </si>
  <si>
    <t>Revêtement mural en grés cérame teinté dans la masse</t>
  </si>
  <si>
    <t>Revêtement crédence en grés cérame h=60cm</t>
  </si>
  <si>
    <t>Revêtement de sol en marbre pour palier de repos y compris plinthe</t>
  </si>
  <si>
    <t>Revêtement escalier en marbre pour marche et contre marche y/c plinthe</t>
  </si>
  <si>
    <t>Revêtement des tablettes en granit</t>
  </si>
  <si>
    <t>Revêtement en marbre bouchardé y/c plinthes</t>
  </si>
  <si>
    <t>Revêtement façade en pierre de Taza découpée au laser</t>
  </si>
  <si>
    <t>Revêtement façade en pierre d’essmara découpée au laser</t>
  </si>
  <si>
    <t>Revêtement souple en gerflor  y compris remontées</t>
  </si>
  <si>
    <t>Revêtement sol amortissant y/c plinthes</t>
  </si>
  <si>
    <t>PLACARD SOUS PAILLASSE ET PLACARD HAUT Y/C ETAGERES ET CAISSONS</t>
  </si>
  <si>
    <t>WC a l'anglaise  pour enfant</t>
  </si>
  <si>
    <t>Lave main pour Enfant</t>
  </si>
  <si>
    <t>Lavabo vasque encastré</t>
  </si>
  <si>
    <t>Evier en inox  a 2 bacs</t>
  </si>
  <si>
    <t>Bidet</t>
  </si>
  <si>
    <t>Siege de wc a l'anglaise pour P.M.R Y/c barre d'appui en inox</t>
  </si>
  <si>
    <t>Equipement pour douche</t>
  </si>
  <si>
    <t xml:space="preserve">Mur de clôture décoratif </t>
  </si>
  <si>
    <t>Revetement en pavé autobloquant 8 CM</t>
  </si>
  <si>
    <t>Revetement en pavé autobloquant 6 CM</t>
  </si>
  <si>
    <t>Banc  préfébriqué complet</t>
  </si>
  <si>
    <t>Fourniture et plantation de washnotonia robusta a 3 m</t>
  </si>
  <si>
    <r>
      <rPr>
        <sz val="12"/>
        <color theme="1"/>
        <rFont val="Tahoma"/>
        <family val="2"/>
      </rPr>
      <t> </t>
    </r>
    <r>
      <rPr>
        <b/>
        <u/>
        <sz val="12"/>
        <color theme="1"/>
        <rFont val="Calibri"/>
        <family val="2"/>
        <scheme val="minor"/>
      </rPr>
      <t>ROYAUME DU MAROC 
Académie Régionale d’Education et de Formation
Région Laâyoune Sakia El Hamra
Direction Provinciale de Laâyoune</t>
    </r>
  </si>
  <si>
    <t>Faux plafond modulaire Y/C bande en staff lisse &amp; joint creux 5*5</t>
  </si>
  <si>
    <t>TE 7 alimentation T.E 7-salle prescolaire</t>
  </si>
  <si>
    <t>Ens</t>
  </si>
  <si>
    <t>Terrain de sport en béton lissé à l'hélicoptère y/c peinture en epoxy</t>
  </si>
  <si>
    <t>Fourniture et plantation du massif arbustif</t>
  </si>
  <si>
    <t>Deémolition tout corps d'etat</t>
  </si>
  <si>
    <t>Evier en inox a 1 bac</t>
  </si>
  <si>
    <t>Revêtement en rev déco de 60 x 40</t>
  </si>
  <si>
    <t>Objet : TRAVAUX DE CONSTRUCTION D’UNE ECOLE PRIMAIRE À LA VILLE D’EL MARSA -LOT UNIQUE-</t>
  </si>
  <si>
    <t>Appel d’offres ouvert au rabais ou à majoration N° 27/2026/CONS/DMENLAAY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</si>
</sst>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#,##0.00_ ;\-#,##0.00\ "/>
    <numFmt numFmtId="166" formatCode="#,##0.00\ _F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 Light"/>
      <family val="1"/>
      <scheme val="major"/>
    </font>
    <font>
      <b/>
      <u/>
      <sz val="12"/>
      <color theme="1"/>
      <name val="Calibri"/>
      <family val="2"/>
      <scheme val="minor"/>
    </font>
    <font>
      <sz val="12"/>
      <color theme="1"/>
      <name val="Tahoma"/>
      <family val="2"/>
    </font>
    <font>
      <b/>
      <sz val="12"/>
      <name val="Calibri Light"/>
      <family val="1"/>
      <scheme val="major"/>
    </font>
    <font>
      <b/>
      <sz val="11"/>
      <name val="Calibri Light"/>
      <family val="1"/>
      <scheme val="major"/>
    </font>
    <font>
      <sz val="10"/>
      <name val="Calibri Light"/>
      <family val="1"/>
      <scheme val="major"/>
    </font>
    <font>
      <b/>
      <u/>
      <sz val="10"/>
      <name val="Calibri Light"/>
      <family val="1"/>
      <scheme val="major"/>
    </font>
    <font>
      <b/>
      <sz val="10"/>
      <name val="Calibri Light"/>
      <family val="1"/>
      <scheme val="major"/>
    </font>
    <font>
      <u/>
      <sz val="10"/>
      <name val="Calibri Light"/>
      <family val="1"/>
      <scheme val="major"/>
    </font>
    <font>
      <b/>
      <sz val="15"/>
      <name val="Calibri Light"/>
      <family val="1"/>
      <scheme val="major"/>
    </font>
    <font>
      <b/>
      <i/>
      <sz val="12"/>
      <name val="Calibri Light"/>
      <family val="1"/>
      <scheme val="major"/>
    </font>
    <font>
      <b/>
      <u/>
      <sz val="14"/>
      <name val="Calibri Light"/>
      <family val="1"/>
      <scheme val="maj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93">
    <xf numFmtId="0" fontId="0" fillId="0" borderId="0" xfId="0"/>
    <xf numFmtId="0" fontId="2" fillId="2" borderId="0" xfId="1" applyFont="1" applyFill="1" applyAlignment="1">
      <alignment horizontal="center"/>
    </xf>
    <xf numFmtId="0" fontId="2" fillId="2" borderId="0" xfId="1" applyFont="1" applyFill="1"/>
    <xf numFmtId="2" fontId="2" fillId="2" borderId="0" xfId="2" applyNumberFormat="1" applyFont="1" applyFill="1" applyAlignment="1" applyProtection="1">
      <alignment horizontal="center"/>
    </xf>
    <xf numFmtId="164" fontId="2" fillId="2" borderId="0" xfId="2" applyFont="1" applyFill="1" applyAlignment="1" applyProtection="1">
      <alignment horizontal="center"/>
    </xf>
    <xf numFmtId="164" fontId="6" fillId="3" borderId="3" xfId="2" applyFont="1" applyFill="1" applyBorder="1" applyAlignment="1" applyProtection="1">
      <alignment horizontal="center" vertical="center" wrapText="1"/>
    </xf>
    <xf numFmtId="0" fontId="7" fillId="2" borderId="0" xfId="1" applyFont="1" applyFill="1" applyAlignment="1">
      <alignment wrapText="1"/>
    </xf>
    <xf numFmtId="164" fontId="8" fillId="4" borderId="3" xfId="1" applyNumberFormat="1" applyFont="1" applyFill="1" applyBorder="1" applyAlignment="1">
      <alignment horizontal="left" vertical="center"/>
    </xf>
    <xf numFmtId="0" fontId="7" fillId="4" borderId="3" xfId="1" applyFont="1" applyFill="1" applyBorder="1" applyAlignment="1">
      <alignment horizontal="center" vertical="center"/>
    </xf>
    <xf numFmtId="2" fontId="7" fillId="4" borderId="3" xfId="2" applyNumberFormat="1" applyFont="1" applyFill="1" applyBorder="1" applyAlignment="1" applyProtection="1">
      <alignment horizontal="center" vertical="center"/>
    </xf>
    <xf numFmtId="164" fontId="7" fillId="4" borderId="3" xfId="2" applyFont="1" applyFill="1" applyBorder="1" applyAlignment="1" applyProtection="1">
      <alignment horizontal="center" vertical="center"/>
    </xf>
    <xf numFmtId="0" fontId="7" fillId="2" borderId="0" xfId="1" applyFont="1" applyFill="1" applyAlignment="1">
      <alignment vertical="center"/>
    </xf>
    <xf numFmtId="0" fontId="7" fillId="5" borderId="3" xfId="1" applyFont="1" applyFill="1" applyBorder="1" applyAlignment="1">
      <alignment vertical="center"/>
    </xf>
    <xf numFmtId="0" fontId="7" fillId="5" borderId="3" xfId="1" applyFont="1" applyFill="1" applyBorder="1" applyAlignment="1">
      <alignment horizontal="center" vertical="center"/>
    </xf>
    <xf numFmtId="2" fontId="7" fillId="5" borderId="3" xfId="2" applyNumberFormat="1" applyFont="1" applyFill="1" applyBorder="1" applyAlignment="1" applyProtection="1">
      <alignment horizontal="center" vertical="center"/>
    </xf>
    <xf numFmtId="164" fontId="7" fillId="5" borderId="3" xfId="2" applyFont="1" applyFill="1" applyBorder="1" applyAlignment="1" applyProtection="1">
      <alignment horizontal="center" vertical="center"/>
    </xf>
    <xf numFmtId="0" fontId="7" fillId="2" borderId="3" xfId="1" applyFont="1" applyFill="1" applyBorder="1" applyAlignment="1">
      <alignment vertical="center" wrapText="1"/>
    </xf>
    <xf numFmtId="0" fontId="7" fillId="2" borderId="3" xfId="1" applyFont="1" applyFill="1" applyBorder="1" applyAlignment="1">
      <alignment horizontal="center" vertical="center"/>
    </xf>
    <xf numFmtId="4" fontId="7" fillId="2" borderId="3" xfId="2" applyNumberFormat="1" applyFont="1" applyFill="1" applyBorder="1" applyAlignment="1" applyProtection="1">
      <alignment horizontal="center" vertical="center"/>
    </xf>
    <xf numFmtId="4" fontId="7" fillId="2" borderId="3" xfId="2" applyNumberFormat="1" applyFont="1" applyFill="1" applyBorder="1" applyAlignment="1" applyProtection="1">
      <alignment horizontal="center" vertical="center"/>
      <protection locked="0"/>
    </xf>
    <xf numFmtId="0" fontId="7" fillId="2" borderId="0" xfId="1" applyFont="1" applyFill="1"/>
    <xf numFmtId="0" fontId="7" fillId="5" borderId="3" xfId="1" applyFont="1" applyFill="1" applyBorder="1"/>
    <xf numFmtId="0" fontId="7" fillId="5" borderId="3" xfId="1" applyFont="1" applyFill="1" applyBorder="1" applyAlignment="1">
      <alignment horizontal="center"/>
    </xf>
    <xf numFmtId="164" fontId="7" fillId="5" borderId="3" xfId="2" applyFont="1" applyFill="1" applyBorder="1" applyAlignment="1" applyProtection="1">
      <alignment horizontal="center"/>
    </xf>
    <xf numFmtId="0" fontId="9" fillId="5" borderId="3" xfId="1" applyFont="1" applyFill="1" applyBorder="1" applyAlignment="1">
      <alignment horizontal="center"/>
    </xf>
    <xf numFmtId="0" fontId="9" fillId="2" borderId="3" xfId="1" applyFont="1" applyFill="1" applyBorder="1" applyAlignment="1">
      <alignment vertical="center"/>
    </xf>
    <xf numFmtId="0" fontId="9" fillId="2" borderId="3" xfId="1" applyFont="1" applyFill="1" applyBorder="1" applyAlignment="1">
      <alignment horizontal="center"/>
    </xf>
    <xf numFmtId="164" fontId="7" fillId="2" borderId="3" xfId="2" applyFont="1" applyFill="1" applyBorder="1" applyAlignment="1" applyProtection="1">
      <alignment horizontal="center"/>
    </xf>
    <xf numFmtId="0" fontId="7" fillId="2" borderId="4" xfId="1" applyFont="1" applyFill="1" applyBorder="1" applyAlignment="1">
      <alignment vertical="center" wrapText="1"/>
    </xf>
    <xf numFmtId="0" fontId="8" fillId="6" borderId="5" xfId="1" applyFont="1" applyFill="1" applyBorder="1" applyAlignment="1">
      <alignment horizontal="center"/>
    </xf>
    <xf numFmtId="0" fontId="10" fillId="6" borderId="2" xfId="1" applyFont="1" applyFill="1" applyBorder="1" applyAlignment="1">
      <alignment horizontal="center"/>
    </xf>
    <xf numFmtId="164" fontId="7" fillId="6" borderId="3" xfId="2" applyFont="1" applyFill="1" applyBorder="1" applyAlignment="1" applyProtection="1">
      <alignment horizontal="center"/>
    </xf>
    <xf numFmtId="4" fontId="7" fillId="6" borderId="1" xfId="2" applyNumberFormat="1" applyFont="1" applyFill="1" applyBorder="1" applyAlignment="1" applyProtection="1">
      <alignment horizontal="center"/>
    </xf>
    <xf numFmtId="164" fontId="8" fillId="4" borderId="6" xfId="1" applyNumberFormat="1" applyFont="1" applyFill="1" applyBorder="1" applyAlignment="1">
      <alignment horizontal="left" vertical="center"/>
    </xf>
    <xf numFmtId="164" fontId="7" fillId="4" borderId="3" xfId="2" applyFont="1" applyFill="1" applyBorder="1" applyAlignment="1" applyProtection="1">
      <alignment horizontal="center"/>
    </xf>
    <xf numFmtId="0" fontId="9" fillId="5" borderId="3" xfId="1" applyFont="1" applyFill="1" applyBorder="1" applyAlignment="1">
      <alignment vertical="center" wrapText="1"/>
    </xf>
    <xf numFmtId="0" fontId="8" fillId="6" borderId="5" xfId="1" applyFont="1" applyFill="1" applyBorder="1" applyAlignment="1">
      <alignment horizontal="center" vertical="center"/>
    </xf>
    <xf numFmtId="2" fontId="7" fillId="6" borderId="3" xfId="2" applyNumberFormat="1" applyFont="1" applyFill="1" applyBorder="1" applyAlignment="1" applyProtection="1">
      <alignment horizontal="center"/>
    </xf>
    <xf numFmtId="2" fontId="7" fillId="5" borderId="3" xfId="2" applyNumberFormat="1" applyFont="1" applyFill="1" applyBorder="1" applyAlignment="1" applyProtection="1">
      <alignment horizontal="center"/>
    </xf>
    <xf numFmtId="164" fontId="7" fillId="2" borderId="0" xfId="2" applyFont="1" applyFill="1" applyAlignment="1" applyProtection="1">
      <alignment horizontal="center"/>
    </xf>
    <xf numFmtId="0" fontId="6" fillId="2" borderId="0" xfId="1" applyFont="1" applyFill="1"/>
    <xf numFmtId="2" fontId="2" fillId="2" borderId="0" xfId="2" applyNumberFormat="1" applyFont="1" applyFill="1" applyProtection="1"/>
    <xf numFmtId="165" fontId="6" fillId="2" borderId="0" xfId="2" applyNumberFormat="1" applyFont="1" applyFill="1" applyAlignment="1" applyProtection="1">
      <alignment horizontal="center"/>
    </xf>
    <xf numFmtId="166" fontId="2" fillId="2" borderId="0" xfId="1" applyNumberFormat="1" applyFont="1" applyFill="1"/>
    <xf numFmtId="164" fontId="2" fillId="2" borderId="0" xfId="2" applyFont="1" applyFill="1" applyAlignment="1" applyProtection="1"/>
    <xf numFmtId="164" fontId="2" fillId="2" borderId="0" xfId="2" applyFont="1" applyFill="1" applyProtection="1"/>
    <xf numFmtId="2" fontId="12" fillId="2" borderId="0" xfId="2" applyNumberFormat="1" applyFont="1" applyFill="1" applyBorder="1" applyAlignment="1" applyProtection="1">
      <protection locked="0"/>
    </xf>
    <xf numFmtId="164" fontId="6" fillId="3" borderId="12" xfId="2" applyFont="1" applyFill="1" applyBorder="1" applyAlignment="1" applyProtection="1">
      <alignment horizontal="center" vertical="center" wrapText="1"/>
    </xf>
    <xf numFmtId="164" fontId="6" fillId="3" borderId="13" xfId="2" applyFont="1" applyFill="1" applyBorder="1" applyAlignment="1" applyProtection="1">
      <alignment horizontal="center" wrapText="1"/>
    </xf>
    <xf numFmtId="164" fontId="6" fillId="3" borderId="15" xfId="2" applyFont="1" applyFill="1" applyBorder="1" applyAlignment="1" applyProtection="1">
      <alignment horizontal="center" vertical="center" wrapText="1"/>
    </xf>
    <xf numFmtId="164" fontId="8" fillId="4" borderId="14" xfId="1" applyNumberFormat="1" applyFont="1" applyFill="1" applyBorder="1" applyAlignment="1">
      <alignment vertical="center"/>
    </xf>
    <xf numFmtId="164" fontId="7" fillId="4" borderId="15" xfId="2" applyFont="1" applyFill="1" applyBorder="1" applyAlignment="1" applyProtection="1">
      <alignment horizontal="center" vertical="center"/>
    </xf>
    <xf numFmtId="0" fontId="9" fillId="5" borderId="14" xfId="1" applyFont="1" applyFill="1" applyBorder="1" applyAlignment="1">
      <alignment vertical="center"/>
    </xf>
    <xf numFmtId="164" fontId="7" fillId="5" borderId="15" xfId="2" applyFont="1" applyFill="1" applyBorder="1" applyAlignment="1" applyProtection="1">
      <alignment horizontal="center" vertical="center"/>
    </xf>
    <xf numFmtId="0" fontId="7" fillId="2" borderId="14" xfId="1" quotePrefix="1" applyFont="1" applyFill="1" applyBorder="1" applyAlignment="1">
      <alignment horizontal="center" vertical="center" wrapText="1"/>
    </xf>
    <xf numFmtId="4" fontId="7" fillId="2" borderId="15" xfId="2" applyNumberFormat="1" applyFont="1" applyFill="1" applyBorder="1" applyAlignment="1" applyProtection="1">
      <alignment horizontal="center" vertical="center"/>
    </xf>
    <xf numFmtId="164" fontId="7" fillId="5" borderId="15" xfId="2" applyFont="1" applyFill="1" applyBorder="1" applyAlignment="1" applyProtection="1">
      <alignment horizontal="center"/>
    </xf>
    <xf numFmtId="0" fontId="9" fillId="2" borderId="14" xfId="1" quotePrefix="1" applyFont="1" applyFill="1" applyBorder="1" applyAlignment="1">
      <alignment horizontal="center" vertical="center" wrapText="1"/>
    </xf>
    <xf numFmtId="164" fontId="7" fillId="2" borderId="15" xfId="2" applyFont="1" applyFill="1" applyBorder="1" applyAlignment="1" applyProtection="1">
      <alignment horizontal="center"/>
    </xf>
    <xf numFmtId="0" fontId="7" fillId="6" borderId="16" xfId="1" applyFont="1" applyFill="1" applyBorder="1" applyAlignment="1">
      <alignment horizontal="center"/>
    </xf>
    <xf numFmtId="4" fontId="6" fillId="6" borderId="17" xfId="2" applyNumberFormat="1" applyFont="1" applyFill="1" applyBorder="1" applyAlignment="1" applyProtection="1">
      <alignment horizontal="center" vertical="center"/>
    </xf>
    <xf numFmtId="164" fontId="7" fillId="4" borderId="18" xfId="2" applyFont="1" applyFill="1" applyBorder="1" applyAlignment="1" applyProtection="1">
      <alignment horizontal="center" vertical="center"/>
    </xf>
    <xf numFmtId="0" fontId="9" fillId="5" borderId="15" xfId="1" applyFont="1" applyFill="1" applyBorder="1" applyAlignment="1">
      <alignment vertical="center" wrapText="1"/>
    </xf>
    <xf numFmtId="0" fontId="7" fillId="6" borderId="19" xfId="1" applyFont="1" applyFill="1" applyBorder="1" applyAlignment="1">
      <alignment horizontal="center"/>
    </xf>
    <xf numFmtId="0" fontId="8" fillId="6" borderId="20" xfId="1" applyFont="1" applyFill="1" applyBorder="1" applyAlignment="1">
      <alignment horizontal="center"/>
    </xf>
    <xf numFmtId="0" fontId="10" fillId="6" borderId="21" xfId="1" applyFont="1" applyFill="1" applyBorder="1" applyAlignment="1">
      <alignment horizontal="center"/>
    </xf>
    <xf numFmtId="2" fontId="7" fillId="6" borderId="22" xfId="2" applyNumberFormat="1" applyFont="1" applyFill="1" applyBorder="1" applyAlignment="1" applyProtection="1">
      <alignment horizontal="center"/>
    </xf>
    <xf numFmtId="4" fontId="7" fillId="6" borderId="23" xfId="2" applyNumberFormat="1" applyFont="1" applyFill="1" applyBorder="1" applyAlignment="1" applyProtection="1">
      <alignment horizontal="center"/>
    </xf>
    <xf numFmtId="4" fontId="6" fillId="6" borderId="24" xfId="2" applyNumberFormat="1" applyFont="1" applyFill="1" applyBorder="1" applyAlignment="1" applyProtection="1">
      <alignment horizontal="center" vertical="center"/>
    </xf>
    <xf numFmtId="0" fontId="7" fillId="0" borderId="14" xfId="1" quotePrefix="1" applyFont="1" applyBorder="1" applyAlignment="1">
      <alignment horizontal="center" vertical="center" wrapText="1"/>
    </xf>
    <xf numFmtId="164" fontId="6" fillId="2" borderId="7" xfId="1" applyNumberFormat="1" applyFont="1" applyFill="1" applyBorder="1" applyAlignment="1">
      <alignment horizontal="center"/>
    </xf>
    <xf numFmtId="164" fontId="6" fillId="2" borderId="8" xfId="1" applyNumberFormat="1" applyFont="1" applyFill="1" applyBorder="1" applyAlignment="1">
      <alignment horizontal="center"/>
    </xf>
    <xf numFmtId="164" fontId="6" fillId="2" borderId="9" xfId="1" applyNumberFormat="1" applyFont="1" applyFill="1" applyBorder="1" applyAlignment="1">
      <alignment horizontal="center"/>
    </xf>
    <xf numFmtId="165" fontId="6" fillId="2" borderId="7" xfId="2" applyNumberFormat="1" applyFont="1" applyFill="1" applyBorder="1" applyAlignment="1" applyProtection="1">
      <alignment horizontal="center"/>
    </xf>
    <xf numFmtId="165" fontId="6" fillId="2" borderId="9" xfId="2" applyNumberFormat="1" applyFont="1" applyFill="1" applyBorder="1" applyAlignment="1" applyProtection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2" borderId="0" xfId="1" applyFont="1" applyFill="1" applyAlignment="1">
      <alignment horizontal="center"/>
    </xf>
    <xf numFmtId="0" fontId="5" fillId="7" borderId="0" xfId="1" applyFont="1" applyFill="1" applyAlignment="1">
      <alignment horizontal="center" wrapText="1"/>
    </xf>
    <xf numFmtId="0" fontId="5" fillId="7" borderId="0" xfId="1" applyFont="1" applyFill="1" applyAlignment="1">
      <alignment horizontal="center"/>
    </xf>
    <xf numFmtId="0" fontId="6" fillId="3" borderId="11" xfId="1" applyFont="1" applyFill="1" applyBorder="1" applyAlignment="1">
      <alignment horizontal="center" vertical="center" wrapText="1"/>
    </xf>
    <xf numFmtId="0" fontId="6" fillId="3" borderId="14" xfId="1" applyFont="1" applyFill="1" applyBorder="1" applyAlignment="1">
      <alignment horizontal="center" vertical="center" wrapText="1"/>
    </xf>
    <xf numFmtId="0" fontId="6" fillId="3" borderId="12" xfId="1" applyFont="1" applyFill="1" applyBorder="1" applyAlignment="1">
      <alignment horizontal="center" vertical="center" wrapText="1"/>
    </xf>
    <xf numFmtId="0" fontId="6" fillId="3" borderId="3" xfId="1" applyFont="1" applyFill="1" applyBorder="1" applyAlignment="1">
      <alignment horizontal="center" vertical="center" wrapText="1"/>
    </xf>
    <xf numFmtId="2" fontId="6" fillId="3" borderId="12" xfId="2" applyNumberFormat="1" applyFont="1" applyFill="1" applyBorder="1" applyAlignment="1" applyProtection="1">
      <alignment horizontal="center" vertical="center" wrapText="1"/>
    </xf>
    <xf numFmtId="2" fontId="6" fillId="3" borderId="3" xfId="2" applyNumberFormat="1" applyFont="1" applyFill="1" applyBorder="1" applyAlignment="1" applyProtection="1">
      <alignment horizontal="center" vertical="center" wrapText="1"/>
    </xf>
    <xf numFmtId="0" fontId="11" fillId="2" borderId="0" xfId="1" applyFont="1" applyFill="1" applyAlignment="1">
      <alignment horizontal="center"/>
    </xf>
    <xf numFmtId="0" fontId="9" fillId="5" borderId="16" xfId="1" applyFont="1" applyFill="1" applyBorder="1" applyAlignment="1">
      <alignment horizontal="left" vertical="center" wrapText="1"/>
    </xf>
    <xf numFmtId="0" fontId="9" fillId="5" borderId="2" xfId="1" applyFont="1" applyFill="1" applyBorder="1" applyAlignment="1">
      <alignment horizontal="left" vertical="center" wrapText="1"/>
    </xf>
    <xf numFmtId="2" fontId="2" fillId="2" borderId="0" xfId="2" applyNumberFormat="1" applyFont="1" applyFill="1" applyAlignment="1" applyProtection="1">
      <alignment horizontal="center"/>
    </xf>
    <xf numFmtId="0" fontId="6" fillId="2" borderId="0" xfId="1" applyFont="1" applyFill="1" applyAlignment="1">
      <alignment horizontal="left"/>
    </xf>
    <xf numFmtId="2" fontId="12" fillId="2" borderId="0" xfId="2" applyNumberFormat="1" applyFont="1" applyFill="1" applyBorder="1" applyAlignment="1" applyProtection="1">
      <alignment horizontal="center" vertical="center"/>
      <protection locked="0"/>
    </xf>
    <xf numFmtId="0" fontId="13" fillId="2" borderId="10" xfId="1" applyFont="1" applyFill="1" applyBorder="1" applyAlignment="1">
      <alignment horizontal="center" vertical="center"/>
    </xf>
  </cellXfs>
  <cellStyles count="3">
    <cellStyle name="Milliers 2 2 2" xfId="2" xr:uid="{00000000-0005-0000-0000-000000000000}"/>
    <cellStyle name="Normal" xfId="0" builtinId="0"/>
    <cellStyle name="Normal 6 2" xfId="1" xr:uid="{00000000-0005-0000-0000-000002000000}"/>
  </cellStyles>
  <dxfs count="62">
    <dxf>
      <fill>
        <patternFill>
          <bgColor rgb="FFFFFF00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rgb="FFFFFF00"/>
        </patternFill>
      </fill>
    </dxf>
    <dxf>
      <fill>
        <patternFill>
          <bgColor theme="6" tint="0.79998168889431442"/>
        </patternFill>
      </fill>
    </dxf>
    <dxf>
      <fill>
        <patternFill>
          <bgColor rgb="FFFFFF00"/>
        </patternFill>
      </fill>
    </dxf>
    <dxf>
      <fill>
        <patternFill>
          <bgColor theme="6" tint="0.79998168889431442"/>
        </patternFill>
      </fill>
    </dxf>
    <dxf>
      <fill>
        <patternFill>
          <bgColor rgb="FFFFFF00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rgb="FFFFFF00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rgb="FFFFFF00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1449133</xdr:colOff>
      <xdr:row>0</xdr:row>
      <xdr:rowOff>216218</xdr:rowOff>
    </xdr:from>
    <xdr:to>
      <xdr:col>3</xdr:col>
      <xdr:colOff>636589</xdr:colOff>
      <xdr:row>0</xdr:row>
      <xdr:rowOff>1155700</xdr:rowOff>
    </xdr:to>
    <xdr:pic>
      <xdr:nvPicPr>
        <xdr:cNvPr id="3" name="Image 2" descr="Accueil">
          <a:extLst>
            <a:ext uri="{FF2B5EF4-FFF2-40B4-BE49-F238E27FC236}">
              <a16:creationId xmlns:a16="http://schemas.microsoft.com/office/drawing/2014/main" id="{72C00287-325C-5974-4097-507AAC688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533" y="216218"/>
          <a:ext cx="5981956" cy="939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avidjaouda\Downloads\metre%20et%20estimat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RDEREAU DES PRIX "/>
      <sheetName val="BLOC LOGMENT"/>
      <sheetName val="BLOC SANITAIRE"/>
      <sheetName val="BLOC GUERITE"/>
      <sheetName val="BLOC ADMINISTRATION"/>
      <sheetName val="BLOC SALLES DE CLASSES"/>
      <sheetName val="PLM&amp; SANI&amp; INC"/>
      <sheetName val="ELC &amp; LUST 1&amp; CLM"/>
      <sheetName val=" INFO - VIDEO S  "/>
      <sheetName val="AMENAGEMENT EXTERIEUR "/>
      <sheetName val="BP G O"/>
      <sheetName val="BP plm&amp;san&amp;inc "/>
      <sheetName val="BP ELC&amp;LUST&amp;CLM"/>
      <sheetName val="BP INFO&amp; CVS"/>
      <sheetName val="Bd"/>
    </sheetNames>
    <sheetDataSet>
      <sheetData sheetId="0" refreshError="1">
        <row r="36">
          <cell r="D36">
            <v>18</v>
          </cell>
        </row>
        <row r="38">
          <cell r="D38">
            <v>5</v>
          </cell>
        </row>
        <row r="40">
          <cell r="D40">
            <v>8</v>
          </cell>
        </row>
        <row r="43">
          <cell r="D43">
            <v>169</v>
          </cell>
        </row>
        <row r="45">
          <cell r="D45">
            <v>92</v>
          </cell>
        </row>
        <row r="72">
          <cell r="D72">
            <v>356.2</v>
          </cell>
        </row>
        <row r="89">
          <cell r="D89">
            <v>17</v>
          </cell>
        </row>
        <row r="216">
          <cell r="D216">
            <v>16</v>
          </cell>
        </row>
        <row r="218">
          <cell r="D218">
            <v>240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 tint="0.34998626667073579"/>
  </sheetPr>
  <dimension ref="A1:F274"/>
  <sheetViews>
    <sheetView showGridLines="0" tabSelected="1" topLeftCell="A254" zoomScaleNormal="100" zoomScaleSheetLayoutView="110" workbookViewId="0">
      <selection activeCell="F6" sqref="F6"/>
    </sheetView>
  </sheetViews>
  <sheetFormatPr baseColWidth="10" defaultColWidth="11.42578125" defaultRowHeight="5.65" customHeight="1" x14ac:dyDescent="0.25"/>
  <cols>
    <col min="1" max="1" width="5.28515625" style="1" customWidth="1"/>
    <col min="2" max="2" width="83.7109375" style="2" customWidth="1"/>
    <col min="3" max="3" width="5.42578125" style="1" customWidth="1"/>
    <col min="4" max="4" width="11.140625" style="3" bestFit="1" customWidth="1"/>
    <col min="5" max="5" width="14.140625" style="4" bestFit="1" customWidth="1"/>
    <col min="6" max="6" width="17.28515625" style="4" bestFit="1" customWidth="1"/>
    <col min="7" max="16384" width="11.42578125" style="2"/>
  </cols>
  <sheetData>
    <row r="1" spans="1:6" ht="96" customHeight="1" x14ac:dyDescent="0.25"/>
    <row r="2" spans="1:6" ht="15.75" customHeight="1" x14ac:dyDescent="0.25">
      <c r="A2" s="75" t="s">
        <v>245</v>
      </c>
      <c r="B2" s="76"/>
      <c r="C2" s="76"/>
      <c r="D2" s="76"/>
      <c r="E2" s="76"/>
      <c r="F2" s="76"/>
    </row>
    <row r="3" spans="1:6" ht="16.5" customHeight="1" x14ac:dyDescent="0.25">
      <c r="A3" s="76"/>
      <c r="B3" s="76"/>
      <c r="C3" s="76"/>
      <c r="D3" s="76"/>
      <c r="E3" s="76"/>
      <c r="F3" s="76"/>
    </row>
    <row r="4" spans="1:6" ht="18" customHeight="1" x14ac:dyDescent="0.25">
      <c r="A4" s="76"/>
      <c r="B4" s="76"/>
      <c r="C4" s="76"/>
      <c r="D4" s="76"/>
      <c r="E4" s="76"/>
      <c r="F4" s="76"/>
    </row>
    <row r="5" spans="1:6" ht="23.25" customHeight="1" x14ac:dyDescent="0.25">
      <c r="A5" s="76"/>
      <c r="B5" s="76"/>
      <c r="C5" s="76"/>
      <c r="D5" s="76"/>
      <c r="E5" s="76"/>
      <c r="F5" s="76"/>
    </row>
    <row r="6" spans="1:6" ht="15.75" customHeight="1" x14ac:dyDescent="0.25">
      <c r="A6" s="2"/>
      <c r="C6" s="2"/>
      <c r="D6" s="2"/>
      <c r="E6" s="2"/>
      <c r="F6" s="2"/>
    </row>
    <row r="7" spans="1:6" ht="16.5" customHeight="1" x14ac:dyDescent="0.25">
      <c r="A7" s="77" t="s">
        <v>254</v>
      </c>
      <c r="B7" s="77"/>
      <c r="C7" s="77"/>
      <c r="D7" s="77"/>
      <c r="E7" s="77"/>
      <c r="F7" s="77"/>
    </row>
    <row r="8" spans="1:6" ht="18" customHeight="1" x14ac:dyDescent="0.25">
      <c r="A8" s="78" t="s">
        <v>255</v>
      </c>
      <c r="B8" s="79"/>
      <c r="C8" s="79"/>
      <c r="D8" s="79"/>
      <c r="E8" s="79"/>
      <c r="F8" s="79"/>
    </row>
    <row r="9" spans="1:6" ht="23.25" customHeight="1" thickBot="1" x14ac:dyDescent="0.3">
      <c r="A9" s="92" t="s">
        <v>0</v>
      </c>
      <c r="B9" s="92"/>
      <c r="C9" s="92"/>
      <c r="D9" s="92"/>
      <c r="E9" s="92"/>
      <c r="F9" s="92"/>
    </row>
    <row r="10" spans="1:6" s="6" customFormat="1" ht="14.25" customHeight="1" thickTop="1" x14ac:dyDescent="0.25">
      <c r="A10" s="80" t="s">
        <v>1</v>
      </c>
      <c r="B10" s="82" t="s">
        <v>2</v>
      </c>
      <c r="C10" s="82" t="s">
        <v>3</v>
      </c>
      <c r="D10" s="84" t="s">
        <v>4</v>
      </c>
      <c r="E10" s="47" t="s">
        <v>5</v>
      </c>
      <c r="F10" s="48" t="s">
        <v>6</v>
      </c>
    </row>
    <row r="11" spans="1:6" s="6" customFormat="1" ht="13.9" customHeight="1" x14ac:dyDescent="0.2">
      <c r="A11" s="81"/>
      <c r="B11" s="83"/>
      <c r="C11" s="83"/>
      <c r="D11" s="85"/>
      <c r="E11" s="5" t="s">
        <v>7</v>
      </c>
      <c r="F11" s="49" t="s">
        <v>8</v>
      </c>
    </row>
    <row r="12" spans="1:6" s="6" customFormat="1" ht="13.9" customHeight="1" x14ac:dyDescent="0.2">
      <c r="A12" s="81"/>
      <c r="B12" s="83"/>
      <c r="C12" s="83"/>
      <c r="D12" s="85"/>
      <c r="E12" s="5" t="s">
        <v>9</v>
      </c>
      <c r="F12" s="49" t="s">
        <v>9</v>
      </c>
    </row>
    <row r="13" spans="1:6" s="11" customFormat="1" ht="17.649999999999999" customHeight="1" x14ac:dyDescent="0.25">
      <c r="A13" s="50"/>
      <c r="B13" s="7" t="s">
        <v>10</v>
      </c>
      <c r="C13" s="8"/>
      <c r="D13" s="9"/>
      <c r="E13" s="10"/>
      <c r="F13" s="51"/>
    </row>
    <row r="14" spans="1:6" s="11" customFormat="1" ht="18.399999999999999" customHeight="1" x14ac:dyDescent="0.25">
      <c r="A14" s="52" t="s">
        <v>11</v>
      </c>
      <c r="B14" s="12"/>
      <c r="C14" s="13"/>
      <c r="D14" s="14"/>
      <c r="E14" s="15"/>
      <c r="F14" s="53"/>
    </row>
    <row r="15" spans="1:6" s="11" customFormat="1" ht="18.399999999999999" customHeight="1" x14ac:dyDescent="0.25">
      <c r="A15" s="54">
        <v>1</v>
      </c>
      <c r="B15" s="16" t="s">
        <v>251</v>
      </c>
      <c r="C15" s="17" t="s">
        <v>248</v>
      </c>
      <c r="D15" s="18">
        <v>1</v>
      </c>
      <c r="E15" s="19">
        <v>40000</v>
      </c>
      <c r="F15" s="55">
        <f>D15*E15</f>
        <v>40000</v>
      </c>
    </row>
    <row r="16" spans="1:6" s="20" customFormat="1" ht="20.65" customHeight="1" x14ac:dyDescent="0.2">
      <c r="A16" s="54">
        <v>2</v>
      </c>
      <c r="B16" s="16" t="s">
        <v>12</v>
      </c>
      <c r="C16" s="17" t="s">
        <v>13</v>
      </c>
      <c r="D16" s="18">
        <v>2600</v>
      </c>
      <c r="E16" s="19">
        <v>5</v>
      </c>
      <c r="F16" s="55">
        <f t="shared" ref="F16:F19" si="0">D16*E16</f>
        <v>13000</v>
      </c>
    </row>
    <row r="17" spans="1:6" s="20" customFormat="1" ht="20.65" customHeight="1" x14ac:dyDescent="0.2">
      <c r="A17" s="54">
        <v>3</v>
      </c>
      <c r="B17" s="16" t="s">
        <v>14</v>
      </c>
      <c r="C17" s="17" t="s">
        <v>15</v>
      </c>
      <c r="D17" s="18">
        <v>550</v>
      </c>
      <c r="E17" s="19">
        <v>160</v>
      </c>
      <c r="F17" s="55">
        <f t="shared" si="0"/>
        <v>88000</v>
      </c>
    </row>
    <row r="18" spans="1:6" s="20" customFormat="1" ht="20.65" customHeight="1" x14ac:dyDescent="0.2">
      <c r="A18" s="54">
        <v>4</v>
      </c>
      <c r="B18" s="16" t="s">
        <v>16</v>
      </c>
      <c r="C18" s="17" t="s">
        <v>15</v>
      </c>
      <c r="D18" s="18">
        <v>255</v>
      </c>
      <c r="E18" s="19">
        <v>30</v>
      </c>
      <c r="F18" s="55">
        <f t="shared" si="0"/>
        <v>7650</v>
      </c>
    </row>
    <row r="19" spans="1:6" s="20" customFormat="1" ht="20.65" customHeight="1" x14ac:dyDescent="0.2">
      <c r="A19" s="54">
        <v>5</v>
      </c>
      <c r="B19" s="16" t="s">
        <v>17</v>
      </c>
      <c r="C19" s="17" t="s">
        <v>15</v>
      </c>
      <c r="D19" s="18">
        <v>550</v>
      </c>
      <c r="E19" s="19">
        <v>80</v>
      </c>
      <c r="F19" s="55">
        <f t="shared" si="0"/>
        <v>44000</v>
      </c>
    </row>
    <row r="20" spans="1:6" s="20" customFormat="1" ht="18.399999999999999" customHeight="1" x14ac:dyDescent="0.2">
      <c r="A20" s="52" t="s">
        <v>18</v>
      </c>
      <c r="B20" s="21"/>
      <c r="C20" s="22"/>
      <c r="D20" s="23"/>
      <c r="E20" s="23"/>
      <c r="F20" s="56"/>
    </row>
    <row r="21" spans="1:6" s="20" customFormat="1" ht="20.65" customHeight="1" x14ac:dyDescent="0.2">
      <c r="A21" s="54">
        <f>+A19+1</f>
        <v>6</v>
      </c>
      <c r="B21" s="16" t="s">
        <v>19</v>
      </c>
      <c r="C21" s="17" t="s">
        <v>15</v>
      </c>
      <c r="D21" s="18">
        <v>51</v>
      </c>
      <c r="E21" s="19">
        <v>400</v>
      </c>
      <c r="F21" s="55">
        <f t="shared" ref="F21:F24" si="1">D21*E21</f>
        <v>20400</v>
      </c>
    </row>
    <row r="22" spans="1:6" s="20" customFormat="1" ht="20.65" customHeight="1" x14ac:dyDescent="0.2">
      <c r="A22" s="54">
        <f>+A21+1</f>
        <v>7</v>
      </c>
      <c r="B22" s="16" t="s">
        <v>20</v>
      </c>
      <c r="C22" s="17" t="s">
        <v>15</v>
      </c>
      <c r="D22" s="18">
        <v>8</v>
      </c>
      <c r="E22" s="19">
        <v>500</v>
      </c>
      <c r="F22" s="55">
        <f t="shared" si="1"/>
        <v>4000</v>
      </c>
    </row>
    <row r="23" spans="1:6" s="20" customFormat="1" ht="20.65" customHeight="1" x14ac:dyDescent="0.2">
      <c r="A23" s="54">
        <f>+A22+1</f>
        <v>8</v>
      </c>
      <c r="B23" s="16" t="s">
        <v>21</v>
      </c>
      <c r="C23" s="17" t="s">
        <v>15</v>
      </c>
      <c r="D23" s="18">
        <v>308</v>
      </c>
      <c r="E23" s="19">
        <v>150</v>
      </c>
      <c r="F23" s="55">
        <f t="shared" si="1"/>
        <v>46200</v>
      </c>
    </row>
    <row r="24" spans="1:6" s="20" customFormat="1" ht="20.65" customHeight="1" x14ac:dyDescent="0.2">
      <c r="A24" s="54">
        <f>+A23+1</f>
        <v>9</v>
      </c>
      <c r="B24" s="16" t="s">
        <v>22</v>
      </c>
      <c r="C24" s="17" t="s">
        <v>13</v>
      </c>
      <c r="D24" s="18">
        <v>235</v>
      </c>
      <c r="E24" s="19">
        <v>40</v>
      </c>
      <c r="F24" s="55">
        <f t="shared" si="1"/>
        <v>9400</v>
      </c>
    </row>
    <row r="25" spans="1:6" s="20" customFormat="1" ht="18.399999999999999" customHeight="1" x14ac:dyDescent="0.2">
      <c r="A25" s="52" t="s">
        <v>23</v>
      </c>
      <c r="B25" s="21"/>
      <c r="C25" s="22"/>
      <c r="D25" s="23"/>
      <c r="E25" s="23"/>
      <c r="F25" s="56"/>
    </row>
    <row r="26" spans="1:6" s="20" customFormat="1" ht="20.65" customHeight="1" x14ac:dyDescent="0.2">
      <c r="A26" s="54">
        <f>+A24+1</f>
        <v>10</v>
      </c>
      <c r="B26" s="16" t="s">
        <v>24</v>
      </c>
      <c r="C26" s="17" t="s">
        <v>13</v>
      </c>
      <c r="D26" s="18">
        <v>1280</v>
      </c>
      <c r="E26" s="19">
        <v>30</v>
      </c>
      <c r="F26" s="55">
        <f t="shared" ref="F26:F27" si="2">D26*E26</f>
        <v>38400</v>
      </c>
    </row>
    <row r="27" spans="1:6" s="20" customFormat="1" ht="20.65" customHeight="1" x14ac:dyDescent="0.2">
      <c r="A27" s="54">
        <f>+A26+1</f>
        <v>11</v>
      </c>
      <c r="B27" s="16" t="s">
        <v>25</v>
      </c>
      <c r="C27" s="17" t="s">
        <v>13</v>
      </c>
      <c r="D27" s="18">
        <v>308</v>
      </c>
      <c r="E27" s="19">
        <v>110</v>
      </c>
      <c r="F27" s="55">
        <f t="shared" si="2"/>
        <v>33880</v>
      </c>
    </row>
    <row r="28" spans="1:6" s="20" customFormat="1" ht="18.399999999999999" customHeight="1" x14ac:dyDescent="0.2">
      <c r="A28" s="52" t="s">
        <v>26</v>
      </c>
      <c r="B28" s="21"/>
      <c r="C28" s="22"/>
      <c r="D28" s="23"/>
      <c r="E28" s="23"/>
      <c r="F28" s="56" t="str">
        <f t="shared" ref="F28:F45" si="3">IF(E28="","",ROUND((D28*E28),2))</f>
        <v/>
      </c>
    </row>
    <row r="29" spans="1:6" s="20" customFormat="1" ht="20.65" customHeight="1" x14ac:dyDescent="0.2">
      <c r="A29" s="54">
        <f>+A27+1</f>
        <v>12</v>
      </c>
      <c r="B29" s="16" t="s">
        <v>27</v>
      </c>
      <c r="C29" s="17" t="s">
        <v>15</v>
      </c>
      <c r="D29" s="18">
        <v>150</v>
      </c>
      <c r="E29" s="19">
        <v>900</v>
      </c>
      <c r="F29" s="55">
        <f t="shared" ref="F29:F30" si="4">D29*E29</f>
        <v>135000</v>
      </c>
    </row>
    <row r="30" spans="1:6" s="20" customFormat="1" ht="20.65" customHeight="1" x14ac:dyDescent="0.2">
      <c r="A30" s="54">
        <f>+A29+1</f>
        <v>13</v>
      </c>
      <c r="B30" s="16" t="s">
        <v>28</v>
      </c>
      <c r="C30" s="17" t="s">
        <v>29</v>
      </c>
      <c r="D30" s="18">
        <v>13500</v>
      </c>
      <c r="E30" s="19">
        <v>11</v>
      </c>
      <c r="F30" s="55">
        <f t="shared" si="4"/>
        <v>148500</v>
      </c>
    </row>
    <row r="31" spans="1:6" s="20" customFormat="1" ht="18.399999999999999" customHeight="1" x14ac:dyDescent="0.2">
      <c r="A31" s="52" t="s">
        <v>30</v>
      </c>
      <c r="B31" s="21"/>
      <c r="C31" s="24"/>
      <c r="D31" s="23"/>
      <c r="E31" s="23"/>
      <c r="F31" s="56" t="str">
        <f t="shared" si="3"/>
        <v/>
      </c>
    </row>
    <row r="32" spans="1:6" s="20" customFormat="1" ht="20.65" customHeight="1" x14ac:dyDescent="0.2">
      <c r="A32" s="57"/>
      <c r="B32" s="25" t="s">
        <v>31</v>
      </c>
      <c r="C32" s="26"/>
      <c r="D32" s="27"/>
      <c r="E32" s="27"/>
      <c r="F32" s="58" t="str">
        <f t="shared" si="3"/>
        <v/>
      </c>
    </row>
    <row r="33" spans="1:6" s="20" customFormat="1" ht="20.65" customHeight="1" x14ac:dyDescent="0.2">
      <c r="A33" s="54">
        <f>+A30+1</f>
        <v>14</v>
      </c>
      <c r="B33" s="16" t="s">
        <v>32</v>
      </c>
      <c r="C33" s="17" t="s">
        <v>3</v>
      </c>
      <c r="D33" s="18">
        <f>+'[1]BORDEREAU DES PRIX '!$D$36</f>
        <v>18</v>
      </c>
      <c r="E33" s="19">
        <v>400</v>
      </c>
      <c r="F33" s="55">
        <f t="shared" ref="F33:F39" si="5">D33*E33</f>
        <v>7200</v>
      </c>
    </row>
    <row r="34" spans="1:6" s="20" customFormat="1" ht="20.65" customHeight="1" x14ac:dyDescent="0.2">
      <c r="A34" s="54">
        <f t="shared" ref="A34:A39" si="6">+A33+1</f>
        <v>15</v>
      </c>
      <c r="B34" s="16" t="s">
        <v>33</v>
      </c>
      <c r="C34" s="17" t="s">
        <v>3</v>
      </c>
      <c r="D34" s="18">
        <f>+'[1]BORDEREAU DES PRIX '!$D$38</f>
        <v>5</v>
      </c>
      <c r="E34" s="19">
        <v>500</v>
      </c>
      <c r="F34" s="55">
        <f t="shared" si="5"/>
        <v>2500</v>
      </c>
    </row>
    <row r="35" spans="1:6" s="20" customFormat="1" ht="20.65" customHeight="1" x14ac:dyDescent="0.2">
      <c r="A35" s="54">
        <f t="shared" si="6"/>
        <v>16</v>
      </c>
      <c r="B35" s="16" t="s">
        <v>34</v>
      </c>
      <c r="C35" s="17" t="s">
        <v>3</v>
      </c>
      <c r="D35" s="18">
        <f>+'[1]BORDEREAU DES PRIX '!$D$38</f>
        <v>5</v>
      </c>
      <c r="E35" s="19">
        <v>550</v>
      </c>
      <c r="F35" s="55">
        <f t="shared" si="5"/>
        <v>2750</v>
      </c>
    </row>
    <row r="36" spans="1:6" s="20" customFormat="1" ht="20.65" customHeight="1" x14ac:dyDescent="0.2">
      <c r="A36" s="54">
        <f t="shared" si="6"/>
        <v>17</v>
      </c>
      <c r="B36" s="16" t="s">
        <v>35</v>
      </c>
      <c r="C36" s="17" t="s">
        <v>3</v>
      </c>
      <c r="D36" s="18">
        <f>+'[1]BORDEREAU DES PRIX '!$D$40</f>
        <v>8</v>
      </c>
      <c r="E36" s="19">
        <v>600</v>
      </c>
      <c r="F36" s="55">
        <f t="shared" si="5"/>
        <v>4800</v>
      </c>
    </row>
    <row r="37" spans="1:6" s="20" customFormat="1" ht="20.65" customHeight="1" x14ac:dyDescent="0.2">
      <c r="A37" s="54">
        <f t="shared" si="6"/>
        <v>18</v>
      </c>
      <c r="B37" s="16" t="s">
        <v>36</v>
      </c>
      <c r="C37" s="17" t="s">
        <v>37</v>
      </c>
      <c r="D37" s="18">
        <v>12</v>
      </c>
      <c r="E37" s="19">
        <v>300</v>
      </c>
      <c r="F37" s="55">
        <f t="shared" si="5"/>
        <v>3600</v>
      </c>
    </row>
    <row r="38" spans="1:6" s="20" customFormat="1" ht="20.65" customHeight="1" x14ac:dyDescent="0.2">
      <c r="A38" s="54">
        <f t="shared" si="6"/>
        <v>19</v>
      </c>
      <c r="B38" s="16" t="s">
        <v>38</v>
      </c>
      <c r="C38" s="17" t="s">
        <v>37</v>
      </c>
      <c r="D38" s="18">
        <f>+'[1]BORDEREAU DES PRIX '!$D$43</f>
        <v>169</v>
      </c>
      <c r="E38" s="19">
        <v>200</v>
      </c>
      <c r="F38" s="55">
        <f t="shared" si="5"/>
        <v>33800</v>
      </c>
    </row>
    <row r="39" spans="1:6" s="20" customFormat="1" ht="20.65" customHeight="1" x14ac:dyDescent="0.2">
      <c r="A39" s="54">
        <f t="shared" si="6"/>
        <v>20</v>
      </c>
      <c r="B39" s="16" t="s">
        <v>39</v>
      </c>
      <c r="C39" s="17" t="s">
        <v>37</v>
      </c>
      <c r="D39" s="18">
        <f>+'[1]BORDEREAU DES PRIX '!$D$45</f>
        <v>92</v>
      </c>
      <c r="E39" s="19">
        <v>250</v>
      </c>
      <c r="F39" s="55">
        <f t="shared" si="5"/>
        <v>23000</v>
      </c>
    </row>
    <row r="40" spans="1:6" s="20" customFormat="1" ht="18.399999999999999" customHeight="1" x14ac:dyDescent="0.2">
      <c r="A40" s="52" t="s">
        <v>40</v>
      </c>
      <c r="B40" s="21"/>
      <c r="C40" s="22"/>
      <c r="D40" s="23"/>
      <c r="E40" s="23"/>
      <c r="F40" s="56" t="str">
        <f t="shared" si="3"/>
        <v/>
      </c>
    </row>
    <row r="41" spans="1:6" s="20" customFormat="1" ht="20.65" customHeight="1" x14ac:dyDescent="0.2">
      <c r="A41" s="54">
        <f>+A39+1</f>
        <v>21</v>
      </c>
      <c r="B41" s="16" t="s">
        <v>41</v>
      </c>
      <c r="C41" s="17" t="s">
        <v>15</v>
      </c>
      <c r="D41" s="18">
        <v>320</v>
      </c>
      <c r="E41" s="19">
        <v>900</v>
      </c>
      <c r="F41" s="55">
        <f t="shared" ref="F41:F44" si="7">D41*E41</f>
        <v>288000</v>
      </c>
    </row>
    <row r="42" spans="1:6" s="20" customFormat="1" ht="20.65" customHeight="1" x14ac:dyDescent="0.2">
      <c r="A42" s="54">
        <f>+A41+1</f>
        <v>22</v>
      </c>
      <c r="B42" s="16" t="s">
        <v>42</v>
      </c>
      <c r="C42" s="17" t="s">
        <v>29</v>
      </c>
      <c r="D42" s="18">
        <v>40200</v>
      </c>
      <c r="E42" s="19">
        <v>11</v>
      </c>
      <c r="F42" s="55">
        <f t="shared" si="7"/>
        <v>442200</v>
      </c>
    </row>
    <row r="43" spans="1:6" s="20" customFormat="1" ht="20.65" customHeight="1" x14ac:dyDescent="0.2">
      <c r="A43" s="54">
        <f>+A42+1</f>
        <v>23</v>
      </c>
      <c r="B43" s="16" t="s">
        <v>43</v>
      </c>
      <c r="C43" s="17" t="s">
        <v>13</v>
      </c>
      <c r="D43" s="18">
        <v>1200</v>
      </c>
      <c r="E43" s="19">
        <v>200</v>
      </c>
      <c r="F43" s="55">
        <f t="shared" si="7"/>
        <v>240000</v>
      </c>
    </row>
    <row r="44" spans="1:6" s="20" customFormat="1" ht="20.65" customHeight="1" x14ac:dyDescent="0.2">
      <c r="A44" s="54">
        <f>+A43+1</f>
        <v>24</v>
      </c>
      <c r="B44" s="16" t="s">
        <v>44</v>
      </c>
      <c r="C44" s="17" t="s">
        <v>13</v>
      </c>
      <c r="D44" s="18">
        <v>660</v>
      </c>
      <c r="E44" s="19">
        <v>220</v>
      </c>
      <c r="F44" s="55">
        <f t="shared" si="7"/>
        <v>145200</v>
      </c>
    </row>
    <row r="45" spans="1:6" s="20" customFormat="1" ht="18.399999999999999" customHeight="1" x14ac:dyDescent="0.2">
      <c r="A45" s="52" t="s">
        <v>45</v>
      </c>
      <c r="B45" s="21"/>
      <c r="C45" s="22"/>
      <c r="D45" s="23"/>
      <c r="E45" s="23"/>
      <c r="F45" s="56" t="str">
        <f t="shared" si="3"/>
        <v/>
      </c>
    </row>
    <row r="46" spans="1:6" s="20" customFormat="1" ht="20.65" customHeight="1" x14ac:dyDescent="0.2">
      <c r="A46" s="54">
        <f>A44+1</f>
        <v>25</v>
      </c>
      <c r="B46" s="16" t="s">
        <v>46</v>
      </c>
      <c r="C46" s="17" t="s">
        <v>13</v>
      </c>
      <c r="D46" s="18">
        <v>248</v>
      </c>
      <c r="E46" s="19">
        <v>100</v>
      </c>
      <c r="F46" s="55">
        <f t="shared" ref="F46:F49" si="8">D46*E46</f>
        <v>24800</v>
      </c>
    </row>
    <row r="47" spans="1:6" s="20" customFormat="1" ht="20.65" customHeight="1" x14ac:dyDescent="0.2">
      <c r="A47" s="54">
        <f>+A46+1</f>
        <v>26</v>
      </c>
      <c r="B47" s="16" t="s">
        <v>47</v>
      </c>
      <c r="C47" s="17" t="s">
        <v>13</v>
      </c>
      <c r="D47" s="18">
        <v>290</v>
      </c>
      <c r="E47" s="19">
        <v>110</v>
      </c>
      <c r="F47" s="55">
        <f t="shared" si="8"/>
        <v>31900</v>
      </c>
    </row>
    <row r="48" spans="1:6" s="20" customFormat="1" ht="20.65" customHeight="1" x14ac:dyDescent="0.2">
      <c r="A48" s="54">
        <f>+A47+1</f>
        <v>27</v>
      </c>
      <c r="B48" s="16" t="s">
        <v>48</v>
      </c>
      <c r="C48" s="17" t="s">
        <v>13</v>
      </c>
      <c r="D48" s="18">
        <v>320</v>
      </c>
      <c r="E48" s="19">
        <v>160</v>
      </c>
      <c r="F48" s="55">
        <f t="shared" si="8"/>
        <v>51200</v>
      </c>
    </row>
    <row r="49" spans="1:6" s="20" customFormat="1" ht="20.65" customHeight="1" x14ac:dyDescent="0.2">
      <c r="A49" s="54">
        <f>+A48+1</f>
        <v>28</v>
      </c>
      <c r="B49" s="16" t="s">
        <v>49</v>
      </c>
      <c r="C49" s="17" t="s">
        <v>13</v>
      </c>
      <c r="D49" s="18">
        <v>2300</v>
      </c>
      <c r="E49" s="19">
        <v>150</v>
      </c>
      <c r="F49" s="55">
        <f t="shared" si="8"/>
        <v>345000</v>
      </c>
    </row>
    <row r="50" spans="1:6" s="20" customFormat="1" ht="18.399999999999999" customHeight="1" x14ac:dyDescent="0.2">
      <c r="A50" s="52" t="s">
        <v>50</v>
      </c>
      <c r="B50" s="21"/>
      <c r="C50" s="22"/>
      <c r="D50" s="23"/>
      <c r="E50" s="23"/>
      <c r="F50" s="56"/>
    </row>
    <row r="51" spans="1:6" s="20" customFormat="1" ht="20.65" customHeight="1" x14ac:dyDescent="0.2">
      <c r="A51" s="69">
        <f>+A49+1</f>
        <v>29</v>
      </c>
      <c r="B51" s="16" t="s">
        <v>51</v>
      </c>
      <c r="C51" s="17" t="s">
        <v>13</v>
      </c>
      <c r="D51" s="18">
        <v>2510</v>
      </c>
      <c r="E51" s="19">
        <v>40</v>
      </c>
      <c r="F51" s="55">
        <f t="shared" ref="F51:F54" si="9">D51*E51</f>
        <v>100400</v>
      </c>
    </row>
    <row r="52" spans="1:6" s="20" customFormat="1" ht="20.65" customHeight="1" x14ac:dyDescent="0.2">
      <c r="A52" s="69">
        <f>+A51+1</f>
        <v>30</v>
      </c>
      <c r="B52" s="16" t="s">
        <v>52</v>
      </c>
      <c r="C52" s="17" t="s">
        <v>13</v>
      </c>
      <c r="D52" s="18">
        <v>4260</v>
      </c>
      <c r="E52" s="19">
        <v>40</v>
      </c>
      <c r="F52" s="55">
        <f t="shared" si="9"/>
        <v>170400</v>
      </c>
    </row>
    <row r="53" spans="1:6" s="20" customFormat="1" ht="20.65" customHeight="1" x14ac:dyDescent="0.2">
      <c r="A53" s="69">
        <f>+A52+1</f>
        <v>31</v>
      </c>
      <c r="B53" s="16" t="s">
        <v>53</v>
      </c>
      <c r="C53" s="17" t="s">
        <v>13</v>
      </c>
      <c r="D53" s="18">
        <v>182</v>
      </c>
      <c r="E53" s="19">
        <v>120</v>
      </c>
      <c r="F53" s="55">
        <f t="shared" si="9"/>
        <v>21840</v>
      </c>
    </row>
    <row r="54" spans="1:6" s="20" customFormat="1" ht="20.65" customHeight="1" x14ac:dyDescent="0.2">
      <c r="A54" s="69">
        <f>+A53+1</f>
        <v>32</v>
      </c>
      <c r="B54" s="16" t="s">
        <v>246</v>
      </c>
      <c r="C54" s="17" t="s">
        <v>13</v>
      </c>
      <c r="D54" s="18">
        <v>180</v>
      </c>
      <c r="E54" s="19">
        <v>200</v>
      </c>
      <c r="F54" s="55">
        <f t="shared" si="9"/>
        <v>36000</v>
      </c>
    </row>
    <row r="55" spans="1:6" s="20" customFormat="1" ht="18.399999999999999" customHeight="1" x14ac:dyDescent="0.2">
      <c r="A55" s="52" t="s">
        <v>54</v>
      </c>
      <c r="B55" s="21"/>
      <c r="C55" s="22"/>
      <c r="D55" s="23"/>
      <c r="E55" s="23"/>
      <c r="F55" s="56"/>
    </row>
    <row r="56" spans="1:6" s="20" customFormat="1" ht="20.65" customHeight="1" x14ac:dyDescent="0.2">
      <c r="A56" s="54">
        <f>+A54+1</f>
        <v>33</v>
      </c>
      <c r="B56" s="16" t="s">
        <v>55</v>
      </c>
      <c r="C56" s="17" t="s">
        <v>13</v>
      </c>
      <c r="D56" s="18">
        <v>308</v>
      </c>
      <c r="E56" s="19">
        <v>100</v>
      </c>
      <c r="F56" s="55">
        <f t="shared" ref="F56:F65" si="10">D56*E56</f>
        <v>30800</v>
      </c>
    </row>
    <row r="57" spans="1:6" s="20" customFormat="1" ht="20.65" customHeight="1" x14ac:dyDescent="0.2">
      <c r="A57" s="54">
        <f>+A56+1</f>
        <v>34</v>
      </c>
      <c r="B57" s="16" t="s">
        <v>56</v>
      </c>
      <c r="C57" s="17" t="s">
        <v>37</v>
      </c>
      <c r="D57" s="18">
        <f>2*(4.4*7)+18.9+19.2+4.2+11</f>
        <v>114.9</v>
      </c>
      <c r="E57" s="19">
        <v>70</v>
      </c>
      <c r="F57" s="55">
        <f t="shared" si="10"/>
        <v>8043</v>
      </c>
    </row>
    <row r="58" spans="1:6" s="20" customFormat="1" ht="20.65" customHeight="1" x14ac:dyDescent="0.2">
      <c r="A58" s="54">
        <f>+A57+1</f>
        <v>35</v>
      </c>
      <c r="B58" s="16" t="s">
        <v>57</v>
      </c>
      <c r="C58" s="17" t="s">
        <v>37</v>
      </c>
      <c r="D58" s="18">
        <v>150</v>
      </c>
      <c r="E58" s="19">
        <v>80</v>
      </c>
      <c r="F58" s="55">
        <f t="shared" si="10"/>
        <v>12000</v>
      </c>
    </row>
    <row r="59" spans="1:6" s="20" customFormat="1" ht="20.65" customHeight="1" x14ac:dyDescent="0.2">
      <c r="A59" s="54">
        <f>+A58+1</f>
        <v>36</v>
      </c>
      <c r="B59" s="16" t="s">
        <v>58</v>
      </c>
      <c r="C59" s="17" t="s">
        <v>13</v>
      </c>
      <c r="D59" s="18">
        <v>50</v>
      </c>
      <c r="E59" s="19">
        <v>60</v>
      </c>
      <c r="F59" s="55">
        <f t="shared" si="10"/>
        <v>3000</v>
      </c>
    </row>
    <row r="60" spans="1:6" s="20" customFormat="1" ht="20.65" customHeight="1" x14ac:dyDescent="0.2">
      <c r="A60" s="54">
        <f t="shared" ref="A60:A65" si="11">+A59+1</f>
        <v>37</v>
      </c>
      <c r="B60" s="16" t="s">
        <v>59</v>
      </c>
      <c r="C60" s="17" t="s">
        <v>13</v>
      </c>
      <c r="D60" s="18">
        <v>23</v>
      </c>
      <c r="E60" s="19">
        <v>140</v>
      </c>
      <c r="F60" s="55">
        <f t="shared" si="10"/>
        <v>3220</v>
      </c>
    </row>
    <row r="61" spans="1:6" s="20" customFormat="1" ht="20.65" customHeight="1" x14ac:dyDescent="0.2">
      <c r="A61" s="54">
        <f t="shared" si="11"/>
        <v>38</v>
      </c>
      <c r="B61" s="16" t="s">
        <v>60</v>
      </c>
      <c r="C61" s="17" t="s">
        <v>3</v>
      </c>
      <c r="D61" s="18">
        <v>6</v>
      </c>
      <c r="E61" s="19">
        <v>200</v>
      </c>
      <c r="F61" s="55">
        <f t="shared" si="10"/>
        <v>1200</v>
      </c>
    </row>
    <row r="62" spans="1:6" s="20" customFormat="1" ht="20.65" customHeight="1" x14ac:dyDescent="0.2">
      <c r="A62" s="54">
        <f t="shared" si="11"/>
        <v>39</v>
      </c>
      <c r="B62" s="16" t="s">
        <v>61</v>
      </c>
      <c r="C62" s="17" t="s">
        <v>3</v>
      </c>
      <c r="D62" s="18">
        <v>10</v>
      </c>
      <c r="E62" s="19">
        <v>250</v>
      </c>
      <c r="F62" s="55">
        <f t="shared" si="10"/>
        <v>2500</v>
      </c>
    </row>
    <row r="63" spans="1:6" s="20" customFormat="1" ht="20.65" customHeight="1" x14ac:dyDescent="0.2">
      <c r="A63" s="54">
        <f t="shared" si="11"/>
        <v>40</v>
      </c>
      <c r="B63" s="16" t="s">
        <v>62</v>
      </c>
      <c r="C63" s="17" t="s">
        <v>37</v>
      </c>
      <c r="D63" s="18">
        <f>+'[1]BORDEREAU DES PRIX '!D72</f>
        <v>356.2</v>
      </c>
      <c r="E63" s="19">
        <v>30</v>
      </c>
      <c r="F63" s="55">
        <f t="shared" si="10"/>
        <v>10686</v>
      </c>
    </row>
    <row r="64" spans="1:6" s="20" customFormat="1" ht="20.65" customHeight="1" x14ac:dyDescent="0.2">
      <c r="A64" s="54">
        <f t="shared" si="11"/>
        <v>41</v>
      </c>
      <c r="B64" s="16" t="s">
        <v>63</v>
      </c>
      <c r="C64" s="17" t="s">
        <v>37</v>
      </c>
      <c r="D64" s="18">
        <v>54</v>
      </c>
      <c r="E64" s="19">
        <v>250</v>
      </c>
      <c r="F64" s="55">
        <f t="shared" si="10"/>
        <v>13500</v>
      </c>
    </row>
    <row r="65" spans="1:6" s="20" customFormat="1" ht="20.65" customHeight="1" thickBot="1" x14ac:dyDescent="0.25">
      <c r="A65" s="54">
        <f t="shared" si="11"/>
        <v>42</v>
      </c>
      <c r="B65" s="28" t="s">
        <v>64</v>
      </c>
      <c r="C65" s="17" t="s">
        <v>3</v>
      </c>
      <c r="D65" s="18">
        <v>1</v>
      </c>
      <c r="E65" s="19">
        <v>20000</v>
      </c>
      <c r="F65" s="55">
        <f t="shared" si="10"/>
        <v>20000</v>
      </c>
    </row>
    <row r="66" spans="1:6" s="20" customFormat="1" ht="15.75" thickBot="1" x14ac:dyDescent="0.25">
      <c r="A66" s="59"/>
      <c r="B66" s="29" t="s">
        <v>65</v>
      </c>
      <c r="C66" s="30"/>
      <c r="D66" s="31"/>
      <c r="E66" s="32"/>
      <c r="F66" s="60">
        <f>SUM(F13:F65)</f>
        <v>2707969</v>
      </c>
    </row>
    <row r="67" spans="1:6" s="11" customFormat="1" ht="17.649999999999999" customHeight="1" x14ac:dyDescent="0.2">
      <c r="A67" s="50"/>
      <c r="B67" s="33" t="s">
        <v>66</v>
      </c>
      <c r="C67" s="8"/>
      <c r="D67" s="34"/>
      <c r="E67" s="10"/>
      <c r="F67" s="61"/>
    </row>
    <row r="68" spans="1:6" s="20" customFormat="1" ht="20.65" customHeight="1" x14ac:dyDescent="0.2">
      <c r="A68" s="54">
        <f>+A65+1</f>
        <v>43</v>
      </c>
      <c r="B68" s="16" t="s">
        <v>67</v>
      </c>
      <c r="C68" s="17" t="s">
        <v>13</v>
      </c>
      <c r="D68" s="18">
        <v>1290</v>
      </c>
      <c r="E68" s="19">
        <v>30</v>
      </c>
      <c r="F68" s="55">
        <f t="shared" ref="F68:F76" si="12">D68*E68</f>
        <v>38700</v>
      </c>
    </row>
    <row r="69" spans="1:6" s="20" customFormat="1" ht="20.65" customHeight="1" x14ac:dyDescent="0.2">
      <c r="A69" s="54">
        <f t="shared" ref="A69:A76" si="13">+A68+1</f>
        <v>44</v>
      </c>
      <c r="B69" s="16" t="s">
        <v>68</v>
      </c>
      <c r="C69" s="17" t="s">
        <v>37</v>
      </c>
      <c r="D69" s="18">
        <v>380</v>
      </c>
      <c r="E69" s="19">
        <v>30</v>
      </c>
      <c r="F69" s="55">
        <f t="shared" si="12"/>
        <v>11400</v>
      </c>
    </row>
    <row r="70" spans="1:6" s="20" customFormat="1" ht="20.65" customHeight="1" x14ac:dyDescent="0.2">
      <c r="A70" s="54">
        <f t="shared" si="13"/>
        <v>45</v>
      </c>
      <c r="B70" s="16" t="s">
        <v>69</v>
      </c>
      <c r="C70" s="17" t="s">
        <v>13</v>
      </c>
      <c r="D70" s="18">
        <v>1290</v>
      </c>
      <c r="E70" s="19">
        <v>110</v>
      </c>
      <c r="F70" s="55">
        <f t="shared" si="12"/>
        <v>141900</v>
      </c>
    </row>
    <row r="71" spans="1:6" s="20" customFormat="1" ht="20.65" customHeight="1" x14ac:dyDescent="0.2">
      <c r="A71" s="54">
        <f t="shared" si="13"/>
        <v>46</v>
      </c>
      <c r="B71" s="16" t="s">
        <v>70</v>
      </c>
      <c r="C71" s="17" t="s">
        <v>37</v>
      </c>
      <c r="D71" s="18">
        <v>363</v>
      </c>
      <c r="E71" s="19">
        <v>50</v>
      </c>
      <c r="F71" s="55">
        <f t="shared" si="12"/>
        <v>18150</v>
      </c>
    </row>
    <row r="72" spans="1:6" s="20" customFormat="1" ht="20.65" customHeight="1" x14ac:dyDescent="0.2">
      <c r="A72" s="54">
        <f t="shared" si="13"/>
        <v>47</v>
      </c>
      <c r="B72" s="16" t="s">
        <v>71</v>
      </c>
      <c r="C72" s="17" t="s">
        <v>13</v>
      </c>
      <c r="D72" s="18">
        <v>1290</v>
      </c>
      <c r="E72" s="19">
        <v>60</v>
      </c>
      <c r="F72" s="55">
        <f t="shared" si="12"/>
        <v>77400</v>
      </c>
    </row>
    <row r="73" spans="1:6" s="20" customFormat="1" ht="20.65" customHeight="1" x14ac:dyDescent="0.2">
      <c r="A73" s="54">
        <f t="shared" si="13"/>
        <v>48</v>
      </c>
      <c r="B73" s="16" t="s">
        <v>72</v>
      </c>
      <c r="C73" s="17" t="s">
        <v>13</v>
      </c>
      <c r="D73" s="18">
        <v>75</v>
      </c>
      <c r="E73" s="19">
        <v>80</v>
      </c>
      <c r="F73" s="55">
        <f t="shared" si="12"/>
        <v>6000</v>
      </c>
    </row>
    <row r="74" spans="1:6" s="20" customFormat="1" ht="20.65" customHeight="1" x14ac:dyDescent="0.2">
      <c r="A74" s="54">
        <f t="shared" si="13"/>
        <v>49</v>
      </c>
      <c r="B74" s="16" t="s">
        <v>73</v>
      </c>
      <c r="C74" s="17" t="s">
        <v>37</v>
      </c>
      <c r="D74" s="18">
        <v>364</v>
      </c>
      <c r="E74" s="19">
        <v>30</v>
      </c>
      <c r="F74" s="55">
        <f t="shared" si="12"/>
        <v>10920</v>
      </c>
    </row>
    <row r="75" spans="1:6" s="20" customFormat="1" ht="20.65" customHeight="1" x14ac:dyDescent="0.2">
      <c r="A75" s="54">
        <f t="shared" si="13"/>
        <v>50</v>
      </c>
      <c r="B75" s="16" t="s">
        <v>74</v>
      </c>
      <c r="C75" s="17" t="s">
        <v>37</v>
      </c>
      <c r="D75" s="18">
        <v>120</v>
      </c>
      <c r="E75" s="19">
        <v>120</v>
      </c>
      <c r="F75" s="55">
        <f t="shared" si="12"/>
        <v>14400</v>
      </c>
    </row>
    <row r="76" spans="1:6" s="20" customFormat="1" ht="20.65" customHeight="1" thickBot="1" x14ac:dyDescent="0.25">
      <c r="A76" s="54">
        <f t="shared" si="13"/>
        <v>51</v>
      </c>
      <c r="B76" s="16" t="s">
        <v>75</v>
      </c>
      <c r="C76" s="17" t="s">
        <v>37</v>
      </c>
      <c r="D76" s="18">
        <v>100</v>
      </c>
      <c r="E76" s="19">
        <v>120</v>
      </c>
      <c r="F76" s="55">
        <f t="shared" si="12"/>
        <v>12000</v>
      </c>
    </row>
    <row r="77" spans="1:6" s="20" customFormat="1" ht="15.75" thickBot="1" x14ac:dyDescent="0.25">
      <c r="A77" s="59"/>
      <c r="B77" s="29" t="s">
        <v>76</v>
      </c>
      <c r="C77" s="30"/>
      <c r="D77" s="31"/>
      <c r="E77" s="32"/>
      <c r="F77" s="60">
        <f>SUM(F68:F76)</f>
        <v>330870</v>
      </c>
    </row>
    <row r="78" spans="1:6" s="11" customFormat="1" ht="17.649999999999999" customHeight="1" x14ac:dyDescent="0.2">
      <c r="A78" s="50"/>
      <c r="B78" s="7" t="s">
        <v>77</v>
      </c>
      <c r="C78" s="8"/>
      <c r="D78" s="34"/>
      <c r="E78" s="10"/>
      <c r="F78" s="51"/>
    </row>
    <row r="79" spans="1:6" s="11" customFormat="1" ht="25.5" x14ac:dyDescent="0.25">
      <c r="A79" s="69">
        <f>+A76+1</f>
        <v>52</v>
      </c>
      <c r="B79" s="16" t="s">
        <v>218</v>
      </c>
      <c r="C79" s="17" t="s">
        <v>13</v>
      </c>
      <c r="D79" s="18">
        <v>1720</v>
      </c>
      <c r="E79" s="19">
        <v>140</v>
      </c>
      <c r="F79" s="55">
        <f t="shared" ref="F79:F92" si="14">D79*E79</f>
        <v>240800</v>
      </c>
    </row>
    <row r="80" spans="1:6" s="11" customFormat="1" ht="22.15" customHeight="1" x14ac:dyDescent="0.25">
      <c r="A80" s="69">
        <f>+A79+1</f>
        <v>53</v>
      </c>
      <c r="B80" s="16" t="s">
        <v>219</v>
      </c>
      <c r="C80" s="17" t="s">
        <v>13</v>
      </c>
      <c r="D80" s="18">
        <v>210</v>
      </c>
      <c r="E80" s="19">
        <v>180</v>
      </c>
      <c r="F80" s="55">
        <f t="shared" si="14"/>
        <v>37800</v>
      </c>
    </row>
    <row r="81" spans="1:6" s="11" customFormat="1" ht="22.15" customHeight="1" x14ac:dyDescent="0.25">
      <c r="A81" s="69">
        <f t="shared" ref="A81:A92" si="15">+A80+1</f>
        <v>54</v>
      </c>
      <c r="B81" s="16" t="s">
        <v>220</v>
      </c>
      <c r="C81" s="17" t="s">
        <v>13</v>
      </c>
      <c r="D81" s="18">
        <v>40</v>
      </c>
      <c r="E81" s="19">
        <v>180</v>
      </c>
      <c r="F81" s="55">
        <f t="shared" si="14"/>
        <v>7200</v>
      </c>
    </row>
    <row r="82" spans="1:6" s="11" customFormat="1" ht="22.15" customHeight="1" x14ac:dyDescent="0.25">
      <c r="A82" s="69">
        <f t="shared" si="15"/>
        <v>55</v>
      </c>
      <c r="B82" s="16" t="s">
        <v>221</v>
      </c>
      <c r="C82" s="17" t="s">
        <v>13</v>
      </c>
      <c r="D82" s="18">
        <v>140</v>
      </c>
      <c r="E82" s="19">
        <v>130</v>
      </c>
      <c r="F82" s="55">
        <f t="shared" si="14"/>
        <v>18200</v>
      </c>
    </row>
    <row r="83" spans="1:6" s="11" customFormat="1" ht="22.15" customHeight="1" x14ac:dyDescent="0.25">
      <c r="A83" s="69">
        <f t="shared" si="15"/>
        <v>56</v>
      </c>
      <c r="B83" s="16" t="s">
        <v>222</v>
      </c>
      <c r="C83" s="17" t="s">
        <v>13</v>
      </c>
      <c r="D83" s="18">
        <v>490</v>
      </c>
      <c r="E83" s="19">
        <v>130</v>
      </c>
      <c r="F83" s="55">
        <f t="shared" si="14"/>
        <v>63700</v>
      </c>
    </row>
    <row r="84" spans="1:6" s="20" customFormat="1" ht="22.15" customHeight="1" x14ac:dyDescent="0.2">
      <c r="A84" s="69">
        <f t="shared" si="15"/>
        <v>57</v>
      </c>
      <c r="B84" s="16" t="s">
        <v>223</v>
      </c>
      <c r="C84" s="17" t="s">
        <v>13</v>
      </c>
      <c r="D84" s="18">
        <v>3</v>
      </c>
      <c r="E84" s="19">
        <v>130</v>
      </c>
      <c r="F84" s="55">
        <f t="shared" si="14"/>
        <v>390</v>
      </c>
    </row>
    <row r="85" spans="1:6" s="20" customFormat="1" ht="22.15" customHeight="1" x14ac:dyDescent="0.2">
      <c r="A85" s="69">
        <f t="shared" si="15"/>
        <v>58</v>
      </c>
      <c r="B85" s="16" t="s">
        <v>224</v>
      </c>
      <c r="C85" s="17" t="s">
        <v>13</v>
      </c>
      <c r="D85" s="18">
        <v>30</v>
      </c>
      <c r="E85" s="19">
        <v>500</v>
      </c>
      <c r="F85" s="55">
        <f t="shared" si="14"/>
        <v>15000</v>
      </c>
    </row>
    <row r="86" spans="1:6" s="20" customFormat="1" ht="22.15" customHeight="1" x14ac:dyDescent="0.2">
      <c r="A86" s="69">
        <f t="shared" si="15"/>
        <v>59</v>
      </c>
      <c r="B86" s="16" t="s">
        <v>225</v>
      </c>
      <c r="C86" s="17" t="s">
        <v>13</v>
      </c>
      <c r="D86" s="18">
        <v>60</v>
      </c>
      <c r="E86" s="19">
        <v>500</v>
      </c>
      <c r="F86" s="55">
        <f t="shared" si="14"/>
        <v>30000</v>
      </c>
    </row>
    <row r="87" spans="1:6" s="20" customFormat="1" ht="22.15" customHeight="1" x14ac:dyDescent="0.2">
      <c r="A87" s="69">
        <f t="shared" si="15"/>
        <v>60</v>
      </c>
      <c r="B87" s="16" t="s">
        <v>226</v>
      </c>
      <c r="C87" s="17" t="s">
        <v>13</v>
      </c>
      <c r="D87" s="18">
        <v>14</v>
      </c>
      <c r="E87" s="19">
        <v>600</v>
      </c>
      <c r="F87" s="55">
        <f t="shared" si="14"/>
        <v>8400</v>
      </c>
    </row>
    <row r="88" spans="1:6" s="20" customFormat="1" ht="22.15" customHeight="1" x14ac:dyDescent="0.2">
      <c r="A88" s="69">
        <f t="shared" si="15"/>
        <v>61</v>
      </c>
      <c r="B88" s="16" t="s">
        <v>227</v>
      </c>
      <c r="C88" s="17" t="s">
        <v>13</v>
      </c>
      <c r="D88" s="18">
        <v>70</v>
      </c>
      <c r="E88" s="19">
        <v>700</v>
      </c>
      <c r="F88" s="55">
        <f t="shared" si="14"/>
        <v>49000</v>
      </c>
    </row>
    <row r="89" spans="1:6" s="20" customFormat="1" ht="22.15" customHeight="1" x14ac:dyDescent="0.2">
      <c r="A89" s="69">
        <f t="shared" si="15"/>
        <v>62</v>
      </c>
      <c r="B89" s="16" t="s">
        <v>228</v>
      </c>
      <c r="C89" s="17" t="s">
        <v>13</v>
      </c>
      <c r="D89" s="18">
        <v>40</v>
      </c>
      <c r="E89" s="19">
        <v>500</v>
      </c>
      <c r="F89" s="55">
        <f t="shared" si="14"/>
        <v>20000</v>
      </c>
    </row>
    <row r="90" spans="1:6" s="20" customFormat="1" ht="22.15" customHeight="1" x14ac:dyDescent="0.2">
      <c r="A90" s="69">
        <f t="shared" si="15"/>
        <v>63</v>
      </c>
      <c r="B90" s="16" t="s">
        <v>229</v>
      </c>
      <c r="C90" s="17" t="s">
        <v>13</v>
      </c>
      <c r="D90" s="18">
        <v>60</v>
      </c>
      <c r="E90" s="19">
        <v>500</v>
      </c>
      <c r="F90" s="55">
        <f t="shared" si="14"/>
        <v>30000</v>
      </c>
    </row>
    <row r="91" spans="1:6" s="20" customFormat="1" ht="22.15" customHeight="1" x14ac:dyDescent="0.2">
      <c r="A91" s="69">
        <f t="shared" si="15"/>
        <v>64</v>
      </c>
      <c r="B91" s="16" t="s">
        <v>230</v>
      </c>
      <c r="C91" s="17" t="s">
        <v>13</v>
      </c>
      <c r="D91" s="18">
        <v>190</v>
      </c>
      <c r="E91" s="19">
        <v>200</v>
      </c>
      <c r="F91" s="55">
        <f t="shared" si="14"/>
        <v>38000</v>
      </c>
    </row>
    <row r="92" spans="1:6" s="20" customFormat="1" ht="22.15" customHeight="1" thickBot="1" x14ac:dyDescent="0.25">
      <c r="A92" s="69">
        <f t="shared" si="15"/>
        <v>65</v>
      </c>
      <c r="B92" s="16" t="s">
        <v>231</v>
      </c>
      <c r="C92" s="17" t="s">
        <v>13</v>
      </c>
      <c r="D92" s="18">
        <v>135</v>
      </c>
      <c r="E92" s="19">
        <v>250</v>
      </c>
      <c r="F92" s="55">
        <f t="shared" si="14"/>
        <v>33750</v>
      </c>
    </row>
    <row r="93" spans="1:6" s="20" customFormat="1" ht="15.75" thickBot="1" x14ac:dyDescent="0.25">
      <c r="A93" s="59"/>
      <c r="B93" s="29" t="s">
        <v>78</v>
      </c>
      <c r="C93" s="30"/>
      <c r="D93" s="31"/>
      <c r="E93" s="32"/>
      <c r="F93" s="60">
        <f>SUM(F78:F92)</f>
        <v>592240</v>
      </c>
    </row>
    <row r="94" spans="1:6" s="11" customFormat="1" ht="17.649999999999999" customHeight="1" x14ac:dyDescent="0.2">
      <c r="A94" s="50"/>
      <c r="B94" s="7" t="s">
        <v>79</v>
      </c>
      <c r="C94" s="8"/>
      <c r="D94" s="34"/>
      <c r="E94" s="10"/>
      <c r="F94" s="51"/>
    </row>
    <row r="95" spans="1:6" s="20" customFormat="1" ht="18.399999999999999" customHeight="1" x14ac:dyDescent="0.2">
      <c r="A95" s="52" t="s">
        <v>80</v>
      </c>
      <c r="B95" s="21"/>
      <c r="C95" s="22"/>
      <c r="D95" s="23"/>
      <c r="E95" s="23"/>
      <c r="F95" s="56"/>
    </row>
    <row r="96" spans="1:6" s="20" customFormat="1" ht="20.65" customHeight="1" x14ac:dyDescent="0.2">
      <c r="A96" s="69">
        <f>+A92+1</f>
        <v>66</v>
      </c>
      <c r="B96" s="16" t="s">
        <v>81</v>
      </c>
      <c r="C96" s="17" t="s">
        <v>13</v>
      </c>
      <c r="D96" s="18">
        <v>230</v>
      </c>
      <c r="E96" s="19">
        <v>850</v>
      </c>
      <c r="F96" s="55">
        <f t="shared" ref="F96:F98" si="16">D96*E96</f>
        <v>195500</v>
      </c>
    </row>
    <row r="97" spans="1:6" s="20" customFormat="1" ht="20.65" customHeight="1" x14ac:dyDescent="0.2">
      <c r="A97" s="69">
        <f>+A96+1</f>
        <v>67</v>
      </c>
      <c r="B97" s="16" t="s">
        <v>82</v>
      </c>
      <c r="C97" s="17" t="s">
        <v>13</v>
      </c>
      <c r="D97" s="18">
        <v>110</v>
      </c>
      <c r="E97" s="19">
        <v>850</v>
      </c>
      <c r="F97" s="55">
        <f t="shared" si="16"/>
        <v>93500</v>
      </c>
    </row>
    <row r="98" spans="1:6" s="20" customFormat="1" ht="20.65" customHeight="1" x14ac:dyDescent="0.2">
      <c r="A98" s="69">
        <f>+A97+1</f>
        <v>68</v>
      </c>
      <c r="B98" s="16" t="s">
        <v>232</v>
      </c>
      <c r="C98" s="17" t="s">
        <v>37</v>
      </c>
      <c r="D98" s="18">
        <v>20</v>
      </c>
      <c r="E98" s="19">
        <v>1000</v>
      </c>
      <c r="F98" s="55">
        <f t="shared" si="16"/>
        <v>20000</v>
      </c>
    </row>
    <row r="99" spans="1:6" s="20" customFormat="1" ht="18.399999999999999" customHeight="1" x14ac:dyDescent="0.2">
      <c r="A99" s="52" t="s">
        <v>83</v>
      </c>
      <c r="B99" s="21"/>
      <c r="C99" s="22"/>
      <c r="D99" s="23"/>
      <c r="E99" s="23"/>
      <c r="F99" s="56" t="str">
        <f>IF(E99="","",ROUND((D99*E99),2))</f>
        <v/>
      </c>
    </row>
    <row r="100" spans="1:6" s="20" customFormat="1" ht="20.65" customHeight="1" x14ac:dyDescent="0.2">
      <c r="A100" s="69">
        <f>+A98+1</f>
        <v>69</v>
      </c>
      <c r="B100" s="16" t="s">
        <v>84</v>
      </c>
      <c r="C100" s="17" t="s">
        <v>13</v>
      </c>
      <c r="D100" s="18">
        <v>230</v>
      </c>
      <c r="E100" s="19">
        <v>900</v>
      </c>
      <c r="F100" s="55">
        <f t="shared" ref="F100:F104" si="17">D100*E100</f>
        <v>207000</v>
      </c>
    </row>
    <row r="101" spans="1:6" s="20" customFormat="1" ht="20.65" customHeight="1" x14ac:dyDescent="0.2">
      <c r="A101" s="69">
        <f>+A100+1</f>
        <v>70</v>
      </c>
      <c r="B101" s="16" t="s">
        <v>85</v>
      </c>
      <c r="C101" s="17" t="s">
        <v>3</v>
      </c>
      <c r="D101" s="18">
        <v>25</v>
      </c>
      <c r="E101" s="19">
        <v>200</v>
      </c>
      <c r="F101" s="55">
        <f t="shared" si="17"/>
        <v>5000</v>
      </c>
    </row>
    <row r="102" spans="1:6" s="20" customFormat="1" ht="20.65" customHeight="1" x14ac:dyDescent="0.2">
      <c r="A102" s="69">
        <f>+A101+1</f>
        <v>71</v>
      </c>
      <c r="B102" s="16" t="s">
        <v>86</v>
      </c>
      <c r="C102" s="17" t="s">
        <v>87</v>
      </c>
      <c r="D102" s="18">
        <v>1</v>
      </c>
      <c r="E102" s="19">
        <v>10000</v>
      </c>
      <c r="F102" s="55">
        <f t="shared" si="17"/>
        <v>10000</v>
      </c>
    </row>
    <row r="103" spans="1:6" s="20" customFormat="1" ht="20.65" customHeight="1" x14ac:dyDescent="0.2">
      <c r="A103" s="69">
        <f>+A102+1</f>
        <v>72</v>
      </c>
      <c r="B103" s="16" t="s">
        <v>88</v>
      </c>
      <c r="C103" s="17" t="s">
        <v>3</v>
      </c>
      <c r="D103" s="18">
        <v>1</v>
      </c>
      <c r="E103" s="19">
        <v>2000</v>
      </c>
      <c r="F103" s="55">
        <f t="shared" si="17"/>
        <v>2000</v>
      </c>
    </row>
    <row r="104" spans="1:6" s="20" customFormat="1" ht="20.65" customHeight="1" x14ac:dyDescent="0.2">
      <c r="A104" s="69">
        <f>+A103+1</f>
        <v>73</v>
      </c>
      <c r="B104" s="16" t="s">
        <v>89</v>
      </c>
      <c r="C104" s="17" t="s">
        <v>3</v>
      </c>
      <c r="D104" s="18">
        <v>2</v>
      </c>
      <c r="E104" s="19">
        <v>1000</v>
      </c>
      <c r="F104" s="55">
        <f t="shared" si="17"/>
        <v>2000</v>
      </c>
    </row>
    <row r="105" spans="1:6" s="20" customFormat="1" ht="18.399999999999999" customHeight="1" x14ac:dyDescent="0.2">
      <c r="A105" s="52" t="s">
        <v>90</v>
      </c>
      <c r="B105" s="21"/>
      <c r="C105" s="22"/>
      <c r="D105" s="23"/>
      <c r="E105" s="23"/>
      <c r="F105" s="56"/>
    </row>
    <row r="106" spans="1:6" s="20" customFormat="1" ht="20.65" customHeight="1" x14ac:dyDescent="0.2">
      <c r="A106" s="69">
        <f>+A104+1</f>
        <v>74</v>
      </c>
      <c r="B106" s="16" t="s">
        <v>91</v>
      </c>
      <c r="C106" s="17" t="s">
        <v>13</v>
      </c>
      <c r="D106" s="18">
        <v>28</v>
      </c>
      <c r="E106" s="19">
        <v>1400</v>
      </c>
      <c r="F106" s="55">
        <f t="shared" ref="F106:F110" si="18">D106*E106</f>
        <v>39200</v>
      </c>
    </row>
    <row r="107" spans="1:6" s="20" customFormat="1" ht="20.65" customHeight="1" x14ac:dyDescent="0.2">
      <c r="A107" s="69">
        <f>+A106+1</f>
        <v>75</v>
      </c>
      <c r="B107" s="16" t="s">
        <v>92</v>
      </c>
      <c r="C107" s="17" t="s">
        <v>37</v>
      </c>
      <c r="D107" s="18">
        <v>7</v>
      </c>
      <c r="E107" s="19">
        <v>1600</v>
      </c>
      <c r="F107" s="55">
        <f t="shared" si="18"/>
        <v>11200</v>
      </c>
    </row>
    <row r="108" spans="1:6" s="20" customFormat="1" ht="20.65" customHeight="1" x14ac:dyDescent="0.2">
      <c r="A108" s="69">
        <f>+A107+1</f>
        <v>76</v>
      </c>
      <c r="B108" s="16" t="s">
        <v>93</v>
      </c>
      <c r="C108" s="17" t="s">
        <v>37</v>
      </c>
      <c r="D108" s="18">
        <v>18</v>
      </c>
      <c r="E108" s="19">
        <v>400</v>
      </c>
      <c r="F108" s="55">
        <f t="shared" si="18"/>
        <v>7200</v>
      </c>
    </row>
    <row r="109" spans="1:6" s="20" customFormat="1" ht="20.65" customHeight="1" x14ac:dyDescent="0.2">
      <c r="A109" s="69">
        <f>+A108+1</f>
        <v>77</v>
      </c>
      <c r="B109" s="16" t="s">
        <v>94</v>
      </c>
      <c r="C109" s="17" t="s">
        <v>13</v>
      </c>
      <c r="D109" s="18">
        <v>200</v>
      </c>
      <c r="E109" s="19">
        <v>550</v>
      </c>
      <c r="F109" s="55">
        <f t="shared" si="18"/>
        <v>110000</v>
      </c>
    </row>
    <row r="110" spans="1:6" s="20" customFormat="1" ht="20.65" customHeight="1" thickBot="1" x14ac:dyDescent="0.25">
      <c r="A110" s="69">
        <f>+A109+1</f>
        <v>78</v>
      </c>
      <c r="B110" s="16" t="s">
        <v>95</v>
      </c>
      <c r="C110" s="17" t="s">
        <v>13</v>
      </c>
      <c r="D110" s="18">
        <v>150</v>
      </c>
      <c r="E110" s="19">
        <v>120</v>
      </c>
      <c r="F110" s="55">
        <f t="shared" si="18"/>
        <v>18000</v>
      </c>
    </row>
    <row r="111" spans="1:6" s="20" customFormat="1" ht="15.75" thickBot="1" x14ac:dyDescent="0.25">
      <c r="A111" s="59"/>
      <c r="B111" s="29" t="s">
        <v>96</v>
      </c>
      <c r="C111" s="30"/>
      <c r="D111" s="31"/>
      <c r="E111" s="32"/>
      <c r="F111" s="60">
        <f>SUM(F96:F110)</f>
        <v>720600</v>
      </c>
    </row>
    <row r="112" spans="1:6" s="20" customFormat="1" ht="18" customHeight="1" x14ac:dyDescent="0.2">
      <c r="A112" s="50"/>
      <c r="B112" s="7" t="s">
        <v>97</v>
      </c>
      <c r="C112" s="8"/>
      <c r="D112" s="34"/>
      <c r="E112" s="10"/>
      <c r="F112" s="51"/>
    </row>
    <row r="113" spans="1:6" s="20" customFormat="1" ht="18.399999999999999" customHeight="1" x14ac:dyDescent="0.2">
      <c r="A113" s="52" t="s">
        <v>98</v>
      </c>
      <c r="B113" s="21"/>
      <c r="C113" s="22"/>
      <c r="D113" s="23"/>
      <c r="E113" s="23"/>
      <c r="F113" s="56"/>
    </row>
    <row r="114" spans="1:6" s="20" customFormat="1" ht="20.65" customHeight="1" x14ac:dyDescent="0.2">
      <c r="A114" s="54">
        <f>+A110+1</f>
        <v>79</v>
      </c>
      <c r="B114" s="16" t="s">
        <v>99</v>
      </c>
      <c r="C114" s="17" t="s">
        <v>87</v>
      </c>
      <c r="D114" s="18">
        <v>1</v>
      </c>
      <c r="E114" s="19">
        <v>10000</v>
      </c>
      <c r="F114" s="55">
        <f t="shared" ref="F114" si="19">D114*E114</f>
        <v>10000</v>
      </c>
    </row>
    <row r="115" spans="1:6" s="20" customFormat="1" ht="18.399999999999999" customHeight="1" x14ac:dyDescent="0.2">
      <c r="A115" s="52" t="s">
        <v>100</v>
      </c>
      <c r="B115" s="21"/>
      <c r="C115" s="22"/>
      <c r="D115" s="23"/>
      <c r="E115" s="23"/>
      <c r="F115" s="56"/>
    </row>
    <row r="116" spans="1:6" s="20" customFormat="1" ht="20.65" customHeight="1" x14ac:dyDescent="0.2">
      <c r="A116" s="54">
        <f>+A114+1</f>
        <v>80</v>
      </c>
      <c r="B116" s="16" t="s">
        <v>101</v>
      </c>
      <c r="C116" s="17" t="s">
        <v>3</v>
      </c>
      <c r="D116" s="18">
        <v>1</v>
      </c>
      <c r="E116" s="19">
        <v>500</v>
      </c>
      <c r="F116" s="55">
        <f t="shared" ref="F116:F119" si="20">D116*E116</f>
        <v>500</v>
      </c>
    </row>
    <row r="117" spans="1:6" s="20" customFormat="1" ht="20.65" customHeight="1" x14ac:dyDescent="0.2">
      <c r="A117" s="54">
        <f>+A116+1</f>
        <v>81</v>
      </c>
      <c r="B117" s="16" t="s">
        <v>102</v>
      </c>
      <c r="C117" s="17" t="s">
        <v>3</v>
      </c>
      <c r="D117" s="18">
        <v>1</v>
      </c>
      <c r="E117" s="19">
        <v>700</v>
      </c>
      <c r="F117" s="55">
        <f t="shared" si="20"/>
        <v>700</v>
      </c>
    </row>
    <row r="118" spans="1:6" s="20" customFormat="1" ht="20.65" customHeight="1" x14ac:dyDescent="0.2">
      <c r="A118" s="54">
        <f>+A117+1</f>
        <v>82</v>
      </c>
      <c r="B118" s="16" t="s">
        <v>103</v>
      </c>
      <c r="C118" s="17" t="s">
        <v>3</v>
      </c>
      <c r="D118" s="18">
        <v>4</v>
      </c>
      <c r="E118" s="19">
        <v>400</v>
      </c>
      <c r="F118" s="55">
        <f t="shared" si="20"/>
        <v>1600</v>
      </c>
    </row>
    <row r="119" spans="1:6" s="20" customFormat="1" ht="20.65" customHeight="1" x14ac:dyDescent="0.2">
      <c r="A119" s="54">
        <f>+A118+1</f>
        <v>83</v>
      </c>
      <c r="B119" s="16" t="s">
        <v>104</v>
      </c>
      <c r="C119" s="17" t="s">
        <v>3</v>
      </c>
      <c r="D119" s="18">
        <v>1</v>
      </c>
      <c r="E119" s="19">
        <v>12000</v>
      </c>
      <c r="F119" s="55">
        <f t="shared" si="20"/>
        <v>12000</v>
      </c>
    </row>
    <row r="120" spans="1:6" s="20" customFormat="1" ht="18.399999999999999" customHeight="1" x14ac:dyDescent="0.2">
      <c r="A120" s="52" t="s">
        <v>105</v>
      </c>
      <c r="B120" s="21"/>
      <c r="C120" s="22"/>
      <c r="D120" s="23"/>
      <c r="E120" s="23"/>
      <c r="F120" s="56" t="str">
        <f t="shared" ref="F120:F137" si="21">IF(E120="","",ROUND((D120*E120),2))</f>
        <v/>
      </c>
    </row>
    <row r="121" spans="1:6" s="20" customFormat="1" ht="20.65" customHeight="1" x14ac:dyDescent="0.2">
      <c r="A121" s="54">
        <f>+A119+1</f>
        <v>84</v>
      </c>
      <c r="B121" s="16" t="s">
        <v>106</v>
      </c>
      <c r="C121" s="17" t="s">
        <v>3</v>
      </c>
      <c r="D121" s="18">
        <v>1</v>
      </c>
      <c r="E121" s="19">
        <v>2000</v>
      </c>
      <c r="F121" s="55">
        <f t="shared" ref="F121:F128" si="22">D121*E121</f>
        <v>2000</v>
      </c>
    </row>
    <row r="122" spans="1:6" s="20" customFormat="1" ht="20.65" customHeight="1" x14ac:dyDescent="0.2">
      <c r="A122" s="54">
        <f t="shared" ref="A122:A128" si="23">+A121+1</f>
        <v>85</v>
      </c>
      <c r="B122" s="16" t="s">
        <v>107</v>
      </c>
      <c r="C122" s="17" t="s">
        <v>3</v>
      </c>
      <c r="D122" s="18">
        <v>1</v>
      </c>
      <c r="E122" s="19">
        <v>2000</v>
      </c>
      <c r="F122" s="55">
        <f t="shared" si="22"/>
        <v>2000</v>
      </c>
    </row>
    <row r="123" spans="1:6" s="20" customFormat="1" ht="20.65" customHeight="1" x14ac:dyDescent="0.2">
      <c r="A123" s="54">
        <f t="shared" si="23"/>
        <v>86</v>
      </c>
      <c r="B123" s="16" t="s">
        <v>108</v>
      </c>
      <c r="C123" s="17" t="s">
        <v>3</v>
      </c>
      <c r="D123" s="18">
        <v>2</v>
      </c>
      <c r="E123" s="19">
        <v>2000</v>
      </c>
      <c r="F123" s="55">
        <f t="shared" si="22"/>
        <v>4000</v>
      </c>
    </row>
    <row r="124" spans="1:6" s="20" customFormat="1" ht="20.65" customHeight="1" x14ac:dyDescent="0.2">
      <c r="A124" s="54">
        <f t="shared" si="23"/>
        <v>87</v>
      </c>
      <c r="B124" s="16" t="s">
        <v>109</v>
      </c>
      <c r="C124" s="17" t="s">
        <v>3</v>
      </c>
      <c r="D124" s="18">
        <v>2</v>
      </c>
      <c r="E124" s="19">
        <v>2000</v>
      </c>
      <c r="F124" s="55">
        <f t="shared" si="22"/>
        <v>4000</v>
      </c>
    </row>
    <row r="125" spans="1:6" s="20" customFormat="1" ht="20.65" customHeight="1" x14ac:dyDescent="0.2">
      <c r="A125" s="54">
        <f t="shared" si="23"/>
        <v>88</v>
      </c>
      <c r="B125" s="16" t="s">
        <v>110</v>
      </c>
      <c r="C125" s="17" t="s">
        <v>3</v>
      </c>
      <c r="D125" s="18">
        <v>1</v>
      </c>
      <c r="E125" s="19">
        <v>2000</v>
      </c>
      <c r="F125" s="55">
        <f t="shared" si="22"/>
        <v>2000</v>
      </c>
    </row>
    <row r="126" spans="1:6" s="20" customFormat="1" ht="20.65" customHeight="1" x14ac:dyDescent="0.2">
      <c r="A126" s="54">
        <f t="shared" si="23"/>
        <v>89</v>
      </c>
      <c r="B126" s="16" t="s">
        <v>111</v>
      </c>
      <c r="C126" s="17" t="s">
        <v>3</v>
      </c>
      <c r="D126" s="18">
        <v>1</v>
      </c>
      <c r="E126" s="19">
        <v>1500</v>
      </c>
      <c r="F126" s="55">
        <f t="shared" si="22"/>
        <v>1500</v>
      </c>
    </row>
    <row r="127" spans="1:6" s="20" customFormat="1" ht="20.65" customHeight="1" x14ac:dyDescent="0.2">
      <c r="A127" s="54">
        <f t="shared" si="23"/>
        <v>90</v>
      </c>
      <c r="B127" s="16" t="s">
        <v>247</v>
      </c>
      <c r="C127" s="17" t="s">
        <v>3</v>
      </c>
      <c r="D127" s="18">
        <v>1</v>
      </c>
      <c r="E127" s="19">
        <v>1500</v>
      </c>
      <c r="F127" s="55">
        <f t="shared" si="22"/>
        <v>1500</v>
      </c>
    </row>
    <row r="128" spans="1:6" s="20" customFormat="1" ht="20.65" customHeight="1" x14ac:dyDescent="0.2">
      <c r="A128" s="54">
        <f t="shared" si="23"/>
        <v>91</v>
      </c>
      <c r="B128" s="16" t="s">
        <v>112</v>
      </c>
      <c r="C128" s="17" t="s">
        <v>3</v>
      </c>
      <c r="D128" s="18">
        <v>1</v>
      </c>
      <c r="E128" s="19">
        <v>1500</v>
      </c>
      <c r="F128" s="55">
        <f t="shared" si="22"/>
        <v>1500</v>
      </c>
    </row>
    <row r="129" spans="1:6" s="20" customFormat="1" ht="18.399999999999999" customHeight="1" x14ac:dyDescent="0.2">
      <c r="A129" s="52" t="s">
        <v>113</v>
      </c>
      <c r="B129" s="21"/>
      <c r="C129" s="22"/>
      <c r="D129" s="23"/>
      <c r="E129" s="23"/>
      <c r="F129" s="56" t="str">
        <f t="shared" si="21"/>
        <v/>
      </c>
    </row>
    <row r="130" spans="1:6" s="20" customFormat="1" ht="20.65" customHeight="1" x14ac:dyDescent="0.2">
      <c r="A130" s="54">
        <f>+A128+1</f>
        <v>92</v>
      </c>
      <c r="B130" s="16" t="s">
        <v>114</v>
      </c>
      <c r="C130" s="17" t="s">
        <v>37</v>
      </c>
      <c r="D130" s="18">
        <v>70</v>
      </c>
      <c r="E130" s="19">
        <v>180</v>
      </c>
      <c r="F130" s="55">
        <f t="shared" ref="F130:F136" si="24">D130*E130</f>
        <v>12600</v>
      </c>
    </row>
    <row r="131" spans="1:6" s="20" customFormat="1" ht="20.65" customHeight="1" x14ac:dyDescent="0.2">
      <c r="A131" s="54">
        <f t="shared" ref="A131:A136" si="25">+A130+1</f>
        <v>93</v>
      </c>
      <c r="B131" s="16" t="s">
        <v>115</v>
      </c>
      <c r="C131" s="17" t="s">
        <v>37</v>
      </c>
      <c r="D131" s="18">
        <v>100</v>
      </c>
      <c r="E131" s="19">
        <v>160</v>
      </c>
      <c r="F131" s="55">
        <f t="shared" si="24"/>
        <v>16000</v>
      </c>
    </row>
    <row r="132" spans="1:6" s="20" customFormat="1" ht="20.65" customHeight="1" x14ac:dyDescent="0.2">
      <c r="A132" s="54">
        <f t="shared" si="25"/>
        <v>94</v>
      </c>
      <c r="B132" s="16" t="s">
        <v>116</v>
      </c>
      <c r="C132" s="17" t="s">
        <v>37</v>
      </c>
      <c r="D132" s="18">
        <v>80</v>
      </c>
      <c r="E132" s="19">
        <v>140</v>
      </c>
      <c r="F132" s="55">
        <f t="shared" si="24"/>
        <v>11200</v>
      </c>
    </row>
    <row r="133" spans="1:6" s="20" customFormat="1" ht="20.65" customHeight="1" x14ac:dyDescent="0.2">
      <c r="A133" s="54">
        <f t="shared" si="25"/>
        <v>95</v>
      </c>
      <c r="B133" s="16" t="s">
        <v>117</v>
      </c>
      <c r="C133" s="17" t="s">
        <v>37</v>
      </c>
      <c r="D133" s="18">
        <v>80</v>
      </c>
      <c r="E133" s="19">
        <v>100</v>
      </c>
      <c r="F133" s="55">
        <f t="shared" si="24"/>
        <v>8000</v>
      </c>
    </row>
    <row r="134" spans="1:6" s="20" customFormat="1" ht="20.65" customHeight="1" x14ac:dyDescent="0.2">
      <c r="A134" s="54">
        <f t="shared" si="25"/>
        <v>96</v>
      </c>
      <c r="B134" s="16" t="s">
        <v>118</v>
      </c>
      <c r="C134" s="17" t="s">
        <v>87</v>
      </c>
      <c r="D134" s="18">
        <v>1</v>
      </c>
      <c r="E134" s="19">
        <v>3000</v>
      </c>
      <c r="F134" s="55">
        <f t="shared" si="24"/>
        <v>3000</v>
      </c>
    </row>
    <row r="135" spans="1:6" s="20" customFormat="1" ht="20.65" customHeight="1" x14ac:dyDescent="0.2">
      <c r="A135" s="54">
        <f t="shared" si="25"/>
        <v>97</v>
      </c>
      <c r="B135" s="16" t="s">
        <v>119</v>
      </c>
      <c r="C135" s="17" t="s">
        <v>87</v>
      </c>
      <c r="D135" s="18">
        <v>1</v>
      </c>
      <c r="E135" s="19">
        <v>10000</v>
      </c>
      <c r="F135" s="55">
        <f t="shared" si="24"/>
        <v>10000</v>
      </c>
    </row>
    <row r="136" spans="1:6" s="20" customFormat="1" ht="20.65" customHeight="1" x14ac:dyDescent="0.2">
      <c r="A136" s="54">
        <f t="shared" si="25"/>
        <v>98</v>
      </c>
      <c r="B136" s="16" t="s">
        <v>120</v>
      </c>
      <c r="C136" s="17" t="s">
        <v>3</v>
      </c>
      <c r="D136" s="18">
        <v>14</v>
      </c>
      <c r="E136" s="19">
        <v>400</v>
      </c>
      <c r="F136" s="55">
        <f t="shared" si="24"/>
        <v>5600</v>
      </c>
    </row>
    <row r="137" spans="1:6" s="20" customFormat="1" ht="18.399999999999999" customHeight="1" x14ac:dyDescent="0.2">
      <c r="A137" s="52" t="s">
        <v>121</v>
      </c>
      <c r="B137" s="21"/>
      <c r="C137" s="22"/>
      <c r="D137" s="23"/>
      <c r="E137" s="23"/>
      <c r="F137" s="56" t="str">
        <f t="shared" si="21"/>
        <v/>
      </c>
    </row>
    <row r="138" spans="1:6" s="20" customFormat="1" ht="20.65" customHeight="1" x14ac:dyDescent="0.2">
      <c r="A138" s="54">
        <f>+A136+1</f>
        <v>99</v>
      </c>
      <c r="B138" s="16" t="s">
        <v>122</v>
      </c>
      <c r="C138" s="17" t="s">
        <v>3</v>
      </c>
      <c r="D138" s="18">
        <f>16*2</f>
        <v>32</v>
      </c>
      <c r="E138" s="19">
        <v>180</v>
      </c>
      <c r="F138" s="55">
        <f t="shared" ref="F138:F145" si="26">D138*E138</f>
        <v>5760</v>
      </c>
    </row>
    <row r="139" spans="1:6" s="20" customFormat="1" ht="20.65" customHeight="1" x14ac:dyDescent="0.2">
      <c r="A139" s="54">
        <f t="shared" ref="A139:A145" si="27">+A138+1</f>
        <v>100</v>
      </c>
      <c r="B139" s="16" t="s">
        <v>123</v>
      </c>
      <c r="C139" s="17" t="s">
        <v>3</v>
      </c>
      <c r="D139" s="18">
        <v>26</v>
      </c>
      <c r="E139" s="19">
        <v>220</v>
      </c>
      <c r="F139" s="55">
        <f t="shared" si="26"/>
        <v>5720</v>
      </c>
    </row>
    <row r="140" spans="1:6" s="20" customFormat="1" ht="20.65" customHeight="1" x14ac:dyDescent="0.2">
      <c r="A140" s="54">
        <f t="shared" si="27"/>
        <v>101</v>
      </c>
      <c r="B140" s="16" t="s">
        <v>124</v>
      </c>
      <c r="C140" s="17" t="s">
        <v>3</v>
      </c>
      <c r="D140" s="18">
        <v>26</v>
      </c>
      <c r="E140" s="19">
        <v>220</v>
      </c>
      <c r="F140" s="55">
        <f t="shared" si="26"/>
        <v>5720</v>
      </c>
    </row>
    <row r="141" spans="1:6" s="20" customFormat="1" ht="20.65" customHeight="1" x14ac:dyDescent="0.2">
      <c r="A141" s="54">
        <f t="shared" si="27"/>
        <v>102</v>
      </c>
      <c r="B141" s="16" t="s">
        <v>125</v>
      </c>
      <c r="C141" s="17" t="s">
        <v>3</v>
      </c>
      <c r="D141" s="18">
        <v>4</v>
      </c>
      <c r="E141" s="19">
        <v>300</v>
      </c>
      <c r="F141" s="55">
        <f t="shared" si="26"/>
        <v>1200</v>
      </c>
    </row>
    <row r="142" spans="1:6" s="20" customFormat="1" ht="20.65" customHeight="1" x14ac:dyDescent="0.2">
      <c r="A142" s="54">
        <f t="shared" si="27"/>
        <v>103</v>
      </c>
      <c r="B142" s="16" t="s">
        <v>126</v>
      </c>
      <c r="C142" s="17" t="s">
        <v>3</v>
      </c>
      <c r="D142" s="18">
        <v>10</v>
      </c>
      <c r="E142" s="19">
        <v>300</v>
      </c>
      <c r="F142" s="55">
        <f t="shared" si="26"/>
        <v>3000</v>
      </c>
    </row>
    <row r="143" spans="1:6" s="20" customFormat="1" ht="20.65" customHeight="1" x14ac:dyDescent="0.2">
      <c r="A143" s="54">
        <f t="shared" si="27"/>
        <v>104</v>
      </c>
      <c r="B143" s="16" t="s">
        <v>127</v>
      </c>
      <c r="C143" s="17" t="s">
        <v>3</v>
      </c>
      <c r="D143" s="18">
        <v>10</v>
      </c>
      <c r="E143" s="19">
        <v>350</v>
      </c>
      <c r="F143" s="55">
        <f t="shared" si="26"/>
        <v>3500</v>
      </c>
    </row>
    <row r="144" spans="1:6" s="20" customFormat="1" ht="20.65" customHeight="1" x14ac:dyDescent="0.2">
      <c r="A144" s="54">
        <f t="shared" si="27"/>
        <v>105</v>
      </c>
      <c r="B144" s="16" t="s">
        <v>128</v>
      </c>
      <c r="C144" s="17" t="s">
        <v>3</v>
      </c>
      <c r="D144" s="18">
        <v>70</v>
      </c>
      <c r="E144" s="19">
        <v>100</v>
      </c>
      <c r="F144" s="55">
        <f t="shared" si="26"/>
        <v>7000</v>
      </c>
    </row>
    <row r="145" spans="1:6" s="20" customFormat="1" ht="20.65" customHeight="1" x14ac:dyDescent="0.2">
      <c r="A145" s="54">
        <f t="shared" si="27"/>
        <v>106</v>
      </c>
      <c r="B145" s="16" t="s">
        <v>129</v>
      </c>
      <c r="C145" s="17" t="s">
        <v>3</v>
      </c>
      <c r="D145" s="18">
        <v>10</v>
      </c>
      <c r="E145" s="19">
        <v>150</v>
      </c>
      <c r="F145" s="55">
        <f t="shared" si="26"/>
        <v>1500</v>
      </c>
    </row>
    <row r="146" spans="1:6" s="20" customFormat="1" ht="20.65" customHeight="1" x14ac:dyDescent="0.2">
      <c r="A146" s="87" t="s">
        <v>130</v>
      </c>
      <c r="B146" s="88"/>
      <c r="C146" s="13"/>
      <c r="D146" s="23"/>
      <c r="E146" s="35"/>
      <c r="F146" s="62"/>
    </row>
    <row r="147" spans="1:6" s="20" customFormat="1" ht="20.65" customHeight="1" x14ac:dyDescent="0.2">
      <c r="A147" s="54">
        <f>+A145+1</f>
        <v>107</v>
      </c>
      <c r="B147" s="16" t="s">
        <v>131</v>
      </c>
      <c r="C147" s="17" t="s">
        <v>3</v>
      </c>
      <c r="D147" s="18">
        <v>95</v>
      </c>
      <c r="E147" s="19">
        <v>140</v>
      </c>
      <c r="F147" s="55">
        <f t="shared" ref="F147:F161" si="28">D147*E147</f>
        <v>13300</v>
      </c>
    </row>
    <row r="148" spans="1:6" s="20" customFormat="1" ht="20.65" customHeight="1" x14ac:dyDescent="0.2">
      <c r="A148" s="54">
        <f t="shared" ref="A148:A161" si="29">+A147+1</f>
        <v>108</v>
      </c>
      <c r="B148" s="16" t="s">
        <v>132</v>
      </c>
      <c r="C148" s="17" t="s">
        <v>3</v>
      </c>
      <c r="D148" s="18">
        <v>26</v>
      </c>
      <c r="E148" s="19">
        <v>200</v>
      </c>
      <c r="F148" s="55">
        <f t="shared" si="28"/>
        <v>5200</v>
      </c>
    </row>
    <row r="149" spans="1:6" s="20" customFormat="1" ht="20.65" customHeight="1" x14ac:dyDescent="0.2">
      <c r="A149" s="54">
        <f t="shared" si="29"/>
        <v>109</v>
      </c>
      <c r="B149" s="16" t="s">
        <v>133</v>
      </c>
      <c r="C149" s="17" t="s">
        <v>3</v>
      </c>
      <c r="D149" s="18">
        <f>23*2</f>
        <v>46</v>
      </c>
      <c r="E149" s="19">
        <v>250</v>
      </c>
      <c r="F149" s="55">
        <f t="shared" si="28"/>
        <v>11500</v>
      </c>
    </row>
    <row r="150" spans="1:6" s="20" customFormat="1" ht="20.65" customHeight="1" x14ac:dyDescent="0.2">
      <c r="A150" s="54">
        <f t="shared" si="29"/>
        <v>110</v>
      </c>
      <c r="B150" s="16" t="s">
        <v>134</v>
      </c>
      <c r="C150" s="17" t="s">
        <v>3</v>
      </c>
      <c r="D150" s="18">
        <v>10</v>
      </c>
      <c r="E150" s="19">
        <v>250</v>
      </c>
      <c r="F150" s="55">
        <f t="shared" si="28"/>
        <v>2500</v>
      </c>
    </row>
    <row r="151" spans="1:6" s="20" customFormat="1" ht="20.65" customHeight="1" x14ac:dyDescent="0.2">
      <c r="A151" s="54">
        <f t="shared" si="29"/>
        <v>111</v>
      </c>
      <c r="B151" s="16" t="s">
        <v>135</v>
      </c>
      <c r="C151" s="17" t="s">
        <v>3</v>
      </c>
      <c r="D151" s="18">
        <v>1</v>
      </c>
      <c r="E151" s="19">
        <v>500</v>
      </c>
      <c r="F151" s="55">
        <f t="shared" si="28"/>
        <v>500</v>
      </c>
    </row>
    <row r="152" spans="1:6" s="20" customFormat="1" ht="20.65" customHeight="1" x14ac:dyDescent="0.2">
      <c r="A152" s="54">
        <f t="shared" si="29"/>
        <v>112</v>
      </c>
      <c r="B152" s="16" t="s">
        <v>136</v>
      </c>
      <c r="C152" s="17" t="s">
        <v>3</v>
      </c>
      <c r="D152" s="18">
        <v>1</v>
      </c>
      <c r="E152" s="19">
        <v>1000</v>
      </c>
      <c r="F152" s="55">
        <f t="shared" si="28"/>
        <v>1000</v>
      </c>
    </row>
    <row r="153" spans="1:6" s="20" customFormat="1" ht="20.65" customHeight="1" x14ac:dyDescent="0.2">
      <c r="A153" s="54">
        <f t="shared" si="29"/>
        <v>113</v>
      </c>
      <c r="B153" s="16" t="s">
        <v>137</v>
      </c>
      <c r="C153" s="17" t="s">
        <v>3</v>
      </c>
      <c r="D153" s="18">
        <v>14</v>
      </c>
      <c r="E153" s="19">
        <v>1900</v>
      </c>
      <c r="F153" s="55">
        <f t="shared" si="28"/>
        <v>26600</v>
      </c>
    </row>
    <row r="154" spans="1:6" s="20" customFormat="1" ht="20.65" customHeight="1" x14ac:dyDescent="0.2">
      <c r="A154" s="54">
        <f t="shared" si="29"/>
        <v>114</v>
      </c>
      <c r="B154" s="16" t="s">
        <v>138</v>
      </c>
      <c r="C154" s="17" t="s">
        <v>3</v>
      </c>
      <c r="D154" s="18">
        <v>8</v>
      </c>
      <c r="E154" s="19">
        <v>3200</v>
      </c>
      <c r="F154" s="55">
        <f t="shared" si="28"/>
        <v>25600</v>
      </c>
    </row>
    <row r="155" spans="1:6" s="20" customFormat="1" ht="20.65" customHeight="1" x14ac:dyDescent="0.2">
      <c r="A155" s="54">
        <f t="shared" si="29"/>
        <v>115</v>
      </c>
      <c r="B155" s="16" t="s">
        <v>139</v>
      </c>
      <c r="C155" s="17" t="s">
        <v>3</v>
      </c>
      <c r="D155" s="18">
        <v>1</v>
      </c>
      <c r="E155" s="19">
        <v>12000</v>
      </c>
      <c r="F155" s="55">
        <f t="shared" si="28"/>
        <v>12000</v>
      </c>
    </row>
    <row r="156" spans="1:6" s="20" customFormat="1" ht="20.65" customHeight="1" x14ac:dyDescent="0.2">
      <c r="A156" s="54">
        <f t="shared" si="29"/>
        <v>116</v>
      </c>
      <c r="B156" s="16" t="s">
        <v>140</v>
      </c>
      <c r="C156" s="17" t="s">
        <v>3</v>
      </c>
      <c r="D156" s="18">
        <v>1</v>
      </c>
      <c r="E156" s="19">
        <v>7000</v>
      </c>
      <c r="F156" s="55">
        <f t="shared" si="28"/>
        <v>7000</v>
      </c>
    </row>
    <row r="157" spans="1:6" s="20" customFormat="1" ht="20.65" customHeight="1" x14ac:dyDescent="0.2">
      <c r="A157" s="54">
        <f t="shared" si="29"/>
        <v>117</v>
      </c>
      <c r="B157" s="16" t="s">
        <v>141</v>
      </c>
      <c r="C157" s="17" t="s">
        <v>37</v>
      </c>
      <c r="D157" s="18">
        <v>500</v>
      </c>
      <c r="E157" s="19">
        <v>20</v>
      </c>
      <c r="F157" s="55">
        <f t="shared" si="28"/>
        <v>10000</v>
      </c>
    </row>
    <row r="158" spans="1:6" s="20" customFormat="1" ht="20.65" customHeight="1" x14ac:dyDescent="0.2">
      <c r="A158" s="54">
        <f t="shared" si="29"/>
        <v>118</v>
      </c>
      <c r="B158" s="16" t="s">
        <v>142</v>
      </c>
      <c r="C158" s="17" t="s">
        <v>3</v>
      </c>
      <c r="D158" s="18">
        <v>4</v>
      </c>
      <c r="E158" s="19">
        <v>4000</v>
      </c>
      <c r="F158" s="55">
        <f t="shared" si="28"/>
        <v>16000</v>
      </c>
    </row>
    <row r="159" spans="1:6" s="20" customFormat="1" ht="20.65" customHeight="1" x14ac:dyDescent="0.2">
      <c r="A159" s="54">
        <f t="shared" si="29"/>
        <v>119</v>
      </c>
      <c r="B159" s="16" t="s">
        <v>143</v>
      </c>
      <c r="C159" s="17" t="s">
        <v>3</v>
      </c>
      <c r="D159" s="18">
        <v>4</v>
      </c>
      <c r="E159" s="19">
        <v>3000</v>
      </c>
      <c r="F159" s="55">
        <f t="shared" si="28"/>
        <v>12000</v>
      </c>
    </row>
    <row r="160" spans="1:6" s="20" customFormat="1" ht="20.65" customHeight="1" x14ac:dyDescent="0.2">
      <c r="A160" s="54">
        <f t="shared" si="29"/>
        <v>120</v>
      </c>
      <c r="B160" s="16" t="s">
        <v>144</v>
      </c>
      <c r="C160" s="17" t="s">
        <v>3</v>
      </c>
      <c r="D160" s="18">
        <v>55</v>
      </c>
      <c r="E160" s="19">
        <v>450</v>
      </c>
      <c r="F160" s="55">
        <f t="shared" si="28"/>
        <v>24750</v>
      </c>
    </row>
    <row r="161" spans="1:6" s="20" customFormat="1" ht="20.65" customHeight="1" x14ac:dyDescent="0.2">
      <c r="A161" s="54">
        <f t="shared" si="29"/>
        <v>121</v>
      </c>
      <c r="B161" s="16" t="s">
        <v>145</v>
      </c>
      <c r="C161" s="17" t="s">
        <v>3</v>
      </c>
      <c r="D161" s="18">
        <v>55</v>
      </c>
      <c r="E161" s="19">
        <v>100</v>
      </c>
      <c r="F161" s="55">
        <f t="shared" si="28"/>
        <v>5500</v>
      </c>
    </row>
    <row r="162" spans="1:6" s="20" customFormat="1" ht="20.65" customHeight="1" x14ac:dyDescent="0.2">
      <c r="A162" s="87" t="s">
        <v>146</v>
      </c>
      <c r="B162" s="88"/>
      <c r="C162" s="13"/>
      <c r="D162" s="23"/>
      <c r="E162" s="35"/>
      <c r="F162" s="62"/>
    </row>
    <row r="163" spans="1:6" s="20" customFormat="1" ht="20.65" customHeight="1" x14ac:dyDescent="0.2">
      <c r="A163" s="54">
        <f>+A161+1</f>
        <v>122</v>
      </c>
      <c r="B163" s="16" t="s">
        <v>147</v>
      </c>
      <c r="C163" s="17" t="s">
        <v>3</v>
      </c>
      <c r="D163" s="18">
        <v>1</v>
      </c>
      <c r="E163" s="19">
        <v>10000</v>
      </c>
      <c r="F163" s="55">
        <f t="shared" ref="F163" si="30">D163*E163</f>
        <v>10000</v>
      </c>
    </row>
    <row r="164" spans="1:6" s="20" customFormat="1" ht="20.65" customHeight="1" x14ac:dyDescent="0.2">
      <c r="A164" s="87" t="s">
        <v>148</v>
      </c>
      <c r="B164" s="88"/>
      <c r="C164" s="13"/>
      <c r="D164" s="23"/>
      <c r="E164" s="35"/>
      <c r="F164" s="62"/>
    </row>
    <row r="165" spans="1:6" s="20" customFormat="1" ht="20.65" customHeight="1" x14ac:dyDescent="0.2">
      <c r="A165" s="69">
        <f>+A163+1</f>
        <v>123</v>
      </c>
      <c r="B165" s="16" t="s">
        <v>149</v>
      </c>
      <c r="C165" s="17" t="s">
        <v>3</v>
      </c>
      <c r="D165" s="18">
        <f>+'[1]BORDEREAU DES PRIX '!D218</f>
        <v>240</v>
      </c>
      <c r="E165" s="19">
        <v>450</v>
      </c>
      <c r="F165" s="55">
        <f t="shared" ref="F165:F169" si="31">D165*E165</f>
        <v>108000</v>
      </c>
    </row>
    <row r="166" spans="1:6" s="20" customFormat="1" ht="20.65" customHeight="1" x14ac:dyDescent="0.2">
      <c r="A166" s="69">
        <f>+A165+1</f>
        <v>124</v>
      </c>
      <c r="B166" s="16" t="s">
        <v>150</v>
      </c>
      <c r="C166" s="17" t="s">
        <v>3</v>
      </c>
      <c r="D166" s="18">
        <f>+'[1]BORDEREAU DES PRIX '!D216</f>
        <v>16</v>
      </c>
      <c r="E166" s="19">
        <v>300</v>
      </c>
      <c r="F166" s="55">
        <f t="shared" si="31"/>
        <v>4800</v>
      </c>
    </row>
    <row r="167" spans="1:6" s="20" customFormat="1" ht="20.65" customHeight="1" x14ac:dyDescent="0.2">
      <c r="A167" s="69">
        <f>+A166+1</f>
        <v>125</v>
      </c>
      <c r="B167" s="16" t="s">
        <v>151</v>
      </c>
      <c r="C167" s="17" t="s">
        <v>3</v>
      </c>
      <c r="D167" s="18">
        <v>33</v>
      </c>
      <c r="E167" s="19">
        <v>200</v>
      </c>
      <c r="F167" s="55">
        <f t="shared" si="31"/>
        <v>6600</v>
      </c>
    </row>
    <row r="168" spans="1:6" s="20" customFormat="1" ht="20.65" customHeight="1" x14ac:dyDescent="0.2">
      <c r="A168" s="69">
        <f>+A167+1</f>
        <v>126</v>
      </c>
      <c r="B168" s="16" t="s">
        <v>152</v>
      </c>
      <c r="C168" s="17" t="s">
        <v>3</v>
      </c>
      <c r="D168" s="18">
        <v>18</v>
      </c>
      <c r="E168" s="19">
        <v>180</v>
      </c>
      <c r="F168" s="55">
        <f t="shared" si="31"/>
        <v>3240</v>
      </c>
    </row>
    <row r="169" spans="1:6" s="20" customFormat="1" ht="20.65" customHeight="1" x14ac:dyDescent="0.2">
      <c r="A169" s="69">
        <f>+A168+1</f>
        <v>127</v>
      </c>
      <c r="B169" s="16" t="s">
        <v>153</v>
      </c>
      <c r="C169" s="17" t="s">
        <v>3</v>
      </c>
      <c r="D169" s="18">
        <v>18</v>
      </c>
      <c r="E169" s="19">
        <v>1800</v>
      </c>
      <c r="F169" s="55">
        <f t="shared" si="31"/>
        <v>32400</v>
      </c>
    </row>
    <row r="170" spans="1:6" s="20" customFormat="1" ht="20.65" customHeight="1" x14ac:dyDescent="0.2">
      <c r="A170" s="87" t="s">
        <v>154</v>
      </c>
      <c r="B170" s="88"/>
      <c r="C170" s="13"/>
      <c r="D170" s="23"/>
      <c r="E170" s="35"/>
      <c r="F170" s="62"/>
    </row>
    <row r="171" spans="1:6" s="20" customFormat="1" ht="20.65" customHeight="1" x14ac:dyDescent="0.2">
      <c r="A171" s="69">
        <f>+A169+1</f>
        <v>128</v>
      </c>
      <c r="B171" s="16" t="s">
        <v>155</v>
      </c>
      <c r="C171" s="17" t="s">
        <v>3</v>
      </c>
      <c r="D171" s="18">
        <f>16*3</f>
        <v>48</v>
      </c>
      <c r="E171" s="19">
        <v>300</v>
      </c>
      <c r="F171" s="55">
        <f t="shared" ref="F171:F172" si="32">D171*E171</f>
        <v>14400</v>
      </c>
    </row>
    <row r="172" spans="1:6" s="20" customFormat="1" ht="20.65" customHeight="1" thickBot="1" x14ac:dyDescent="0.25">
      <c r="A172" s="69">
        <f>+A171+1</f>
        <v>129</v>
      </c>
      <c r="B172" s="16" t="s">
        <v>156</v>
      </c>
      <c r="C172" s="17" t="s">
        <v>3</v>
      </c>
      <c r="D172" s="18">
        <v>15</v>
      </c>
      <c r="E172" s="19">
        <v>1000</v>
      </c>
      <c r="F172" s="55">
        <f t="shared" si="32"/>
        <v>15000</v>
      </c>
    </row>
    <row r="173" spans="1:6" s="20" customFormat="1" ht="22.9" customHeight="1" thickBot="1" x14ac:dyDescent="0.25">
      <c r="A173" s="59"/>
      <c r="B173" s="36" t="s">
        <v>157</v>
      </c>
      <c r="C173" s="30"/>
      <c r="D173" s="31"/>
      <c r="E173" s="32"/>
      <c r="F173" s="60">
        <f>SUM(F112:F172)</f>
        <v>510990</v>
      </c>
    </row>
    <row r="174" spans="1:6" s="20" customFormat="1" ht="22.15" customHeight="1" x14ac:dyDescent="0.2">
      <c r="A174" s="50"/>
      <c r="B174" s="7" t="s">
        <v>158</v>
      </c>
      <c r="C174" s="8"/>
      <c r="D174" s="34"/>
      <c r="E174" s="10"/>
      <c r="F174" s="51"/>
    </row>
    <row r="175" spans="1:6" s="20" customFormat="1" ht="19.149999999999999" customHeight="1" x14ac:dyDescent="0.2">
      <c r="A175" s="52" t="s">
        <v>98</v>
      </c>
      <c r="B175" s="21"/>
      <c r="C175" s="22"/>
      <c r="D175" s="23"/>
      <c r="E175" s="23"/>
      <c r="F175" s="56"/>
    </row>
    <row r="176" spans="1:6" s="20" customFormat="1" ht="12.75" x14ac:dyDescent="0.2">
      <c r="A176" s="54">
        <f>+A172+1</f>
        <v>130</v>
      </c>
      <c r="B176" s="16" t="s">
        <v>159</v>
      </c>
      <c r="C176" s="17" t="s">
        <v>87</v>
      </c>
      <c r="D176" s="18">
        <v>1</v>
      </c>
      <c r="E176" s="19">
        <v>25000</v>
      </c>
      <c r="F176" s="55">
        <f t="shared" ref="F176" si="33">D176*E176</f>
        <v>25000</v>
      </c>
    </row>
    <row r="177" spans="1:6" s="20" customFormat="1" ht="12.75" x14ac:dyDescent="0.2">
      <c r="A177" s="52" t="s">
        <v>160</v>
      </c>
      <c r="B177" s="21"/>
      <c r="C177" s="22"/>
      <c r="D177" s="23"/>
      <c r="E177" s="23"/>
      <c r="F177" s="56"/>
    </row>
    <row r="178" spans="1:6" s="20" customFormat="1" ht="20.65" customHeight="1" x14ac:dyDescent="0.2">
      <c r="A178" s="54">
        <f>+A176+1</f>
        <v>131</v>
      </c>
      <c r="B178" s="16" t="s">
        <v>161</v>
      </c>
      <c r="C178" s="17" t="s">
        <v>37</v>
      </c>
      <c r="D178" s="18">
        <f>50*2</f>
        <v>100</v>
      </c>
      <c r="E178" s="19">
        <v>90</v>
      </c>
      <c r="F178" s="55">
        <f t="shared" ref="F178:F181" si="34">D178*E178</f>
        <v>9000</v>
      </c>
    </row>
    <row r="179" spans="1:6" s="20" customFormat="1" ht="20.65" customHeight="1" x14ac:dyDescent="0.2">
      <c r="A179" s="54">
        <f>A178+1</f>
        <v>132</v>
      </c>
      <c r="B179" s="16" t="s">
        <v>162</v>
      </c>
      <c r="C179" s="17" t="s">
        <v>37</v>
      </c>
      <c r="D179" s="18">
        <v>100</v>
      </c>
      <c r="E179" s="19">
        <v>80</v>
      </c>
      <c r="F179" s="55">
        <f t="shared" si="34"/>
        <v>8000</v>
      </c>
    </row>
    <row r="180" spans="1:6" s="20" customFormat="1" ht="20.65" customHeight="1" x14ac:dyDescent="0.2">
      <c r="A180" s="54">
        <f>A179+1</f>
        <v>133</v>
      </c>
      <c r="B180" s="16" t="s">
        <v>163</v>
      </c>
      <c r="C180" s="17" t="s">
        <v>37</v>
      </c>
      <c r="D180" s="18">
        <v>75</v>
      </c>
      <c r="E180" s="19">
        <v>60</v>
      </c>
      <c r="F180" s="55">
        <f t="shared" si="34"/>
        <v>4500</v>
      </c>
    </row>
    <row r="181" spans="1:6" s="20" customFormat="1" ht="20.65" customHeight="1" x14ac:dyDescent="0.2">
      <c r="A181" s="54">
        <f>A180+1</f>
        <v>134</v>
      </c>
      <c r="B181" s="16" t="s">
        <v>164</v>
      </c>
      <c r="C181" s="17" t="s">
        <v>37</v>
      </c>
      <c r="D181" s="18">
        <v>354</v>
      </c>
      <c r="E181" s="19">
        <v>70</v>
      </c>
      <c r="F181" s="55">
        <f t="shared" si="34"/>
        <v>24780</v>
      </c>
    </row>
    <row r="182" spans="1:6" s="20" customFormat="1" ht="18.399999999999999" customHeight="1" x14ac:dyDescent="0.2">
      <c r="A182" s="52" t="s">
        <v>165</v>
      </c>
      <c r="B182" s="21"/>
      <c r="C182" s="22"/>
      <c r="D182" s="23"/>
      <c r="E182" s="23"/>
      <c r="F182" s="56"/>
    </row>
    <row r="183" spans="1:6" s="20" customFormat="1" ht="20.65" customHeight="1" x14ac:dyDescent="0.2">
      <c r="A183" s="54">
        <f>+A181+1</f>
        <v>135</v>
      </c>
      <c r="B183" s="16" t="s">
        <v>162</v>
      </c>
      <c r="C183" s="17" t="s">
        <v>37</v>
      </c>
      <c r="D183" s="18">
        <f>67*1.5</f>
        <v>100.5</v>
      </c>
      <c r="E183" s="19">
        <v>90</v>
      </c>
      <c r="F183" s="55">
        <f t="shared" ref="F183:F189" si="35">D183*E183</f>
        <v>9045</v>
      </c>
    </row>
    <row r="184" spans="1:6" s="20" customFormat="1" ht="20.65" customHeight="1" x14ac:dyDescent="0.2">
      <c r="A184" s="54">
        <f t="shared" ref="A184:A189" si="36">A183+1</f>
        <v>136</v>
      </c>
      <c r="B184" s="16" t="s">
        <v>163</v>
      </c>
      <c r="C184" s="17" t="s">
        <v>37</v>
      </c>
      <c r="D184" s="18">
        <f>67*1.5</f>
        <v>100.5</v>
      </c>
      <c r="E184" s="19">
        <v>80</v>
      </c>
      <c r="F184" s="55">
        <f t="shared" si="35"/>
        <v>8040</v>
      </c>
    </row>
    <row r="185" spans="1:6" s="20" customFormat="1" ht="20.65" customHeight="1" x14ac:dyDescent="0.2">
      <c r="A185" s="54">
        <f t="shared" si="36"/>
        <v>137</v>
      </c>
      <c r="B185" s="16" t="s">
        <v>166</v>
      </c>
      <c r="C185" s="17" t="s">
        <v>37</v>
      </c>
      <c r="D185" s="18">
        <v>70</v>
      </c>
      <c r="E185" s="19">
        <v>70</v>
      </c>
      <c r="F185" s="55">
        <f t="shared" si="35"/>
        <v>4900</v>
      </c>
    </row>
    <row r="186" spans="1:6" s="20" customFormat="1" ht="20.65" customHeight="1" x14ac:dyDescent="0.2">
      <c r="A186" s="54">
        <f t="shared" si="36"/>
        <v>138</v>
      </c>
      <c r="B186" s="16" t="s">
        <v>167</v>
      </c>
      <c r="C186" s="17" t="s">
        <v>3</v>
      </c>
      <c r="D186" s="18">
        <v>9</v>
      </c>
      <c r="E186" s="19">
        <v>600</v>
      </c>
      <c r="F186" s="55">
        <f t="shared" si="35"/>
        <v>5400</v>
      </c>
    </row>
    <row r="187" spans="1:6" s="20" customFormat="1" ht="20.65" customHeight="1" x14ac:dyDescent="0.2">
      <c r="A187" s="54">
        <f t="shared" si="36"/>
        <v>139</v>
      </c>
      <c r="B187" s="16" t="s">
        <v>168</v>
      </c>
      <c r="C187" s="17" t="s">
        <v>3</v>
      </c>
      <c r="D187" s="18">
        <v>9</v>
      </c>
      <c r="E187" s="19">
        <v>200</v>
      </c>
      <c r="F187" s="55">
        <f t="shared" si="35"/>
        <v>1800</v>
      </c>
    </row>
    <row r="188" spans="1:6" s="20" customFormat="1" ht="20.65" customHeight="1" x14ac:dyDescent="0.2">
      <c r="A188" s="54">
        <f t="shared" si="36"/>
        <v>140</v>
      </c>
      <c r="B188" s="16" t="s">
        <v>169</v>
      </c>
      <c r="C188" s="17" t="s">
        <v>3</v>
      </c>
      <c r="D188" s="18">
        <v>16</v>
      </c>
      <c r="E188" s="19">
        <v>100</v>
      </c>
      <c r="F188" s="55">
        <f t="shared" si="35"/>
        <v>1600</v>
      </c>
    </row>
    <row r="189" spans="1:6" s="20" customFormat="1" ht="20.65" customHeight="1" x14ac:dyDescent="0.2">
      <c r="A189" s="54">
        <f t="shared" si="36"/>
        <v>141</v>
      </c>
      <c r="B189" s="16" t="s">
        <v>170</v>
      </c>
      <c r="C189" s="17" t="s">
        <v>3</v>
      </c>
      <c r="D189" s="18">
        <v>6</v>
      </c>
      <c r="E189" s="19">
        <v>180</v>
      </c>
      <c r="F189" s="55">
        <f t="shared" si="35"/>
        <v>1080</v>
      </c>
    </row>
    <row r="190" spans="1:6" s="20" customFormat="1" ht="18.399999999999999" customHeight="1" x14ac:dyDescent="0.2">
      <c r="A190" s="52" t="s">
        <v>171</v>
      </c>
      <c r="B190" s="21"/>
      <c r="C190" s="22"/>
      <c r="D190" s="23"/>
      <c r="E190" s="23"/>
      <c r="F190" s="56"/>
    </row>
    <row r="191" spans="1:6" s="20" customFormat="1" ht="20.65" customHeight="1" x14ac:dyDescent="0.2">
      <c r="A191" s="54">
        <f>+A189+1</f>
        <v>142</v>
      </c>
      <c r="B191" s="16" t="s">
        <v>172</v>
      </c>
      <c r="C191" s="17" t="s">
        <v>37</v>
      </c>
      <c r="D191" s="18">
        <v>9</v>
      </c>
      <c r="E191" s="19">
        <v>90</v>
      </c>
      <c r="F191" s="55">
        <f t="shared" ref="F191:F195" si="37">D191*E191</f>
        <v>810</v>
      </c>
    </row>
    <row r="192" spans="1:6" s="20" customFormat="1" ht="20.65" customHeight="1" x14ac:dyDescent="0.2">
      <c r="A192" s="54">
        <f>+A191+1</f>
        <v>143</v>
      </c>
      <c r="B192" s="16" t="s">
        <v>173</v>
      </c>
      <c r="C192" s="17" t="s">
        <v>37</v>
      </c>
      <c r="D192" s="18">
        <v>24</v>
      </c>
      <c r="E192" s="19">
        <v>100</v>
      </c>
      <c r="F192" s="55">
        <f t="shared" si="37"/>
        <v>2400</v>
      </c>
    </row>
    <row r="193" spans="1:6" s="20" customFormat="1" ht="20.65" customHeight="1" x14ac:dyDescent="0.2">
      <c r="A193" s="54">
        <f>+A192+1</f>
        <v>144</v>
      </c>
      <c r="B193" s="16" t="s">
        <v>174</v>
      </c>
      <c r="C193" s="17" t="s">
        <v>37</v>
      </c>
      <c r="D193" s="18">
        <v>33</v>
      </c>
      <c r="E193" s="19">
        <v>120</v>
      </c>
      <c r="F193" s="55">
        <f t="shared" si="37"/>
        <v>3960</v>
      </c>
    </row>
    <row r="194" spans="1:6" s="20" customFormat="1" ht="20.65" customHeight="1" x14ac:dyDescent="0.2">
      <c r="A194" s="54">
        <f>+A193+1</f>
        <v>145</v>
      </c>
      <c r="B194" s="16" t="s">
        <v>175</v>
      </c>
      <c r="C194" s="17" t="s">
        <v>3</v>
      </c>
      <c r="D194" s="18">
        <f>+'[1]BORDEREAU DES PRIX '!D89</f>
        <v>17</v>
      </c>
      <c r="E194" s="19">
        <v>300</v>
      </c>
      <c r="F194" s="55">
        <f t="shared" si="37"/>
        <v>5100</v>
      </c>
    </row>
    <row r="195" spans="1:6" s="20" customFormat="1" ht="20.65" customHeight="1" x14ac:dyDescent="0.2">
      <c r="A195" s="54">
        <f>+A194+1</f>
        <v>146</v>
      </c>
      <c r="B195" s="16" t="s">
        <v>176</v>
      </c>
      <c r="C195" s="17" t="s">
        <v>3</v>
      </c>
      <c r="D195" s="18">
        <f>+D194</f>
        <v>17</v>
      </c>
      <c r="E195" s="19">
        <v>75</v>
      </c>
      <c r="F195" s="55">
        <f t="shared" si="37"/>
        <v>1275</v>
      </c>
    </row>
    <row r="196" spans="1:6" s="20" customFormat="1" ht="18.399999999999999" customHeight="1" x14ac:dyDescent="0.2">
      <c r="A196" s="52" t="s">
        <v>177</v>
      </c>
      <c r="B196" s="21"/>
      <c r="C196" s="22"/>
      <c r="D196" s="23"/>
      <c r="E196" s="23"/>
      <c r="F196" s="56"/>
    </row>
    <row r="197" spans="1:6" s="20" customFormat="1" ht="20.65" customHeight="1" x14ac:dyDescent="0.2">
      <c r="A197" s="69">
        <f>+A195+1</f>
        <v>147</v>
      </c>
      <c r="B197" s="16" t="s">
        <v>178</v>
      </c>
      <c r="C197" s="17" t="s">
        <v>3</v>
      </c>
      <c r="D197" s="18">
        <v>4</v>
      </c>
      <c r="E197" s="19">
        <v>1200</v>
      </c>
      <c r="F197" s="55">
        <f t="shared" ref="F197:F209" si="38">D197*E197</f>
        <v>4800</v>
      </c>
    </row>
    <row r="198" spans="1:6" s="20" customFormat="1" ht="20.65" customHeight="1" x14ac:dyDescent="0.2">
      <c r="A198" s="69">
        <f>+A197+1</f>
        <v>148</v>
      </c>
      <c r="B198" s="16" t="s">
        <v>233</v>
      </c>
      <c r="C198" s="17" t="s">
        <v>3</v>
      </c>
      <c r="D198" s="18">
        <v>4</v>
      </c>
      <c r="E198" s="19">
        <v>1200</v>
      </c>
      <c r="F198" s="55">
        <f t="shared" si="38"/>
        <v>4800</v>
      </c>
    </row>
    <row r="199" spans="1:6" s="20" customFormat="1" ht="20.65" customHeight="1" x14ac:dyDescent="0.2">
      <c r="A199" s="69">
        <f t="shared" ref="A199:A209" si="39">+A198+1</f>
        <v>149</v>
      </c>
      <c r="B199" s="16" t="s">
        <v>238</v>
      </c>
      <c r="C199" s="17" t="s">
        <v>3</v>
      </c>
      <c r="D199" s="18">
        <v>1</v>
      </c>
      <c r="E199" s="19">
        <v>4000</v>
      </c>
      <c r="F199" s="55">
        <f t="shared" si="38"/>
        <v>4000</v>
      </c>
    </row>
    <row r="200" spans="1:6" s="20" customFormat="1" ht="20.65" customHeight="1" x14ac:dyDescent="0.2">
      <c r="A200" s="69">
        <f t="shared" si="39"/>
        <v>150</v>
      </c>
      <c r="B200" s="16" t="s">
        <v>179</v>
      </c>
      <c r="C200" s="17" t="s">
        <v>3</v>
      </c>
      <c r="D200" s="18">
        <v>1</v>
      </c>
      <c r="E200" s="19">
        <v>1000</v>
      </c>
      <c r="F200" s="55">
        <f t="shared" si="38"/>
        <v>1000</v>
      </c>
    </row>
    <row r="201" spans="1:6" s="20" customFormat="1" ht="20.65" customHeight="1" x14ac:dyDescent="0.2">
      <c r="A201" s="69">
        <f t="shared" si="39"/>
        <v>151</v>
      </c>
      <c r="B201" s="16" t="s">
        <v>234</v>
      </c>
      <c r="C201" s="17" t="s">
        <v>3</v>
      </c>
      <c r="D201" s="18">
        <v>4</v>
      </c>
      <c r="E201" s="19">
        <v>800</v>
      </c>
      <c r="F201" s="55">
        <f t="shared" si="38"/>
        <v>3200</v>
      </c>
    </row>
    <row r="202" spans="1:6" s="20" customFormat="1" ht="20.65" customHeight="1" x14ac:dyDescent="0.2">
      <c r="A202" s="69">
        <f t="shared" si="39"/>
        <v>152</v>
      </c>
      <c r="B202" s="16" t="s">
        <v>236</v>
      </c>
      <c r="C202" s="17" t="s">
        <v>3</v>
      </c>
      <c r="D202" s="18">
        <v>1</v>
      </c>
      <c r="E202" s="19">
        <v>1500</v>
      </c>
      <c r="F202" s="55">
        <f t="shared" si="38"/>
        <v>1500</v>
      </c>
    </row>
    <row r="203" spans="1:6" s="20" customFormat="1" ht="20.65" customHeight="1" x14ac:dyDescent="0.2">
      <c r="A203" s="69">
        <f t="shared" si="39"/>
        <v>153</v>
      </c>
      <c r="B203" s="16" t="s">
        <v>252</v>
      </c>
      <c r="C203" s="17" t="s">
        <v>3</v>
      </c>
      <c r="D203" s="18">
        <v>1</v>
      </c>
      <c r="E203" s="19">
        <v>800</v>
      </c>
      <c r="F203" s="55">
        <f t="shared" si="38"/>
        <v>800</v>
      </c>
    </row>
    <row r="204" spans="1:6" s="20" customFormat="1" ht="20.65" customHeight="1" x14ac:dyDescent="0.2">
      <c r="A204" s="69">
        <f t="shared" si="39"/>
        <v>154</v>
      </c>
      <c r="B204" s="16" t="s">
        <v>180</v>
      </c>
      <c r="C204" s="17" t="s">
        <v>3</v>
      </c>
      <c r="D204" s="18">
        <v>1</v>
      </c>
      <c r="E204" s="19">
        <v>1500</v>
      </c>
      <c r="F204" s="55">
        <f t="shared" si="38"/>
        <v>1500</v>
      </c>
    </row>
    <row r="205" spans="1:6" s="20" customFormat="1" ht="20.65" customHeight="1" x14ac:dyDescent="0.2">
      <c r="A205" s="69">
        <f t="shared" si="39"/>
        <v>155</v>
      </c>
      <c r="B205" s="16" t="s">
        <v>239</v>
      </c>
      <c r="C205" s="17" t="s">
        <v>248</v>
      </c>
      <c r="D205" s="18">
        <v>1</v>
      </c>
      <c r="E205" s="19">
        <v>1100</v>
      </c>
      <c r="F205" s="55">
        <f t="shared" si="38"/>
        <v>1100</v>
      </c>
    </row>
    <row r="206" spans="1:6" s="20" customFormat="1" ht="20.65" customHeight="1" x14ac:dyDescent="0.2">
      <c r="A206" s="69">
        <f t="shared" si="39"/>
        <v>156</v>
      </c>
      <c r="B206" s="16" t="s">
        <v>181</v>
      </c>
      <c r="C206" s="17" t="s">
        <v>3</v>
      </c>
      <c r="D206" s="18">
        <v>2</v>
      </c>
      <c r="E206" s="19">
        <v>1200</v>
      </c>
      <c r="F206" s="55">
        <f t="shared" si="38"/>
        <v>2400</v>
      </c>
    </row>
    <row r="207" spans="1:6" s="20" customFormat="1" ht="20.65" customHeight="1" x14ac:dyDescent="0.2">
      <c r="A207" s="69">
        <f t="shared" si="39"/>
        <v>157</v>
      </c>
      <c r="B207" s="16" t="s">
        <v>235</v>
      </c>
      <c r="C207" s="17" t="s">
        <v>3</v>
      </c>
      <c r="D207" s="18">
        <v>10</v>
      </c>
      <c r="E207" s="19">
        <v>1000</v>
      </c>
      <c r="F207" s="55">
        <f t="shared" si="38"/>
        <v>10000</v>
      </c>
    </row>
    <row r="208" spans="1:6" s="20" customFormat="1" ht="20.65" customHeight="1" x14ac:dyDescent="0.2">
      <c r="A208" s="69">
        <f t="shared" si="39"/>
        <v>158</v>
      </c>
      <c r="B208" s="16" t="s">
        <v>182</v>
      </c>
      <c r="C208" s="17" t="s">
        <v>3</v>
      </c>
      <c r="D208" s="18">
        <v>13</v>
      </c>
      <c r="E208" s="19">
        <v>500</v>
      </c>
      <c r="F208" s="55">
        <f t="shared" si="38"/>
        <v>6500</v>
      </c>
    </row>
    <row r="209" spans="1:6" s="20" customFormat="1" ht="20.65" customHeight="1" x14ac:dyDescent="0.2">
      <c r="A209" s="69">
        <f t="shared" si="39"/>
        <v>159</v>
      </c>
      <c r="B209" s="16" t="s">
        <v>237</v>
      </c>
      <c r="C209" s="17" t="s">
        <v>3</v>
      </c>
      <c r="D209" s="18">
        <v>1</v>
      </c>
      <c r="E209" s="19">
        <v>650</v>
      </c>
      <c r="F209" s="55">
        <f t="shared" si="38"/>
        <v>650</v>
      </c>
    </row>
    <row r="210" spans="1:6" s="20" customFormat="1" ht="18.399999999999999" customHeight="1" x14ac:dyDescent="0.2">
      <c r="A210" s="52" t="s">
        <v>183</v>
      </c>
      <c r="B210" s="21"/>
      <c r="C210" s="22"/>
      <c r="D210" s="23"/>
      <c r="E210" s="23"/>
      <c r="F210" s="56"/>
    </row>
    <row r="211" spans="1:6" s="20" customFormat="1" ht="20.65" customHeight="1" x14ac:dyDescent="0.2">
      <c r="A211" s="69">
        <f>+A209+1</f>
        <v>160</v>
      </c>
      <c r="B211" s="16" t="s">
        <v>184</v>
      </c>
      <c r="C211" s="17" t="s">
        <v>3</v>
      </c>
      <c r="D211" s="18">
        <v>14</v>
      </c>
      <c r="E211" s="19">
        <v>200</v>
      </c>
      <c r="F211" s="55">
        <f t="shared" ref="F211:F215" si="40">D211*E211</f>
        <v>2800</v>
      </c>
    </row>
    <row r="212" spans="1:6" s="20" customFormat="1" ht="20.65" customHeight="1" x14ac:dyDescent="0.2">
      <c r="A212" s="69">
        <f t="shared" ref="A212:A215" si="41">+A211+1</f>
        <v>161</v>
      </c>
      <c r="B212" s="16" t="s">
        <v>185</v>
      </c>
      <c r="C212" s="17" t="s">
        <v>3</v>
      </c>
      <c r="D212" s="18">
        <v>1</v>
      </c>
      <c r="E212" s="19">
        <v>2500</v>
      </c>
      <c r="F212" s="55">
        <f t="shared" si="40"/>
        <v>2500</v>
      </c>
    </row>
    <row r="213" spans="1:6" s="20" customFormat="1" ht="20.65" customHeight="1" x14ac:dyDescent="0.2">
      <c r="A213" s="69">
        <f t="shared" si="41"/>
        <v>162</v>
      </c>
      <c r="B213" s="16" t="s">
        <v>186</v>
      </c>
      <c r="C213" s="17" t="s">
        <v>3</v>
      </c>
      <c r="D213" s="18">
        <v>1</v>
      </c>
      <c r="E213" s="19">
        <v>1200</v>
      </c>
      <c r="F213" s="55">
        <f t="shared" si="40"/>
        <v>1200</v>
      </c>
    </row>
    <row r="214" spans="1:6" s="20" customFormat="1" ht="20.65" customHeight="1" x14ac:dyDescent="0.2">
      <c r="A214" s="69">
        <f t="shared" si="41"/>
        <v>163</v>
      </c>
      <c r="B214" s="16" t="s">
        <v>187</v>
      </c>
      <c r="C214" s="17" t="s">
        <v>3</v>
      </c>
      <c r="D214" s="18">
        <v>4</v>
      </c>
      <c r="E214" s="19">
        <v>3000</v>
      </c>
      <c r="F214" s="55">
        <f t="shared" si="40"/>
        <v>12000</v>
      </c>
    </row>
    <row r="215" spans="1:6" s="20" customFormat="1" ht="20.65" customHeight="1" x14ac:dyDescent="0.2">
      <c r="A215" s="69">
        <f t="shared" si="41"/>
        <v>164</v>
      </c>
      <c r="B215" s="16" t="s">
        <v>188</v>
      </c>
      <c r="C215" s="17" t="s">
        <v>3</v>
      </c>
      <c r="D215" s="18">
        <v>1</v>
      </c>
      <c r="E215" s="19">
        <v>4000</v>
      </c>
      <c r="F215" s="55">
        <f t="shared" si="40"/>
        <v>4000</v>
      </c>
    </row>
    <row r="216" spans="1:6" s="20" customFormat="1" ht="18.399999999999999" customHeight="1" x14ac:dyDescent="0.2">
      <c r="A216" s="52" t="s">
        <v>189</v>
      </c>
      <c r="B216" s="21"/>
      <c r="C216" s="22"/>
      <c r="D216" s="23"/>
      <c r="E216" s="23"/>
      <c r="F216" s="56"/>
    </row>
    <row r="217" spans="1:6" s="20" customFormat="1" ht="20.65" customHeight="1" x14ac:dyDescent="0.2">
      <c r="A217" s="54">
        <f>+A215+1</f>
        <v>165</v>
      </c>
      <c r="B217" s="16" t="s">
        <v>190</v>
      </c>
      <c r="C217" s="17" t="s">
        <v>3</v>
      </c>
      <c r="D217" s="18">
        <v>3</v>
      </c>
      <c r="E217" s="19">
        <v>4000</v>
      </c>
      <c r="F217" s="55">
        <f t="shared" ref="F217:F219" si="42">D217*E217</f>
        <v>12000</v>
      </c>
    </row>
    <row r="218" spans="1:6" s="20" customFormat="1" ht="20.65" customHeight="1" x14ac:dyDescent="0.2">
      <c r="A218" s="54">
        <f>+A217+1</f>
        <v>166</v>
      </c>
      <c r="B218" s="16" t="s">
        <v>191</v>
      </c>
      <c r="C218" s="17" t="s">
        <v>3</v>
      </c>
      <c r="D218" s="18">
        <v>8</v>
      </c>
      <c r="E218" s="19">
        <v>900</v>
      </c>
      <c r="F218" s="55">
        <f t="shared" si="42"/>
        <v>7200</v>
      </c>
    </row>
    <row r="219" spans="1:6" s="20" customFormat="1" ht="20.65" customHeight="1" thickBot="1" x14ac:dyDescent="0.25">
      <c r="A219" s="54">
        <f>+A218+1</f>
        <v>167</v>
      </c>
      <c r="B219" s="16" t="s">
        <v>192</v>
      </c>
      <c r="C219" s="17" t="s">
        <v>3</v>
      </c>
      <c r="D219" s="18">
        <v>6</v>
      </c>
      <c r="E219" s="19">
        <v>900</v>
      </c>
      <c r="F219" s="55">
        <f t="shared" si="42"/>
        <v>5400</v>
      </c>
    </row>
    <row r="220" spans="1:6" s="20" customFormat="1" ht="15.75" thickBot="1" x14ac:dyDescent="0.25">
      <c r="A220" s="59"/>
      <c r="B220" s="29" t="s">
        <v>193</v>
      </c>
      <c r="C220" s="30"/>
      <c r="D220" s="37"/>
      <c r="E220" s="32"/>
      <c r="F220" s="60">
        <f>SUM(F174:F219)</f>
        <v>206040</v>
      </c>
    </row>
    <row r="221" spans="1:6" s="20" customFormat="1" ht="12.75" x14ac:dyDescent="0.2">
      <c r="A221" s="50"/>
      <c r="B221" s="7" t="s">
        <v>194</v>
      </c>
      <c r="C221" s="8"/>
      <c r="D221" s="9"/>
      <c r="E221" s="10"/>
      <c r="F221" s="51"/>
    </row>
    <row r="222" spans="1:6" s="20" customFormat="1" ht="20.65" customHeight="1" x14ac:dyDescent="0.2">
      <c r="A222" s="69">
        <f>+A219+1</f>
        <v>168</v>
      </c>
      <c r="B222" s="16" t="s">
        <v>249</v>
      </c>
      <c r="C222" s="17" t="s">
        <v>13</v>
      </c>
      <c r="D222" s="18">
        <v>880</v>
      </c>
      <c r="E222" s="19">
        <v>180</v>
      </c>
      <c r="F222" s="55">
        <f t="shared" ref="F222:F223" si="43">D222*E222</f>
        <v>158400</v>
      </c>
    </row>
    <row r="223" spans="1:6" s="20" customFormat="1" ht="20.65" customHeight="1" thickBot="1" x14ac:dyDescent="0.25">
      <c r="A223" s="69">
        <f>+A222+1</f>
        <v>169</v>
      </c>
      <c r="B223" s="16" t="s">
        <v>195</v>
      </c>
      <c r="C223" s="17" t="s">
        <v>87</v>
      </c>
      <c r="D223" s="18">
        <v>1</v>
      </c>
      <c r="E223" s="19">
        <v>30000</v>
      </c>
      <c r="F223" s="55">
        <f t="shared" si="43"/>
        <v>30000</v>
      </c>
    </row>
    <row r="224" spans="1:6" s="20" customFormat="1" ht="15.75" thickBot="1" x14ac:dyDescent="0.25">
      <c r="A224" s="59"/>
      <c r="B224" s="29" t="s">
        <v>196</v>
      </c>
      <c r="C224" s="30"/>
      <c r="D224" s="37"/>
      <c r="E224" s="32"/>
      <c r="F224" s="60">
        <f>SUM(F222:F223)</f>
        <v>188400</v>
      </c>
    </row>
    <row r="225" spans="1:6" s="20" customFormat="1" ht="12.75" x14ac:dyDescent="0.2">
      <c r="A225" s="50"/>
      <c r="B225" s="7" t="s">
        <v>197</v>
      </c>
      <c r="C225" s="8"/>
      <c r="D225" s="9"/>
      <c r="E225" s="10"/>
      <c r="F225" s="51"/>
    </row>
    <row r="226" spans="1:6" s="20" customFormat="1" ht="20.65" customHeight="1" x14ac:dyDescent="0.2">
      <c r="A226" s="69">
        <f>+A223+1</f>
        <v>170</v>
      </c>
      <c r="B226" s="16" t="s">
        <v>198</v>
      </c>
      <c r="C226" s="17" t="s">
        <v>199</v>
      </c>
      <c r="D226" s="18">
        <v>2500</v>
      </c>
      <c r="E226" s="19">
        <v>20</v>
      </c>
      <c r="F226" s="55">
        <f t="shared" ref="F226:F230" si="44">D226*E226</f>
        <v>50000</v>
      </c>
    </row>
    <row r="227" spans="1:6" s="20" customFormat="1" ht="20.65" customHeight="1" x14ac:dyDescent="0.2">
      <c r="A227" s="69">
        <f>+A226+1</f>
        <v>171</v>
      </c>
      <c r="B227" s="16" t="s">
        <v>200</v>
      </c>
      <c r="C227" s="17" t="s">
        <v>199</v>
      </c>
      <c r="D227" s="18">
        <v>4200</v>
      </c>
      <c r="E227" s="19">
        <v>25</v>
      </c>
      <c r="F227" s="55">
        <f t="shared" si="44"/>
        <v>105000</v>
      </c>
    </row>
    <row r="228" spans="1:6" s="20" customFormat="1" ht="20.65" customHeight="1" x14ac:dyDescent="0.2">
      <c r="A228" s="69">
        <f>+A227+1</f>
        <v>172</v>
      </c>
      <c r="B228" s="16" t="s">
        <v>201</v>
      </c>
      <c r="C228" s="17" t="s">
        <v>199</v>
      </c>
      <c r="D228" s="18">
        <v>120</v>
      </c>
      <c r="E228" s="19">
        <v>25</v>
      </c>
      <c r="F228" s="55">
        <f t="shared" si="44"/>
        <v>3000</v>
      </c>
    </row>
    <row r="229" spans="1:6" s="20" customFormat="1" ht="20.65" customHeight="1" x14ac:dyDescent="0.2">
      <c r="A229" s="69">
        <f>+A228+1</f>
        <v>173</v>
      </c>
      <c r="B229" s="16" t="s">
        <v>202</v>
      </c>
      <c r="C229" s="17" t="s">
        <v>199</v>
      </c>
      <c r="D229" s="18">
        <v>400</v>
      </c>
      <c r="E229" s="19">
        <v>25</v>
      </c>
      <c r="F229" s="55">
        <f t="shared" si="44"/>
        <v>10000</v>
      </c>
    </row>
    <row r="230" spans="1:6" s="20" customFormat="1" ht="20.65" customHeight="1" thickBot="1" x14ac:dyDescent="0.25">
      <c r="A230" s="69">
        <f>+A229+1</f>
        <v>174</v>
      </c>
      <c r="B230" s="16" t="s">
        <v>203</v>
      </c>
      <c r="C230" s="17" t="s">
        <v>199</v>
      </c>
      <c r="D230" s="18">
        <v>43</v>
      </c>
      <c r="E230" s="19">
        <v>25</v>
      </c>
      <c r="F230" s="55">
        <f t="shared" si="44"/>
        <v>1075</v>
      </c>
    </row>
    <row r="231" spans="1:6" s="20" customFormat="1" ht="15.75" thickBot="1" x14ac:dyDescent="0.25">
      <c r="A231" s="59"/>
      <c r="B231" s="29" t="s">
        <v>204</v>
      </c>
      <c r="C231" s="30"/>
      <c r="D231" s="37"/>
      <c r="E231" s="32"/>
      <c r="F231" s="60">
        <f>SUM(F226:F230)</f>
        <v>169075</v>
      </c>
    </row>
    <row r="232" spans="1:6" s="20" customFormat="1" ht="12.75" x14ac:dyDescent="0.2">
      <c r="A232" s="50"/>
      <c r="B232" s="7" t="s">
        <v>205</v>
      </c>
      <c r="C232" s="8"/>
      <c r="D232" s="9"/>
      <c r="E232" s="10"/>
      <c r="F232" s="51"/>
    </row>
    <row r="233" spans="1:6" s="20" customFormat="1" ht="20.65" customHeight="1" x14ac:dyDescent="0.2">
      <c r="A233" s="69">
        <f>+A230+1</f>
        <v>175</v>
      </c>
      <c r="B233" s="16" t="s">
        <v>240</v>
      </c>
      <c r="C233" s="17" t="s">
        <v>37</v>
      </c>
      <c r="D233" s="18">
        <v>260</v>
      </c>
      <c r="E233" s="19">
        <v>800</v>
      </c>
      <c r="F233" s="55">
        <f t="shared" ref="F233:F237" si="45">D233*E233</f>
        <v>208000</v>
      </c>
    </row>
    <row r="234" spans="1:6" s="20" customFormat="1" ht="20.65" customHeight="1" x14ac:dyDescent="0.2">
      <c r="A234" s="69">
        <f t="shared" ref="A234:A236" si="46">+A233+1</f>
        <v>176</v>
      </c>
      <c r="B234" s="16" t="s">
        <v>242</v>
      </c>
      <c r="C234" s="17" t="s">
        <v>13</v>
      </c>
      <c r="D234" s="18">
        <v>950</v>
      </c>
      <c r="E234" s="19">
        <v>120</v>
      </c>
      <c r="F234" s="55">
        <f t="shared" si="45"/>
        <v>114000</v>
      </c>
    </row>
    <row r="235" spans="1:6" s="20" customFormat="1" ht="20.65" customHeight="1" x14ac:dyDescent="0.2">
      <c r="A235" s="69">
        <f t="shared" si="46"/>
        <v>177</v>
      </c>
      <c r="B235" s="16" t="s">
        <v>241</v>
      </c>
      <c r="C235" s="17" t="s">
        <v>13</v>
      </c>
      <c r="D235" s="18">
        <v>100</v>
      </c>
      <c r="E235" s="19">
        <v>180</v>
      </c>
      <c r="F235" s="55">
        <f t="shared" si="45"/>
        <v>18000</v>
      </c>
    </row>
    <row r="236" spans="1:6" s="20" customFormat="1" ht="20.65" customHeight="1" x14ac:dyDescent="0.2">
      <c r="A236" s="69">
        <f t="shared" si="46"/>
        <v>178</v>
      </c>
      <c r="B236" s="16" t="s">
        <v>253</v>
      </c>
      <c r="C236" s="17" t="s">
        <v>13</v>
      </c>
      <c r="D236" s="18">
        <v>180</v>
      </c>
      <c r="E236" s="19">
        <v>160</v>
      </c>
      <c r="F236" s="55">
        <f t="shared" si="45"/>
        <v>28800</v>
      </c>
    </row>
    <row r="237" spans="1:6" s="20" customFormat="1" ht="20.65" customHeight="1" x14ac:dyDescent="0.2">
      <c r="A237" s="69">
        <f>+A236+1</f>
        <v>179</v>
      </c>
      <c r="B237" s="16" t="s">
        <v>243</v>
      </c>
      <c r="C237" s="17" t="s">
        <v>3</v>
      </c>
      <c r="D237" s="18">
        <v>4</v>
      </c>
      <c r="E237" s="19">
        <v>1400</v>
      </c>
      <c r="F237" s="55">
        <f t="shared" si="45"/>
        <v>5600</v>
      </c>
    </row>
    <row r="238" spans="1:6" s="20" customFormat="1" ht="18.399999999999999" customHeight="1" x14ac:dyDescent="0.2">
      <c r="A238" s="52" t="s">
        <v>206</v>
      </c>
      <c r="B238" s="21"/>
      <c r="C238" s="22"/>
      <c r="D238" s="38"/>
      <c r="E238" s="23"/>
      <c r="F238" s="56"/>
    </row>
    <row r="239" spans="1:6" s="20" customFormat="1" ht="20.65" customHeight="1" x14ac:dyDescent="0.2">
      <c r="A239" s="69">
        <f>+A237+1</f>
        <v>180</v>
      </c>
      <c r="B239" s="16" t="s">
        <v>207</v>
      </c>
      <c r="C239" s="17" t="s">
        <v>13</v>
      </c>
      <c r="D239" s="18">
        <v>80</v>
      </c>
      <c r="E239" s="19">
        <v>90</v>
      </c>
      <c r="F239" s="55">
        <f t="shared" ref="F239:F242" si="47">D239*E239</f>
        <v>7200</v>
      </c>
    </row>
    <row r="240" spans="1:6" s="20" customFormat="1" ht="20.65" customHeight="1" x14ac:dyDescent="0.2">
      <c r="A240" s="69">
        <f>+A239+1</f>
        <v>181</v>
      </c>
      <c r="B240" s="16" t="s">
        <v>208</v>
      </c>
      <c r="C240" s="17" t="s">
        <v>37</v>
      </c>
      <c r="D240" s="18">
        <v>105</v>
      </c>
      <c r="E240" s="19">
        <v>90</v>
      </c>
      <c r="F240" s="55">
        <f t="shared" si="47"/>
        <v>9450</v>
      </c>
    </row>
    <row r="241" spans="1:6" s="20" customFormat="1" ht="20.65" customHeight="1" x14ac:dyDescent="0.2">
      <c r="A241" s="69">
        <f t="shared" ref="A241:A242" si="48">+A240+1</f>
        <v>182</v>
      </c>
      <c r="B241" s="16" t="s">
        <v>244</v>
      </c>
      <c r="C241" s="17" t="s">
        <v>3</v>
      </c>
      <c r="D241" s="18">
        <v>6</v>
      </c>
      <c r="E241" s="19">
        <v>1500</v>
      </c>
      <c r="F241" s="55">
        <f t="shared" si="47"/>
        <v>9000</v>
      </c>
    </row>
    <row r="242" spans="1:6" s="20" customFormat="1" ht="20.65" customHeight="1" thickBot="1" x14ac:dyDescent="0.25">
      <c r="A242" s="69">
        <f t="shared" si="48"/>
        <v>183</v>
      </c>
      <c r="B242" s="16" t="s">
        <v>250</v>
      </c>
      <c r="C242" s="17" t="s">
        <v>3</v>
      </c>
      <c r="D242" s="18">
        <v>12</v>
      </c>
      <c r="E242" s="19">
        <v>591.61099999999999</v>
      </c>
      <c r="F242" s="55">
        <f t="shared" si="47"/>
        <v>7099.3320000000003</v>
      </c>
    </row>
    <row r="243" spans="1:6" s="20" customFormat="1" ht="15.75" thickBot="1" x14ac:dyDescent="0.25">
      <c r="A243" s="63"/>
      <c r="B243" s="64" t="s">
        <v>209</v>
      </c>
      <c r="C243" s="65"/>
      <c r="D243" s="66"/>
      <c r="E243" s="67"/>
      <c r="F243" s="68">
        <f>SUM(F232:F242)</f>
        <v>407149.33199999999</v>
      </c>
    </row>
    <row r="244" spans="1:6" ht="20.25" customHeight="1" thickTop="1" x14ac:dyDescent="0.25">
      <c r="E244" s="39"/>
    </row>
    <row r="245" spans="1:6" ht="20.25" thickBot="1" x14ac:dyDescent="0.35">
      <c r="A245" s="86" t="s">
        <v>210</v>
      </c>
      <c r="B245" s="86"/>
      <c r="C245" s="86"/>
      <c r="D245" s="86"/>
      <c r="E245" s="86"/>
      <c r="F245" s="86"/>
    </row>
    <row r="246" spans="1:6" ht="15.75" thickBot="1" x14ac:dyDescent="0.3">
      <c r="B246" s="70" t="str">
        <f>B13</f>
        <v>I. GROS ŒUVRES</v>
      </c>
      <c r="C246" s="71"/>
      <c r="D246" s="72"/>
      <c r="E246" s="73">
        <f>F66</f>
        <v>2707969</v>
      </c>
      <c r="F246" s="74"/>
    </row>
    <row r="247" spans="1:6" ht="4.9000000000000004" customHeight="1" thickBot="1" x14ac:dyDescent="0.3">
      <c r="B247" s="40"/>
      <c r="D247" s="41"/>
      <c r="E247" s="42"/>
      <c r="F247" s="42"/>
    </row>
    <row r="248" spans="1:6" ht="15.75" thickBot="1" x14ac:dyDescent="0.3">
      <c r="B248" s="70" t="str">
        <f>B67</f>
        <v>II. ETANCHEITE</v>
      </c>
      <c r="C248" s="71"/>
      <c r="D248" s="72"/>
      <c r="E248" s="73">
        <f>F77</f>
        <v>330870</v>
      </c>
      <c r="F248" s="74"/>
    </row>
    <row r="249" spans="1:6" ht="4.9000000000000004" customHeight="1" thickBot="1" x14ac:dyDescent="0.3">
      <c r="B249" s="40"/>
      <c r="D249" s="41"/>
      <c r="E249" s="42"/>
      <c r="F249" s="42"/>
    </row>
    <row r="250" spans="1:6" ht="15.75" thickBot="1" x14ac:dyDescent="0.3">
      <c r="B250" s="70" t="str">
        <f>B78</f>
        <v>III. REVETEMENT</v>
      </c>
      <c r="C250" s="71"/>
      <c r="D250" s="72"/>
      <c r="E250" s="73">
        <f>F93</f>
        <v>592240</v>
      </c>
      <c r="F250" s="74"/>
    </row>
    <row r="251" spans="1:6" ht="4.9000000000000004" customHeight="1" thickBot="1" x14ac:dyDescent="0.3">
      <c r="B251" s="40"/>
      <c r="D251" s="41"/>
      <c r="E251" s="42"/>
      <c r="F251" s="42"/>
    </row>
    <row r="252" spans="1:6" ht="15.75" thickBot="1" x14ac:dyDescent="0.3">
      <c r="B252" s="70" t="str">
        <f>B94</f>
        <v>IV. MENUISERIE BOIS-ALUMINIUM &amp; METALLIQUE</v>
      </c>
      <c r="C252" s="71"/>
      <c r="D252" s="72"/>
      <c r="E252" s="73">
        <f>F111</f>
        <v>720600</v>
      </c>
      <c r="F252" s="74"/>
    </row>
    <row r="253" spans="1:6" ht="4.9000000000000004" customHeight="1" thickBot="1" x14ac:dyDescent="0.3">
      <c r="B253" s="40"/>
      <c r="D253" s="41"/>
      <c r="E253" s="42"/>
      <c r="F253" s="42"/>
    </row>
    <row r="254" spans="1:6" ht="15.75" thickBot="1" x14ac:dyDescent="0.3">
      <c r="B254" s="70" t="str">
        <f>B112</f>
        <v>V- ELECTRICITE –LUSTRERIE</v>
      </c>
      <c r="C254" s="71"/>
      <c r="D254" s="72"/>
      <c r="E254" s="73">
        <f>F173</f>
        <v>510990</v>
      </c>
      <c r="F254" s="74"/>
    </row>
    <row r="255" spans="1:6" ht="4.9000000000000004" customHeight="1" thickBot="1" x14ac:dyDescent="0.3">
      <c r="B255" s="40"/>
      <c r="D255" s="41"/>
      <c r="E255" s="42"/>
      <c r="F255" s="42"/>
    </row>
    <row r="256" spans="1:6" ht="15.75" thickBot="1" x14ac:dyDescent="0.3">
      <c r="B256" s="70" t="str">
        <f>B174</f>
        <v>VI. PLOMBERIE SANITAIRE &amp; PROTECTION INCENDIE</v>
      </c>
      <c r="C256" s="71"/>
      <c r="D256" s="72"/>
      <c r="E256" s="73">
        <f>F220</f>
        <v>206040</v>
      </c>
      <c r="F256" s="74"/>
    </row>
    <row r="257" spans="1:6" ht="4.9000000000000004" customHeight="1" thickBot="1" x14ac:dyDescent="0.3">
      <c r="B257" s="40"/>
      <c r="D257" s="41"/>
      <c r="E257" s="42"/>
      <c r="F257" s="42"/>
    </row>
    <row r="258" spans="1:6" ht="15.75" thickBot="1" x14ac:dyDescent="0.3">
      <c r="B258" s="70" t="str">
        <f>B221</f>
        <v>VII. TERRAIN DE SPORT</v>
      </c>
      <c r="C258" s="71"/>
      <c r="D258" s="72"/>
      <c r="E258" s="73">
        <f>F224</f>
        <v>188400</v>
      </c>
      <c r="F258" s="74"/>
    </row>
    <row r="259" spans="1:6" ht="4.9000000000000004" customHeight="1" thickBot="1" x14ac:dyDescent="0.3">
      <c r="B259" s="40"/>
      <c r="D259" s="41"/>
      <c r="E259" s="42"/>
      <c r="F259" s="42"/>
    </row>
    <row r="260" spans="1:6" ht="15.75" thickBot="1" x14ac:dyDescent="0.3">
      <c r="B260" s="70" t="str">
        <f>B225</f>
        <v>VIII. PEINTURE</v>
      </c>
      <c r="C260" s="71"/>
      <c r="D260" s="72"/>
      <c r="E260" s="73">
        <f>F231</f>
        <v>169075</v>
      </c>
      <c r="F260" s="74"/>
    </row>
    <row r="261" spans="1:6" ht="4.9000000000000004" customHeight="1" thickBot="1" x14ac:dyDescent="0.3">
      <c r="B261" s="40"/>
      <c r="D261" s="41"/>
      <c r="E261" s="42"/>
      <c r="F261" s="42"/>
    </row>
    <row r="262" spans="1:6" ht="15.75" thickBot="1" x14ac:dyDescent="0.3">
      <c r="B262" s="70" t="str">
        <f>B232</f>
        <v>IX. AMENAGEMENTS EXTERIEURS - DIVERS</v>
      </c>
      <c r="C262" s="71"/>
      <c r="D262" s="72"/>
      <c r="E262" s="73">
        <f>F243</f>
        <v>407149.33199999999</v>
      </c>
      <c r="F262" s="74"/>
    </row>
    <row r="263" spans="1:6" ht="15.75" thickBot="1" x14ac:dyDescent="0.3">
      <c r="B263" s="40"/>
      <c r="D263" s="43"/>
      <c r="E263" s="44"/>
      <c r="F263" s="45"/>
    </row>
    <row r="264" spans="1:6" ht="15.75" thickBot="1" x14ac:dyDescent="0.3">
      <c r="B264" s="70" t="s">
        <v>211</v>
      </c>
      <c r="C264" s="71">
        <f>IF(SUM(E246:F262)=0,"",SUM(E246:F262))</f>
        <v>5833333.3320000004</v>
      </c>
      <c r="D264" s="72"/>
      <c r="E264" s="73">
        <f>SUM(E246:F262)</f>
        <v>5833333.3320000004</v>
      </c>
      <c r="F264" s="74"/>
    </row>
    <row r="265" spans="1:6" ht="15.75" thickBot="1" x14ac:dyDescent="0.3">
      <c r="B265" s="70" t="s">
        <v>212</v>
      </c>
      <c r="C265" s="71">
        <f>IF(SUM(E246:F258)=0,"",C264*20%)</f>
        <v>1166666.6664000002</v>
      </c>
      <c r="D265" s="72"/>
      <c r="E265" s="73">
        <f>E264*20%</f>
        <v>1166666.6664000002</v>
      </c>
      <c r="F265" s="74"/>
    </row>
    <row r="266" spans="1:6" ht="15.75" thickBot="1" x14ac:dyDescent="0.3">
      <c r="B266" s="70" t="s">
        <v>213</v>
      </c>
      <c r="C266" s="71">
        <f>IF(SUM(C264:E265)=0,"",SUM(C264:E265))</f>
        <v>13999999.996800002</v>
      </c>
      <c r="D266" s="72"/>
      <c r="E266" s="73">
        <f>E264+E265</f>
        <v>6999999.9984000009</v>
      </c>
      <c r="F266" s="74"/>
    </row>
    <row r="267" spans="1:6" ht="15.75" thickBot="1" x14ac:dyDescent="0.3">
      <c r="B267" s="70" t="s">
        <v>214</v>
      </c>
      <c r="C267" s="71"/>
      <c r="D267" s="72"/>
      <c r="E267" s="73"/>
      <c r="F267" s="74"/>
    </row>
    <row r="268" spans="1:6" ht="15.75" thickBot="1" x14ac:dyDescent="0.3">
      <c r="B268" s="70" t="s">
        <v>215</v>
      </c>
      <c r="C268" s="71"/>
      <c r="D268" s="72"/>
      <c r="E268" s="73"/>
      <c r="F268" s="74"/>
    </row>
    <row r="269" spans="1:6" ht="15.75" thickBot="1" x14ac:dyDescent="0.3">
      <c r="B269" s="70" t="s">
        <v>216</v>
      </c>
      <c r="C269" s="71"/>
      <c r="D269" s="72"/>
      <c r="E269" s="73"/>
      <c r="F269" s="74"/>
    </row>
    <row r="270" spans="1:6" ht="15" x14ac:dyDescent="0.25">
      <c r="A270" s="90" t="s">
        <v>217</v>
      </c>
      <c r="B270" s="90"/>
      <c r="C270" s="90"/>
      <c r="D270" s="90"/>
      <c r="E270" s="90"/>
      <c r="F270" s="90"/>
    </row>
    <row r="271" spans="1:6" ht="20.65" customHeight="1" x14ac:dyDescent="0.25">
      <c r="A271" s="40"/>
      <c r="B271" s="91"/>
      <c r="C271" s="91"/>
      <c r="D271" s="91"/>
      <c r="E271" s="91"/>
      <c r="F271" s="46"/>
    </row>
    <row r="272" spans="1:6" ht="15" x14ac:dyDescent="0.25">
      <c r="B272" s="43"/>
    </row>
    <row r="273" spans="4:6" ht="15" x14ac:dyDescent="0.25">
      <c r="D273" s="89"/>
      <c r="E273" s="89"/>
      <c r="F273" s="89"/>
    </row>
    <row r="274" spans="4:6" ht="15" x14ac:dyDescent="0.25"/>
  </sheetData>
  <sheetProtection selectLockedCells="1"/>
  <mergeCells count="46">
    <mergeCell ref="D273:F273"/>
    <mergeCell ref="B268:D268"/>
    <mergeCell ref="E268:F268"/>
    <mergeCell ref="B269:D269"/>
    <mergeCell ref="E269:F269"/>
    <mergeCell ref="A270:F270"/>
    <mergeCell ref="B271:E271"/>
    <mergeCell ref="B265:D265"/>
    <mergeCell ref="E265:F265"/>
    <mergeCell ref="B266:D266"/>
    <mergeCell ref="E266:F266"/>
    <mergeCell ref="B267:D267"/>
    <mergeCell ref="E267:F267"/>
    <mergeCell ref="B260:D260"/>
    <mergeCell ref="E260:F260"/>
    <mergeCell ref="B262:D262"/>
    <mergeCell ref="E262:F262"/>
    <mergeCell ref="B264:D264"/>
    <mergeCell ref="E264:F264"/>
    <mergeCell ref="B254:D254"/>
    <mergeCell ref="E254:F254"/>
    <mergeCell ref="B256:D256"/>
    <mergeCell ref="E256:F256"/>
    <mergeCell ref="B258:D258"/>
    <mergeCell ref="E258:F258"/>
    <mergeCell ref="B248:D248"/>
    <mergeCell ref="E248:F248"/>
    <mergeCell ref="B250:D250"/>
    <mergeCell ref="E250:F250"/>
    <mergeCell ref="B252:D252"/>
    <mergeCell ref="E252:F252"/>
    <mergeCell ref="B246:D246"/>
    <mergeCell ref="E246:F246"/>
    <mergeCell ref="A2:F5"/>
    <mergeCell ref="A7:F7"/>
    <mergeCell ref="A8:F8"/>
    <mergeCell ref="A9:F9"/>
    <mergeCell ref="A10:A12"/>
    <mergeCell ref="B10:B12"/>
    <mergeCell ref="C10:C12"/>
    <mergeCell ref="D10:D12"/>
    <mergeCell ref="A245:F245"/>
    <mergeCell ref="A146:B146"/>
    <mergeCell ref="A162:B162"/>
    <mergeCell ref="A164:B164"/>
    <mergeCell ref="A170:B170"/>
  </mergeCells>
  <conditionalFormatting sqref="D15:D19">
    <cfRule type="containsBlanks" dxfId="61" priority="35">
      <formula>LEN(TRIM(D15))=0</formula>
    </cfRule>
  </conditionalFormatting>
  <conditionalFormatting sqref="D21:D24 D26:D27 D29:D30 D33:D39 D68:D76">
    <cfRule type="containsBlanks" dxfId="60" priority="56">
      <formula>LEN(TRIM(D21))=0</formula>
    </cfRule>
  </conditionalFormatting>
  <conditionalFormatting sqref="D41:D44">
    <cfRule type="containsBlanks" dxfId="59" priority="53">
      <formula>LEN(TRIM(D41))=0</formula>
    </cfRule>
  </conditionalFormatting>
  <conditionalFormatting sqref="D46:D49 D51:D54">
    <cfRule type="containsBlanks" dxfId="58" priority="55">
      <formula>LEN(TRIM(D46))=0</formula>
    </cfRule>
  </conditionalFormatting>
  <conditionalFormatting sqref="D56:D65">
    <cfRule type="containsBlanks" dxfId="57" priority="39">
      <formula>LEN(TRIM(D56))=0</formula>
    </cfRule>
  </conditionalFormatting>
  <conditionalFormatting sqref="D79:D92">
    <cfRule type="containsBlanks" dxfId="56" priority="38">
      <formula>LEN(TRIM(D79))=0</formula>
    </cfRule>
  </conditionalFormatting>
  <conditionalFormatting sqref="D96:D98 D100:D104">
    <cfRule type="containsBlanks" dxfId="55" priority="48">
      <formula>LEN(TRIM(D96))=0</formula>
    </cfRule>
  </conditionalFormatting>
  <conditionalFormatting sqref="D106:D110 D114 D116:D119 D121:D128">
    <cfRule type="containsBlanks" dxfId="54" priority="50">
      <formula>LEN(TRIM(D106))=0</formula>
    </cfRule>
  </conditionalFormatting>
  <conditionalFormatting sqref="D130:D136 D138:D145 D178:D181 D183:D189 D211:D215 D222:D223 D226:D230 D233:D237 D239:D242">
    <cfRule type="containsBlanks" dxfId="53" priority="75">
      <formula>LEN(TRIM(D130))=0</formula>
    </cfRule>
  </conditionalFormatting>
  <conditionalFormatting sqref="D147:D161 D165:D169 D171:D172">
    <cfRule type="containsBlanks" dxfId="52" priority="47">
      <formula>LEN(TRIM(D147))=0</formula>
    </cfRule>
  </conditionalFormatting>
  <conditionalFormatting sqref="D163">
    <cfRule type="containsBlanks" dxfId="51" priority="41">
      <formula>LEN(TRIM(D163))=0</formula>
    </cfRule>
  </conditionalFormatting>
  <conditionalFormatting sqref="D176 D191:D195">
    <cfRule type="containsBlanks" dxfId="50" priority="46">
      <formula>LEN(TRIM(D176))=0</formula>
    </cfRule>
  </conditionalFormatting>
  <conditionalFormatting sqref="D197:D209 D217:D219">
    <cfRule type="containsBlanks" dxfId="49" priority="45">
      <formula>LEN(TRIM(D197))=0</formula>
    </cfRule>
  </conditionalFormatting>
  <conditionalFormatting sqref="E15:E19">
    <cfRule type="containsBlanks" dxfId="48" priority="37">
      <formula>LEN(TRIM(E15))=0</formula>
    </cfRule>
  </conditionalFormatting>
  <conditionalFormatting sqref="E21:E24 E26:E27 E29:E30 E33:E39 E41:E44 E46:E49 E51:E54 E56:E65 E68:E76 E79:E92 E96:E98 E100:E104 E106:E110 E114 E116:E119 E121:E128 E130:E136 E138:E145 E147:E161 E163 E165:E169 E178:E181 E197:E209 E211:E215 E217:E219 E222:E223 E226:E230 E233:E237 E239:E242">
    <cfRule type="containsBlanks" dxfId="47" priority="78">
      <formula>LEN(TRIM(E21))=0</formula>
    </cfRule>
  </conditionalFormatting>
  <conditionalFormatting sqref="E171:E172">
    <cfRule type="containsBlanks" dxfId="46" priority="65">
      <formula>LEN(TRIM(E171))=0</formula>
    </cfRule>
  </conditionalFormatting>
  <conditionalFormatting sqref="E176">
    <cfRule type="containsBlanks" dxfId="45" priority="73">
      <formula>LEN(TRIM(E176))=0</formula>
    </cfRule>
  </conditionalFormatting>
  <conditionalFormatting sqref="E183:E189">
    <cfRule type="containsBlanks" dxfId="44" priority="67">
      <formula>LEN(TRIM(E183))=0</formula>
    </cfRule>
  </conditionalFormatting>
  <conditionalFormatting sqref="E191:E195">
    <cfRule type="containsBlanks" dxfId="43" priority="69">
      <formula>LEN(TRIM(E191))=0</formula>
    </cfRule>
  </conditionalFormatting>
  <conditionalFormatting sqref="E246:F246 E248:F248 E250:F250 E252:F252 E254:F254 E256:F256">
    <cfRule type="containsBlanks" dxfId="42" priority="76">
      <formula>LEN(TRIM(E246))=0</formula>
    </cfRule>
  </conditionalFormatting>
  <conditionalFormatting sqref="E258:F258 E260:F260 E262:F262">
    <cfRule type="containsBlanks" dxfId="41" priority="74">
      <formula>LEN(TRIM(E258))=0</formula>
    </cfRule>
  </conditionalFormatting>
  <conditionalFormatting sqref="E264:F269">
    <cfRule type="containsBlanks" dxfId="40" priority="63">
      <formula>LEN(TRIM(E264))=0</formula>
    </cfRule>
  </conditionalFormatting>
  <conditionalFormatting sqref="F15:F19">
    <cfRule type="containsBlanks" dxfId="39" priority="34">
      <formula>LEN(TRIM(F15))=0</formula>
    </cfRule>
  </conditionalFormatting>
  <conditionalFormatting sqref="F21:F24">
    <cfRule type="containsBlanks" dxfId="38" priority="33">
      <formula>LEN(TRIM(F21))=0</formula>
    </cfRule>
  </conditionalFormatting>
  <conditionalFormatting sqref="F26:F27">
    <cfRule type="containsBlanks" dxfId="37" priority="32">
      <formula>LEN(TRIM(F26))=0</formula>
    </cfRule>
  </conditionalFormatting>
  <conditionalFormatting sqref="F29:F30">
    <cfRule type="containsBlanks" dxfId="36" priority="31">
      <formula>LEN(TRIM(F29))=0</formula>
    </cfRule>
  </conditionalFormatting>
  <conditionalFormatting sqref="F33:F39">
    <cfRule type="containsBlanks" dxfId="35" priority="30">
      <formula>LEN(TRIM(F33))=0</formula>
    </cfRule>
  </conditionalFormatting>
  <conditionalFormatting sqref="F41:F44">
    <cfRule type="containsBlanks" dxfId="34" priority="29">
      <formula>LEN(TRIM(F41))=0</formula>
    </cfRule>
  </conditionalFormatting>
  <conditionalFormatting sqref="F46:F49">
    <cfRule type="containsBlanks" dxfId="33" priority="28">
      <formula>LEN(TRIM(F46))=0</formula>
    </cfRule>
  </conditionalFormatting>
  <conditionalFormatting sqref="F51:F54">
    <cfRule type="containsBlanks" dxfId="32" priority="27">
      <formula>LEN(TRIM(F51))=0</formula>
    </cfRule>
  </conditionalFormatting>
  <conditionalFormatting sqref="F56:F65">
    <cfRule type="containsBlanks" dxfId="31" priority="26">
      <formula>LEN(TRIM(F56))=0</formula>
    </cfRule>
  </conditionalFormatting>
  <conditionalFormatting sqref="F66 F77 F93 F111">
    <cfRule type="containsBlanks" dxfId="30" priority="62">
      <formula>LEN(TRIM(F66))=0</formula>
    </cfRule>
  </conditionalFormatting>
  <conditionalFormatting sqref="F68:F76">
    <cfRule type="containsBlanks" dxfId="29" priority="36">
      <formula>LEN(TRIM(F68))=0</formula>
    </cfRule>
  </conditionalFormatting>
  <conditionalFormatting sqref="F79:F92">
    <cfRule type="containsBlanks" dxfId="28" priority="24">
      <formula>LEN(TRIM(F79))=0</formula>
    </cfRule>
  </conditionalFormatting>
  <conditionalFormatting sqref="F96:F98">
    <cfRule type="containsBlanks" dxfId="27" priority="23">
      <formula>LEN(TRIM(F96))=0</formula>
    </cfRule>
  </conditionalFormatting>
  <conditionalFormatting sqref="F100:F104">
    <cfRule type="containsBlanks" dxfId="26" priority="22">
      <formula>LEN(TRIM(F100))=0</formula>
    </cfRule>
  </conditionalFormatting>
  <conditionalFormatting sqref="F106:F110">
    <cfRule type="containsBlanks" dxfId="25" priority="21">
      <formula>LEN(TRIM(F106))=0</formula>
    </cfRule>
  </conditionalFormatting>
  <conditionalFormatting sqref="F114">
    <cfRule type="containsBlanks" dxfId="24" priority="20">
      <formula>LEN(TRIM(F114))=0</formula>
    </cfRule>
  </conditionalFormatting>
  <conditionalFormatting sqref="F116:F119">
    <cfRule type="containsBlanks" dxfId="23" priority="19">
      <formula>LEN(TRIM(F116))=0</formula>
    </cfRule>
  </conditionalFormatting>
  <conditionalFormatting sqref="F121:F128">
    <cfRule type="containsBlanks" dxfId="22" priority="18">
      <formula>LEN(TRIM(F121))=0</formula>
    </cfRule>
  </conditionalFormatting>
  <conditionalFormatting sqref="F130:F136">
    <cfRule type="containsBlanks" dxfId="21" priority="17">
      <formula>LEN(TRIM(F130))=0</formula>
    </cfRule>
  </conditionalFormatting>
  <conditionalFormatting sqref="F138:F145">
    <cfRule type="containsBlanks" dxfId="20" priority="16">
      <formula>LEN(TRIM(F138))=0</formula>
    </cfRule>
  </conditionalFormatting>
  <conditionalFormatting sqref="F147:F161">
    <cfRule type="containsBlanks" dxfId="19" priority="15">
      <formula>LEN(TRIM(F147))=0</formula>
    </cfRule>
  </conditionalFormatting>
  <conditionalFormatting sqref="F163">
    <cfRule type="containsBlanks" dxfId="18" priority="14">
      <formula>LEN(TRIM(F163))=0</formula>
    </cfRule>
  </conditionalFormatting>
  <conditionalFormatting sqref="F165:F169">
    <cfRule type="containsBlanks" dxfId="17" priority="13">
      <formula>LEN(TRIM(F165))=0</formula>
    </cfRule>
  </conditionalFormatting>
  <conditionalFormatting sqref="F171:F172">
    <cfRule type="containsBlanks" dxfId="16" priority="12">
      <formula>LEN(TRIM(F171))=0</formula>
    </cfRule>
  </conditionalFormatting>
  <conditionalFormatting sqref="F173">
    <cfRule type="containsBlanks" dxfId="15" priority="61">
      <formula>LEN(TRIM(F173))=0</formula>
    </cfRule>
  </conditionalFormatting>
  <conditionalFormatting sqref="F176">
    <cfRule type="containsBlanks" dxfId="14" priority="11">
      <formula>LEN(TRIM(F176))=0</formula>
    </cfRule>
  </conditionalFormatting>
  <conditionalFormatting sqref="F178:F181">
    <cfRule type="containsBlanks" dxfId="13" priority="10">
      <formula>LEN(TRIM(F178))=0</formula>
    </cfRule>
  </conditionalFormatting>
  <conditionalFormatting sqref="F183:F189">
    <cfRule type="containsBlanks" dxfId="12" priority="9">
      <formula>LEN(TRIM(F183))=0</formula>
    </cfRule>
  </conditionalFormatting>
  <conditionalFormatting sqref="F191:F195">
    <cfRule type="containsBlanks" dxfId="11" priority="8">
      <formula>LEN(TRIM(F191))=0</formula>
    </cfRule>
  </conditionalFormatting>
  <conditionalFormatting sqref="F197:F209">
    <cfRule type="containsBlanks" dxfId="10" priority="7">
      <formula>LEN(TRIM(F197))=0</formula>
    </cfRule>
  </conditionalFormatting>
  <conditionalFormatting sqref="F211:F215">
    <cfRule type="containsBlanks" dxfId="9" priority="6">
      <formula>LEN(TRIM(F211))=0</formula>
    </cfRule>
  </conditionalFormatting>
  <conditionalFormatting sqref="F217:F219">
    <cfRule type="containsBlanks" dxfId="8" priority="5">
      <formula>LEN(TRIM(F217))=0</formula>
    </cfRule>
  </conditionalFormatting>
  <conditionalFormatting sqref="F220">
    <cfRule type="containsBlanks" dxfId="7" priority="60">
      <formula>LEN(TRIM(F220))=0</formula>
    </cfRule>
  </conditionalFormatting>
  <conditionalFormatting sqref="F222:F223">
    <cfRule type="containsBlanks" dxfId="6" priority="4">
      <formula>LEN(TRIM(F222))=0</formula>
    </cfRule>
  </conditionalFormatting>
  <conditionalFormatting sqref="F224">
    <cfRule type="containsBlanks" dxfId="5" priority="59">
      <formula>LEN(TRIM(F224))=0</formula>
    </cfRule>
  </conditionalFormatting>
  <conditionalFormatting sqref="F226:F230">
    <cfRule type="containsBlanks" dxfId="4" priority="3">
      <formula>LEN(TRIM(F226))=0</formula>
    </cfRule>
  </conditionalFormatting>
  <conditionalFormatting sqref="F231">
    <cfRule type="containsBlanks" dxfId="3" priority="58">
      <formula>LEN(TRIM(F231))=0</formula>
    </cfRule>
  </conditionalFormatting>
  <conditionalFormatting sqref="F233:F237">
    <cfRule type="containsBlanks" dxfId="2" priority="2">
      <formula>LEN(TRIM(F233))=0</formula>
    </cfRule>
  </conditionalFormatting>
  <conditionalFormatting sqref="F239:F242">
    <cfRule type="containsBlanks" dxfId="1" priority="1">
      <formula>LEN(TRIM(F239))=0</formula>
    </cfRule>
  </conditionalFormatting>
  <conditionalFormatting sqref="F243">
    <cfRule type="containsBlanks" dxfId="0" priority="57">
      <formula>LEN(TRIM(F243))=0</formula>
    </cfRule>
  </conditionalFormatting>
  <printOptions horizontalCentered="1"/>
  <pageMargins left="0.19685039370078741" right="0.19685039370078741" top="0.78740157480314965" bottom="0.59055118110236227" header="0.11811023622047245" footer="0.19685039370078741"/>
  <pageSetup paperSize="9" scale="72" orientation="portrait" useFirstPageNumber="1" horizontalDpi="300" verticalDpi="300" r:id="rId1"/>
  <headerFooter alignWithMargins="0">
    <oddHeader>&amp;R&amp;"-,Gras italique"&amp;14&amp;U&amp;K0000CCBORDEREAU DES PRIX DETAILS ESTIMATIF</oddHeader>
    <oddFooter>&amp;R&amp;"Impact,Normal"&amp;12&amp;K0000CC&amp;P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lenovo</cp:lastModifiedBy>
  <cp:lastPrinted>2026-10-10T18:54:40Z</cp:lastPrinted>
  <dcterms:created xsi:type="dcterms:W3CDTF">2024-03-17T11:52:07Z</dcterms:created>
  <dcterms:modified xsi:type="dcterms:W3CDTF">2026-10-11T12:20:05Z</dcterms:modified>
</cp:coreProperties>
</file>