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ARCHES\MARCHES 2026\27....3\33-2026-ACHEV.ORIENT-DMENLAAY\"/>
    </mc:Choice>
  </mc:AlternateContent>
  <xr:revisionPtr revIDLastSave="0" documentId="13_ncr:1_{6DF5C1EA-C376-4E3C-A85C-EC370E5A0839}" xr6:coauthVersionLast="47" xr6:coauthVersionMax="47" xr10:uidLastSave="{00000000-0000-0000-0000-000000000000}"/>
  <bookViews>
    <workbookView xWindow="-120" yWindow="-120" windowWidth="20730" windowHeight="11160" tabRatio="883" firstSheet="1" activeTab="1" xr2:uid="{87DC36B8-2EA3-4175-A731-EE8FF2E3373A}"/>
  </bookViews>
  <sheets>
    <sheet name="Feuil4" sheetId="19" state="hidden" r:id="rId1"/>
    <sheet name="08 Espaces d'orientation" sheetId="51" r:id="rId2"/>
  </sheets>
  <definedNames>
    <definedName name="_xlnm.Print_Area" localSheetId="1">'08 Espaces d''orientation'!$A$1:$F$99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90" i="51" l="1"/>
  <c r="F91" i="51"/>
  <c r="F92" i="51"/>
  <c r="F89" i="51"/>
  <c r="F69" i="51"/>
  <c r="F70" i="51"/>
  <c r="F71" i="51"/>
  <c r="F72" i="51"/>
  <c r="F74" i="51"/>
  <c r="F76" i="51"/>
  <c r="F77" i="51"/>
  <c r="F78" i="51"/>
  <c r="F80" i="51"/>
  <c r="F81" i="51"/>
  <c r="F87" i="51" s="1"/>
  <c r="F82" i="51"/>
  <c r="F84" i="51"/>
  <c r="F85" i="51"/>
  <c r="F86" i="51"/>
  <c r="F68" i="51"/>
  <c r="F60" i="51"/>
  <c r="F62" i="51"/>
  <c r="F64" i="51"/>
  <c r="F59" i="51"/>
  <c r="F55" i="51"/>
  <c r="F56" i="51" s="1"/>
  <c r="F46" i="51"/>
  <c r="F47" i="51"/>
  <c r="F48" i="51"/>
  <c r="F49" i="51"/>
  <c r="F50" i="51"/>
  <c r="F51" i="51"/>
  <c r="F52" i="51"/>
  <c r="F45" i="51"/>
  <c r="F16" i="51"/>
  <c r="F17" i="51"/>
  <c r="F19" i="51"/>
  <c r="F20" i="51"/>
  <c r="F21" i="51"/>
  <c r="F22" i="51"/>
  <c r="F24" i="51"/>
  <c r="F25" i="51"/>
  <c r="F27" i="51"/>
  <c r="F28" i="51"/>
  <c r="F30" i="51"/>
  <c r="F31" i="51"/>
  <c r="F32" i="51"/>
  <c r="F33" i="51"/>
  <c r="F34" i="51"/>
  <c r="F36" i="51"/>
  <c r="F37" i="51"/>
  <c r="F38" i="51"/>
  <c r="F39" i="51"/>
  <c r="F40" i="51"/>
  <c r="F41" i="51"/>
  <c r="F42" i="51"/>
  <c r="F15" i="51"/>
  <c r="A16" i="51"/>
  <c r="A17" i="51" s="1"/>
  <c r="A19" i="51" s="1"/>
  <c r="A20" i="51" s="1"/>
  <c r="A21" i="51" s="1"/>
  <c r="A22" i="51" s="1"/>
  <c r="A24" i="51" s="1"/>
  <c r="A25" i="51" s="1"/>
  <c r="A27" i="51" s="1"/>
  <c r="A28" i="51" s="1"/>
  <c r="A31" i="51"/>
  <c r="A32" i="51" s="1"/>
  <c r="A33" i="51" s="1"/>
  <c r="A34" i="51" s="1"/>
  <c r="A36" i="51" s="1"/>
  <c r="A37" i="51" s="1"/>
  <c r="A38" i="51" s="1"/>
  <c r="A39" i="51" s="1"/>
  <c r="A41" i="51"/>
  <c r="A45" i="51"/>
  <c r="A46" i="51" s="1"/>
  <c r="A47" i="51" s="1"/>
  <c r="A48" i="51" s="1"/>
  <c r="A49" i="51" s="1"/>
  <c r="A50" i="51" s="1"/>
  <c r="A55" i="51"/>
  <c r="A60" i="51"/>
  <c r="A62" i="51" s="1"/>
  <c r="A64" i="51" s="1"/>
  <c r="A69" i="51"/>
  <c r="A70" i="51" s="1"/>
  <c r="A71" i="51" s="1"/>
  <c r="A72" i="51" s="1"/>
  <c r="A76" i="51"/>
  <c r="A77" i="51" s="1"/>
  <c r="A78" i="51" s="1"/>
  <c r="A80" i="51" s="1"/>
  <c r="A85" i="51"/>
  <c r="A90" i="51"/>
  <c r="A91" i="51" s="1"/>
  <c r="A92" i="51" s="1"/>
  <c r="E15" i="19"/>
  <c r="H15" i="19"/>
  <c r="J16" i="19"/>
  <c r="H19" i="19"/>
  <c r="J19" i="19"/>
  <c r="H21" i="19"/>
  <c r="J21" i="19"/>
  <c r="H25" i="19"/>
  <c r="J29" i="19" s="1"/>
  <c r="E31" i="19" s="1"/>
  <c r="J31" i="19" s="1"/>
  <c r="H26" i="19"/>
  <c r="E27" i="19"/>
  <c r="H27" i="19"/>
  <c r="H35" i="19"/>
  <c r="J36" i="19"/>
  <c r="H42" i="19"/>
  <c r="J42" i="19" s="1"/>
  <c r="H44" i="19"/>
  <c r="J51" i="19" s="1"/>
  <c r="H45" i="19"/>
  <c r="H46" i="19"/>
  <c r="H47" i="19"/>
  <c r="H49" i="19"/>
  <c r="H50" i="19"/>
  <c r="H53" i="19"/>
  <c r="H54" i="19"/>
  <c r="J55" i="19"/>
  <c r="H57" i="19"/>
  <c r="H58" i="19"/>
  <c r="J61" i="19"/>
  <c r="H59" i="19"/>
  <c r="H60" i="19"/>
  <c r="H65" i="19"/>
  <c r="J70" i="19"/>
  <c r="H66" i="19"/>
  <c r="H67" i="19"/>
  <c r="H68" i="19"/>
  <c r="H69" i="19"/>
  <c r="J72" i="19"/>
  <c r="J74" i="19"/>
  <c r="H78" i="19"/>
  <c r="J78" i="19"/>
  <c r="E81" i="19"/>
  <c r="H81" i="19" s="1"/>
  <c r="J85" i="19" s="1"/>
  <c r="H83" i="19"/>
  <c r="H84" i="19"/>
  <c r="H87" i="19"/>
  <c r="J87" i="19"/>
  <c r="H89" i="19"/>
  <c r="J89" i="19"/>
  <c r="H94" i="19"/>
  <c r="J94" i="19" s="1"/>
  <c r="H97" i="19"/>
  <c r="J97" i="19" s="1"/>
  <c r="H100" i="19"/>
  <c r="J100" i="19"/>
  <c r="H102" i="19"/>
  <c r="J102" i="19" s="1"/>
  <c r="H107" i="19"/>
  <c r="H109" i="19"/>
  <c r="J109" i="19" s="1"/>
  <c r="J112" i="19"/>
  <c r="J116" i="19"/>
  <c r="H122" i="19"/>
  <c r="J124" i="19"/>
  <c r="H123" i="19"/>
  <c r="J107" i="19"/>
  <c r="F53" i="51" l="1"/>
  <c r="F93" i="51"/>
  <c r="F43" i="51"/>
  <c r="F65" i="51"/>
  <c r="F95" i="51" s="1"/>
  <c r="F96" i="51" l="1"/>
  <c r="F97" i="51" s="1"/>
  <c r="F99" i="51"/>
</calcChain>
</file>

<file path=xl/sharedStrings.xml><?xml version="1.0" encoding="utf-8"?>
<sst xmlns="http://schemas.openxmlformats.org/spreadsheetml/2006/main" count="268" uniqueCount="185">
  <si>
    <t>Projecteur étanche</t>
  </si>
  <si>
    <t>FICHE DE METRE</t>
  </si>
  <si>
    <t>N°</t>
  </si>
  <si>
    <t>DESIGNATION DES OUVRAGES</t>
  </si>
  <si>
    <t>U</t>
  </si>
  <si>
    <t>Nbre</t>
  </si>
  <si>
    <t>DIMENSIONS</t>
  </si>
  <si>
    <t>TOTAL</t>
  </si>
  <si>
    <t>Long</t>
  </si>
  <si>
    <t>Larg</t>
  </si>
  <si>
    <t>Haut</t>
  </si>
  <si>
    <t>Partielles</t>
  </si>
  <si>
    <t>Totales</t>
  </si>
  <si>
    <t>m²</t>
  </si>
  <si>
    <t>m3</t>
  </si>
  <si>
    <t>Gros béton</t>
  </si>
  <si>
    <t>Arase étanche</t>
  </si>
  <si>
    <t>m2</t>
  </si>
  <si>
    <t>ml</t>
  </si>
  <si>
    <t>106-Beton armé en élévation</t>
  </si>
  <si>
    <t>Béton armé en élévation pour tout ouvrage</t>
  </si>
  <si>
    <t xml:space="preserve">             _pour poteaux</t>
  </si>
  <si>
    <t>107-MACONNERIE EN ELEVATION</t>
  </si>
  <si>
    <t>109 - DIVERS</t>
  </si>
  <si>
    <t>/01</t>
  </si>
  <si>
    <t>/04</t>
  </si>
  <si>
    <t>à déduire</t>
  </si>
  <si>
    <t>Forme de pente</t>
  </si>
  <si>
    <t>Maconnerie en agglos de 20cm</t>
  </si>
  <si>
    <t>Chape de lissage</t>
  </si>
  <si>
    <t>QUANT</t>
  </si>
  <si>
    <t>504- FOYERS ET PRISES</t>
  </si>
  <si>
    <t>/02</t>
  </si>
  <si>
    <t xml:space="preserve">505-LUSTRERIE </t>
  </si>
  <si>
    <t>Hublot étanche</t>
  </si>
  <si>
    <t>700 - PEINTURE VITRERIE</t>
  </si>
  <si>
    <t>701 - PEINTURE</t>
  </si>
  <si>
    <t>/03</t>
  </si>
  <si>
    <t>Quantité</t>
  </si>
  <si>
    <t xml:space="preserve">Montant </t>
  </si>
  <si>
    <t>M3</t>
  </si>
  <si>
    <t>Béton de propreté</t>
  </si>
  <si>
    <t>M2</t>
  </si>
  <si>
    <t>Acier à haute adhérence en fondations</t>
  </si>
  <si>
    <t>ML</t>
  </si>
  <si>
    <t>600 - PLOMBERIE SANITAIRE</t>
  </si>
  <si>
    <t xml:space="preserve">601 - RESEAU EXTERIEUR  </t>
  </si>
  <si>
    <t xml:space="preserve">Revêtement en mignonnette lavé </t>
  </si>
  <si>
    <t>Peinture glycérophtalique laquée sur menuiserie bois</t>
  </si>
  <si>
    <t>Puits perdu de 2,00 m diam  et 4m de profond</t>
  </si>
  <si>
    <t>Câble R.V.F.V</t>
  </si>
  <si>
    <t>Fosse septique en BA de 10 m3 (2,00x2,50x2,00)</t>
  </si>
  <si>
    <t>Canalisation en polyéthéline tout diam</t>
  </si>
  <si>
    <t>105-Canalisations Regards</t>
  </si>
  <si>
    <t>Regards type visitable pour évacuation</t>
  </si>
  <si>
    <t>b) de 60x60</t>
  </si>
  <si>
    <t>Maçonnerie de moellons en fondation</t>
  </si>
  <si>
    <t>Béton armé en fondation pour tout ouvrage</t>
  </si>
  <si>
    <t xml:space="preserve"> 502 - ALIMENTATION SECONDAIRE </t>
  </si>
  <si>
    <t xml:space="preserve">Peinture glycérophtalique laquée sur menuiserie métallique     </t>
  </si>
  <si>
    <t>Béton reflué pour allées et dallage périphérique</t>
  </si>
  <si>
    <t>a) Câble 4x16mm2 + T</t>
  </si>
  <si>
    <t>b) Câble 4x10mm2 + T</t>
  </si>
  <si>
    <t>PAGE : 1</t>
  </si>
  <si>
    <t>/05</t>
  </si>
  <si>
    <t>/06</t>
  </si>
  <si>
    <t>/07</t>
  </si>
  <si>
    <t>/11</t>
  </si>
  <si>
    <t>/12</t>
  </si>
  <si>
    <t>Béton armé en élévation pour tout ouvrage (m3)</t>
  </si>
  <si>
    <t>200-Revetement</t>
  </si>
  <si>
    <t xml:space="preserve">PROJET : Construction d’un Centre de secours de la Protection Civile </t>
  </si>
  <si>
    <t xml:space="preserve">Commune Urbaine Lakhssas – Province de Sidi Ifni. </t>
  </si>
  <si>
    <t>LOCALITE : aménagement extérieurs</t>
  </si>
  <si>
    <t>100- GROS OEUVRES</t>
  </si>
  <si>
    <t>102-TERRASSEMENT</t>
  </si>
  <si>
    <t>air d'etndage</t>
  </si>
  <si>
    <t>Canalisations en buses de PVC</t>
  </si>
  <si>
    <t>D 200 (extérieur) vers fosse septique</t>
  </si>
  <si>
    <t>assainissement</t>
  </si>
  <si>
    <t>Regards de tirage</t>
  </si>
  <si>
    <t xml:space="preserve">             _pour libage</t>
  </si>
  <si>
    <t>Mur de cloture</t>
  </si>
  <si>
    <t>a) Type A : mur de soutènement en BA + clair voie</t>
  </si>
  <si>
    <t>b) Type B : clair voie</t>
  </si>
  <si>
    <t xml:space="preserve">à déduire </t>
  </si>
  <si>
    <t xml:space="preserve">c) Type C : mur de soutènement en BA + mur en agglos </t>
  </si>
  <si>
    <t>d) Type D : mur en agglos</t>
  </si>
  <si>
    <t>Bordure de trottoir</t>
  </si>
  <si>
    <t>entrée devant gurite + annexe jusqu'au entrée protction civile</t>
  </si>
  <si>
    <t>Plinthes en mignonnette lavé de 0,10 hauteur</t>
  </si>
  <si>
    <t>OUV</t>
  </si>
  <si>
    <t xml:space="preserve">Revêtement  en enrobé bitumineux à chaud </t>
  </si>
  <si>
    <t>400-MENUISERIE BOIS-METALLIQUE</t>
  </si>
  <si>
    <t>403-MENUISERIE METALLIQUE</t>
  </si>
  <si>
    <t>Porte métallique coulissante PM1 (5,00x1,80)</t>
  </si>
  <si>
    <t>Porte métallique ouvrante PM2 (1,20x1,80)</t>
  </si>
  <si>
    <t xml:space="preserve">404- DIVERS : </t>
  </si>
  <si>
    <t>Mat de drapeau</t>
  </si>
  <si>
    <t>Enseigne de l'établissement</t>
  </si>
  <si>
    <t>Peinture glycérophtalique</t>
  </si>
  <si>
    <t>laquée sur ferronneries</t>
  </si>
  <si>
    <t>A - GROS OEUVRES</t>
  </si>
  <si>
    <t>A1 - TERRASSEMENTS</t>
  </si>
  <si>
    <t>A2 - MACONNERIE EN FONDATION</t>
  </si>
  <si>
    <t>A3 - DALLAGE ET FORME</t>
  </si>
  <si>
    <t>A4 - BETON ARME EN FONDATION</t>
  </si>
  <si>
    <t xml:space="preserve">Prise courant 16A + T + câble   </t>
  </si>
  <si>
    <t>Bloc Autonome de Secours</t>
  </si>
  <si>
    <t>ENS</t>
  </si>
  <si>
    <t>Fouilles en puits, en tranchées et en rigoles dans tout terrain y compris rocher</t>
  </si>
  <si>
    <t>Désignation des ouvrages</t>
  </si>
  <si>
    <t>Hérissonnage en pierres sèches</t>
  </si>
  <si>
    <t>Gargouille en plomb y compris crapaudine</t>
  </si>
  <si>
    <t>Regard de tirage de 40x40x40cm</t>
  </si>
  <si>
    <t>Tableau électrique de protection</t>
  </si>
  <si>
    <t xml:space="preserve">Prise Informatique </t>
  </si>
  <si>
    <t>Remblais ou évacuation à la décharge publique</t>
  </si>
  <si>
    <t>B - ETANCHEITE</t>
  </si>
  <si>
    <t/>
  </si>
  <si>
    <t xml:space="preserve">Peinture acrylique lavable sur mur et plafond intérieurs </t>
  </si>
  <si>
    <t xml:space="preserve">                          TOTAL ETANCHEITE :</t>
  </si>
  <si>
    <t xml:space="preserve">                         TOTAL GROS ŒUVRES :</t>
  </si>
  <si>
    <t xml:space="preserve">                       TOTAL PEINTURE :</t>
  </si>
  <si>
    <t>C - REVETEMENTS</t>
  </si>
  <si>
    <t>Grille de protection pour Fenêtres</t>
  </si>
  <si>
    <t>Porte pleine</t>
  </si>
  <si>
    <t xml:space="preserve">Enduits intérieur au mortiers sur mur </t>
  </si>
  <si>
    <t>Mur maçonnerie de 0,20 m</t>
  </si>
  <si>
    <t>TOTAL REVETEMENTS :</t>
  </si>
  <si>
    <t>TOTAL MENUISERIE :</t>
  </si>
  <si>
    <t>Placards y compris étagers</t>
  </si>
  <si>
    <t>Fenêtres et Châssis en Aluminium vitrées</t>
  </si>
  <si>
    <t>Décapage Dans Tous Terrains Y Compris Rocher</t>
  </si>
  <si>
    <t>Acier Pour Béton Armée En Fondation</t>
  </si>
  <si>
    <t>Acier pour Béton armée en Elévation</t>
  </si>
  <si>
    <t>Plancher en hourdis, y compris aciers</t>
  </si>
  <si>
    <t xml:space="preserve">Système D’étanchéité Bicouche </t>
  </si>
  <si>
    <t xml:space="preserve">Reliefs D’étanchéité Bicouche </t>
  </si>
  <si>
    <t xml:space="preserve">Protection Des Reliefs D’étanchéité </t>
  </si>
  <si>
    <t>Protections Horizontales Des Etanchéités par dalots</t>
  </si>
  <si>
    <t>Branchement au réseau d'électricité  existant</t>
  </si>
  <si>
    <t xml:space="preserve">Cable arme U1000RO2V  tout diamètre </t>
  </si>
  <si>
    <t xml:space="preserve">Mise à la terre technique </t>
  </si>
  <si>
    <t>Boite de distributions étanche</t>
  </si>
  <si>
    <t>Foyer lumineux sur simple allumage</t>
  </si>
  <si>
    <t>Foyer lumineux sur simple allumage étanche</t>
  </si>
  <si>
    <t>Foyer lumineux supplémentaire</t>
  </si>
  <si>
    <t>Prise de télévision y/c câblage coaxial</t>
  </si>
  <si>
    <t>TOTAL HORS TAXES</t>
  </si>
  <si>
    <t>TVA (20%)</t>
  </si>
  <si>
    <t>TOTAL GENERAL TTC</t>
  </si>
  <si>
    <t xml:space="preserve">TOTAL T.T.C APRES RABAIS OU MAJORATION </t>
  </si>
  <si>
    <t xml:space="preserve">Dalle de forme y compris aciers </t>
  </si>
  <si>
    <t>Couronnement d'acrotère y compris larmier</t>
  </si>
  <si>
    <t>Enduits extérieur au mortiers de ciment</t>
  </si>
  <si>
    <t>Plâtre taloché sur plafond</t>
  </si>
  <si>
    <t>Peinture extralite sur murs extérieurs GREFIER</t>
  </si>
  <si>
    <t xml:space="preserve">Prix H.T </t>
  </si>
  <si>
    <t>KG</t>
  </si>
  <si>
    <t>A5 - BETON ARME EN ELEVATION</t>
  </si>
  <si>
    <t>Mur maçonnerie de 0,10 m</t>
  </si>
  <si>
    <t>Dallette en B,A</t>
  </si>
  <si>
    <t>Renformis en béton</t>
  </si>
  <si>
    <t>A6- MACONNERIE - ENDUITS</t>
  </si>
  <si>
    <t>Revêtement sol en carreaux Grés cérame  antidérapant y/c plinthes</t>
  </si>
  <si>
    <t>D - MENUISERIE</t>
  </si>
  <si>
    <t>D1 -  Menuiserie bois</t>
  </si>
  <si>
    <t>D2 - Menuiserie Aluminium</t>
  </si>
  <si>
    <t>D3 - Menuiserie métallique</t>
  </si>
  <si>
    <t xml:space="preserve">                          TOTAL ELECTRICITE - LUSTRERIE </t>
  </si>
  <si>
    <t>Hublot LED</t>
  </si>
  <si>
    <t>Guelard en béton</t>
  </si>
  <si>
    <t xml:space="preserve">E - ELECTRICITE - LUSTRERIE </t>
  </si>
  <si>
    <t>E1 - ALIMENTATION PRINCIPALE</t>
  </si>
  <si>
    <t xml:space="preserve">E2 - ALIMENTATION SECONDAIRE </t>
  </si>
  <si>
    <t>E4 - PRISES</t>
  </si>
  <si>
    <t>E5 - LUSTRERIE :</t>
  </si>
  <si>
    <t xml:space="preserve">E3 - FOYERS </t>
  </si>
  <si>
    <t>F- PEINTURE</t>
  </si>
  <si>
    <t>TAUX DE RABAIS (-) OU DE MAJORATION (+)</t>
  </si>
  <si>
    <t> ROYAUME DU MAROC 
Académie Régionale d’Education et de Formation
Région Laâyoune Sakia El Hamra
Direction Provinciale de Laâyoune</t>
  </si>
  <si>
    <t>BORDEREAU DES PRIX  -  DETAIL ESTIMATIF</t>
  </si>
  <si>
    <t>APPEL D’OFFRES OUVERT AU RABAIS OU À MAJORATION N°: 33/2026/ACHEV.ORIENT/DMENLAAY DU 04/11/2026 À 12h00</t>
  </si>
  <si>
    <t>OBJET : TRAVAUX D’ACHÈVEMENT DE LA CONSTRUCTION DE 08 ESPACES D’ORIENTATION DANS LES ETABLISSEMENTS SCOLAIRES RELEVANT DE LA DIRECTION PROVINCIALE DE LAAYOUNE -LOT UNIQUE-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</si>
</sst>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-* #,##0.00\ _F_-;\-* #,##0.00\ _F_-;_-* &quot;-&quot;??\ _F_-;_-@_-"/>
    <numFmt numFmtId="165" formatCode="0.000"/>
    <numFmt numFmtId="166" formatCode="0.0"/>
    <numFmt numFmtId="167" formatCode="#,##0.00;[Red]#,##0.00"/>
    <numFmt numFmtId="168" formatCode="_-* #,##0.00\ _€_-;\-* #,##0.00\ _€_-;_-* &quot;-&quot;??\ _€_-;_-@_-"/>
    <numFmt numFmtId="169" formatCode="_-* #,##0\ _€_-;\-* #,##0\ _€_-;_-* &quot;-&quot;??\ _€_-;_-@_-"/>
  </numFmts>
  <fonts count="28" x14ac:knownFonts="1">
    <font>
      <sz val="10"/>
      <name val="Arial"/>
    </font>
    <font>
      <sz val="10"/>
      <name val="Arial"/>
    </font>
    <font>
      <sz val="8"/>
      <name val="Book Antiqua"/>
      <family val="1"/>
    </font>
    <font>
      <sz val="9"/>
      <name val="Book Antiqua"/>
      <family val="1"/>
    </font>
    <font>
      <sz val="10"/>
      <name val="Arial"/>
      <family val="2"/>
    </font>
    <font>
      <b/>
      <sz val="9"/>
      <name val="Book Antiqua"/>
      <family val="1"/>
    </font>
    <font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u/>
      <sz val="9"/>
      <name val="Calibri"/>
      <family val="2"/>
      <scheme val="minor"/>
    </font>
    <font>
      <u/>
      <sz val="9"/>
      <name val="Calibri"/>
      <family val="2"/>
      <scheme val="minor"/>
    </font>
    <font>
      <sz val="9"/>
      <color indexed="10"/>
      <name val="Calibri"/>
      <family val="2"/>
      <scheme val="minor"/>
    </font>
    <font>
      <b/>
      <sz val="9"/>
      <color indexed="10"/>
      <name val="Calibri"/>
      <family val="2"/>
      <scheme val="minor"/>
    </font>
    <font>
      <b/>
      <u/>
      <sz val="9"/>
      <color rgb="FF0070C0"/>
      <name val="Calibri"/>
      <family val="2"/>
      <scheme val="minor"/>
    </font>
    <font>
      <sz val="8"/>
      <name val="Calibri"/>
      <family val="2"/>
      <scheme val="minor"/>
    </font>
    <font>
      <sz val="12"/>
      <name val="Cambria"/>
      <family val="1"/>
      <scheme val="major"/>
    </font>
    <font>
      <sz val="12"/>
      <color theme="1"/>
      <name val="Cambria"/>
      <family val="1"/>
      <scheme val="major"/>
    </font>
    <font>
      <b/>
      <sz val="12"/>
      <name val="Cambria"/>
      <family val="1"/>
      <scheme val="major"/>
    </font>
    <font>
      <b/>
      <sz val="12"/>
      <color theme="1"/>
      <name val="Cambria"/>
      <family val="1"/>
      <scheme val="major"/>
    </font>
    <font>
      <b/>
      <sz val="11"/>
      <name val="Cambria"/>
      <family val="1"/>
      <scheme val="major"/>
    </font>
    <font>
      <b/>
      <sz val="14"/>
      <name val="Cambria"/>
      <family val="1"/>
      <scheme val="major"/>
    </font>
    <font>
      <sz val="11"/>
      <name val="Cambria"/>
      <family val="1"/>
      <scheme val="major"/>
    </font>
    <font>
      <b/>
      <sz val="8"/>
      <name val="Arial"/>
      <family val="2"/>
    </font>
    <font>
      <b/>
      <sz val="14"/>
      <color theme="1"/>
      <name val="Andalus"/>
      <family val="1"/>
    </font>
    <font>
      <sz val="11"/>
      <color theme="1"/>
      <name val="Andalus"/>
      <family val="1"/>
    </font>
    <font>
      <b/>
      <sz val="11"/>
      <color theme="1"/>
      <name val="Andalus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gray0625">
        <fgColor indexed="27"/>
        <bgColor theme="0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43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8" fontId="4" fillId="0" borderId="0" applyFont="0" applyFill="0" applyBorder="0" applyAlignment="0" applyProtection="0"/>
  </cellStyleXfs>
  <cellXfs count="17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8" fillId="2" borderId="0" xfId="0" applyFont="1" applyFill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2" fontId="9" fillId="0" borderId="3" xfId="0" applyNumberFormat="1" applyFont="1" applyBorder="1" applyAlignment="1">
      <alignment vertical="center"/>
    </xf>
    <xf numFmtId="2" fontId="10" fillId="0" borderId="1" xfId="0" applyNumberFormat="1" applyFont="1" applyBorder="1" applyAlignment="1">
      <alignment vertical="center"/>
    </xf>
    <xf numFmtId="0" fontId="10" fillId="0" borderId="1" xfId="0" applyFont="1" applyBorder="1" applyAlignment="1">
      <alignment horizontal="left" vertical="center"/>
    </xf>
    <xf numFmtId="165" fontId="10" fillId="0" borderId="0" xfId="0" applyNumberFormat="1" applyFont="1" applyAlignment="1">
      <alignment vertical="center"/>
    </xf>
    <xf numFmtId="0" fontId="10" fillId="0" borderId="1" xfId="0" applyFont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2" fontId="9" fillId="0" borderId="1" xfId="0" applyNumberFormat="1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0" fillId="0" borderId="0" xfId="0" applyFont="1"/>
    <xf numFmtId="0" fontId="12" fillId="0" borderId="1" xfId="0" applyFont="1" applyBorder="1" applyAlignment="1">
      <alignment vertical="center"/>
    </xf>
    <xf numFmtId="2" fontId="9" fillId="0" borderId="3" xfId="0" applyNumberFormat="1" applyFont="1" applyBorder="1" applyAlignment="1">
      <alignment horizontal="right" vertical="center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vertical="center"/>
    </xf>
    <xf numFmtId="1" fontId="9" fillId="2" borderId="3" xfId="0" applyNumberFormat="1" applyFont="1" applyFill="1" applyBorder="1" applyAlignment="1">
      <alignment vertical="center"/>
    </xf>
    <xf numFmtId="2" fontId="10" fillId="2" borderId="1" xfId="0" applyNumberFormat="1" applyFont="1" applyFill="1" applyBorder="1" applyAlignment="1">
      <alignment vertical="center"/>
    </xf>
    <xf numFmtId="2" fontId="9" fillId="2" borderId="1" xfId="0" applyNumberFormat="1" applyFont="1" applyFill="1" applyBorder="1" applyAlignment="1">
      <alignment vertical="center"/>
    </xf>
    <xf numFmtId="3" fontId="10" fillId="0" borderId="1" xfId="0" applyNumberFormat="1" applyFont="1" applyBorder="1" applyAlignment="1">
      <alignment horizontal="center" vertical="center"/>
    </xf>
    <xf numFmtId="1" fontId="10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/>
    </xf>
    <xf numFmtId="2" fontId="9" fillId="2" borderId="3" xfId="0" applyNumberFormat="1" applyFont="1" applyFill="1" applyBorder="1" applyAlignment="1">
      <alignment vertical="center"/>
    </xf>
    <xf numFmtId="0" fontId="10" fillId="2" borderId="0" xfId="0" applyFont="1" applyFill="1" applyAlignment="1">
      <alignment vertical="center"/>
    </xf>
    <xf numFmtId="0" fontId="10" fillId="2" borderId="1" xfId="0" applyFont="1" applyFill="1" applyBorder="1" applyAlignment="1">
      <alignment horizontal="left" vertical="center"/>
    </xf>
    <xf numFmtId="1" fontId="10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right" vertical="center"/>
    </xf>
    <xf numFmtId="2" fontId="9" fillId="2" borderId="1" xfId="0" applyNumberFormat="1" applyFont="1" applyFill="1" applyBorder="1" applyAlignment="1">
      <alignment horizontal="right" vertical="center"/>
    </xf>
    <xf numFmtId="0" fontId="9" fillId="2" borderId="3" xfId="0" applyFont="1" applyFill="1" applyBorder="1" applyAlignment="1">
      <alignment vertical="center"/>
    </xf>
    <xf numFmtId="2" fontId="10" fillId="2" borderId="1" xfId="0" applyNumberFormat="1" applyFont="1" applyFill="1" applyBorder="1" applyAlignment="1">
      <alignment horizontal="right" vertical="center"/>
    </xf>
    <xf numFmtId="0" fontId="10" fillId="0" borderId="3" xfId="0" applyFont="1" applyBorder="1" applyAlignment="1">
      <alignment horizontal="center" vertical="center"/>
    </xf>
    <xf numFmtId="2" fontId="13" fillId="0" borderId="1" xfId="0" applyNumberFormat="1" applyFont="1" applyBorder="1" applyAlignment="1">
      <alignment horizontal="right" vertical="center"/>
    </xf>
    <xf numFmtId="2" fontId="14" fillId="0" borderId="1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vertical="center"/>
    </xf>
    <xf numFmtId="2" fontId="10" fillId="0" borderId="3" xfId="0" applyNumberFormat="1" applyFont="1" applyBorder="1" applyAlignment="1">
      <alignment vertical="center"/>
    </xf>
    <xf numFmtId="1" fontId="9" fillId="0" borderId="3" xfId="0" applyNumberFormat="1" applyFont="1" applyBorder="1" applyAlignment="1">
      <alignment horizontal="right" vertical="center"/>
    </xf>
    <xf numFmtId="0" fontId="10" fillId="0" borderId="2" xfId="0" applyFont="1" applyBorder="1" applyAlignment="1">
      <alignment vertical="center"/>
    </xf>
    <xf numFmtId="2" fontId="10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9" fillId="2" borderId="1" xfId="0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left" vertical="center"/>
    </xf>
    <xf numFmtId="1" fontId="9" fillId="2" borderId="1" xfId="0" applyNumberFormat="1" applyFont="1" applyFill="1" applyBorder="1" applyAlignment="1">
      <alignment horizontal="center" vertical="center"/>
    </xf>
    <xf numFmtId="0" fontId="9" fillId="2" borderId="0" xfId="0" applyFont="1" applyFill="1" applyAlignment="1">
      <alignment vertical="center"/>
    </xf>
    <xf numFmtId="1" fontId="10" fillId="2" borderId="1" xfId="0" applyNumberFormat="1" applyFont="1" applyFill="1" applyBorder="1" applyAlignment="1">
      <alignment vertical="center"/>
    </xf>
    <xf numFmtId="2" fontId="10" fillId="2" borderId="1" xfId="0" applyNumberFormat="1" applyFont="1" applyFill="1" applyBorder="1" applyAlignment="1">
      <alignment horizontal="center" vertical="center"/>
    </xf>
    <xf numFmtId="1" fontId="9" fillId="2" borderId="1" xfId="0" applyNumberFormat="1" applyFont="1" applyFill="1" applyBorder="1" applyAlignment="1">
      <alignment horizontal="right" vertical="center"/>
    </xf>
    <xf numFmtId="1" fontId="10" fillId="0" borderId="1" xfId="0" applyNumberFormat="1" applyFont="1" applyBorder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9" fillId="2" borderId="1" xfId="0" applyFont="1" applyFill="1" applyBorder="1" applyAlignment="1">
      <alignment horizontal="left" vertical="center" wrapText="1"/>
    </xf>
    <xf numFmtId="1" fontId="10" fillId="2" borderId="1" xfId="0" applyNumberFormat="1" applyFont="1" applyFill="1" applyBorder="1" applyAlignment="1">
      <alignment horizontal="center" vertical="center" wrapText="1"/>
    </xf>
    <xf numFmtId="2" fontId="10" fillId="2" borderId="1" xfId="0" applyNumberFormat="1" applyFont="1" applyFill="1" applyBorder="1" applyAlignment="1">
      <alignment vertical="center" wrapText="1"/>
    </xf>
    <xf numFmtId="0" fontId="10" fillId="2" borderId="0" xfId="0" applyFont="1" applyFill="1" applyAlignment="1">
      <alignment vertical="center" wrapText="1"/>
    </xf>
    <xf numFmtId="0" fontId="11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1" fontId="10" fillId="2" borderId="1" xfId="0" applyNumberFormat="1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9" fillId="2" borderId="3" xfId="0" applyFont="1" applyFill="1" applyBorder="1" applyAlignment="1">
      <alignment horizontal="center" vertical="center"/>
    </xf>
    <xf numFmtId="1" fontId="9" fillId="0" borderId="3" xfId="0" applyNumberFormat="1" applyFont="1" applyBorder="1" applyAlignment="1">
      <alignment vertical="center"/>
    </xf>
    <xf numFmtId="2" fontId="9" fillId="2" borderId="3" xfId="0" applyNumberFormat="1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vertical="center"/>
    </xf>
    <xf numFmtId="2" fontId="9" fillId="2" borderId="1" xfId="0" applyNumberFormat="1" applyFont="1" applyFill="1" applyBorder="1" applyAlignment="1">
      <alignment vertical="center" wrapText="1"/>
    </xf>
    <xf numFmtId="1" fontId="9" fillId="2" borderId="1" xfId="0" applyNumberFormat="1" applyFont="1" applyFill="1" applyBorder="1" applyAlignment="1">
      <alignment vertical="center" wrapText="1"/>
    </xf>
    <xf numFmtId="1" fontId="10" fillId="0" borderId="1" xfId="0" applyNumberFormat="1" applyFont="1" applyBorder="1" applyAlignment="1">
      <alignment vertical="center" wrapText="1"/>
    </xf>
    <xf numFmtId="2" fontId="10" fillId="2" borderId="3" xfId="0" applyNumberFormat="1" applyFont="1" applyFill="1" applyBorder="1" applyAlignment="1">
      <alignment vertical="center"/>
    </xf>
    <xf numFmtId="2" fontId="10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/>
    </xf>
    <xf numFmtId="1" fontId="10" fillId="2" borderId="1" xfId="0" applyNumberFormat="1" applyFont="1" applyFill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1" fontId="9" fillId="0" borderId="4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left" vertical="center"/>
    </xf>
    <xf numFmtId="0" fontId="9" fillId="0" borderId="5" xfId="0" applyFont="1" applyBorder="1" applyAlignment="1">
      <alignment horizontal="center" vertical="center"/>
    </xf>
    <xf numFmtId="1" fontId="9" fillId="0" borderId="5" xfId="0" applyNumberFormat="1" applyFont="1" applyBorder="1" applyAlignment="1">
      <alignment horizontal="center" vertical="center"/>
    </xf>
    <xf numFmtId="0" fontId="9" fillId="4" borderId="1" xfId="0" applyFont="1" applyFill="1" applyBorder="1" applyAlignment="1">
      <alignment vertical="center"/>
    </xf>
    <xf numFmtId="0" fontId="9" fillId="4" borderId="1" xfId="0" applyFont="1" applyFill="1" applyBorder="1" applyAlignment="1">
      <alignment horizontal="left" vertical="center"/>
    </xf>
    <xf numFmtId="0" fontId="11" fillId="0" borderId="1" xfId="0" applyFont="1" applyBorder="1" applyAlignment="1">
      <alignment vertical="center" wrapText="1"/>
    </xf>
    <xf numFmtId="1" fontId="9" fillId="0" borderId="3" xfId="0" applyNumberFormat="1" applyFont="1" applyBorder="1" applyAlignment="1">
      <alignment vertical="center" wrapText="1"/>
    </xf>
    <xf numFmtId="0" fontId="16" fillId="0" borderId="2" xfId="0" applyFont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vertical="center"/>
    </xf>
    <xf numFmtId="1" fontId="9" fillId="2" borderId="1" xfId="0" applyNumberFormat="1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left" vertical="center"/>
    </xf>
    <xf numFmtId="0" fontId="10" fillId="2" borderId="3" xfId="0" applyFont="1" applyFill="1" applyBorder="1" applyAlignment="1">
      <alignment horizontal="center" vertical="center"/>
    </xf>
    <xf numFmtId="43" fontId="17" fillId="2" borderId="1" xfId="1" applyFont="1" applyFill="1" applyBorder="1" applyAlignment="1">
      <alignment horizontal="center" vertical="center"/>
    </xf>
    <xf numFmtId="43" fontId="18" fillId="2" borderId="1" xfId="1" applyFont="1" applyFill="1" applyBorder="1" applyAlignment="1">
      <alignment horizontal="center" vertical="center"/>
    </xf>
    <xf numFmtId="43" fontId="18" fillId="0" borderId="1" xfId="1" applyFont="1" applyFill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4" fontId="17" fillId="0" borderId="0" xfId="0" applyNumberFormat="1" applyFont="1" applyAlignment="1">
      <alignment horizontal="right" vertical="center"/>
    </xf>
    <xf numFmtId="0" fontId="19" fillId="0" borderId="1" xfId="6" applyFont="1" applyBorder="1" applyAlignment="1">
      <alignment horizontal="center" vertical="center"/>
    </xf>
    <xf numFmtId="167" fontId="19" fillId="0" borderId="4" xfId="6" applyNumberFormat="1" applyFont="1" applyBorder="1" applyAlignment="1">
      <alignment horizontal="center" vertical="center"/>
    </xf>
    <xf numFmtId="167" fontId="19" fillId="0" borderId="1" xfId="6" applyNumberFormat="1" applyFont="1" applyBorder="1" applyAlignment="1">
      <alignment horizontal="center" vertical="center" wrapText="1"/>
    </xf>
    <xf numFmtId="167" fontId="19" fillId="0" borderId="1" xfId="6" applyNumberFormat="1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7" fillId="0" borderId="0" xfId="0" applyFont="1"/>
    <xf numFmtId="0" fontId="1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left"/>
    </xf>
    <xf numFmtId="4" fontId="17" fillId="0" borderId="1" xfId="0" applyNumberFormat="1" applyFont="1" applyBorder="1" applyAlignment="1">
      <alignment horizontal="right" vertical="center"/>
    </xf>
    <xf numFmtId="0" fontId="17" fillId="0" borderId="1" xfId="0" applyFont="1" applyBorder="1" applyAlignment="1">
      <alignment horizontal="left" vertical="center"/>
    </xf>
    <xf numFmtId="0" fontId="17" fillId="0" borderId="1" xfId="0" applyFont="1" applyBorder="1" applyAlignment="1">
      <alignment horizontal="left" vertical="center" wrapText="1"/>
    </xf>
    <xf numFmtId="4" fontId="19" fillId="5" borderId="1" xfId="0" applyNumberFormat="1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left" vertical="center"/>
    </xf>
    <xf numFmtId="0" fontId="20" fillId="2" borderId="1" xfId="0" applyFont="1" applyFill="1" applyBorder="1" applyAlignment="1">
      <alignment horizontal="left" vertical="center"/>
    </xf>
    <xf numFmtId="0" fontId="18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164" fontId="17" fillId="0" borderId="1" xfId="2" applyFont="1" applyFill="1" applyBorder="1" applyAlignment="1">
      <alignment horizontal="right" vertical="center"/>
    </xf>
    <xf numFmtId="164" fontId="18" fillId="2" borderId="1" xfId="2" applyFont="1" applyFill="1" applyBorder="1" applyAlignment="1">
      <alignment horizontal="right" vertical="center"/>
    </xf>
    <xf numFmtId="164" fontId="18" fillId="0" borderId="1" xfId="2" applyFont="1" applyFill="1" applyBorder="1" applyAlignment="1">
      <alignment horizontal="right" vertical="center"/>
    </xf>
    <xf numFmtId="4" fontId="19" fillId="0" borderId="0" xfId="0" applyNumberFormat="1" applyFont="1" applyAlignment="1">
      <alignment horizontal="right" vertical="center"/>
    </xf>
    <xf numFmtId="4" fontId="19" fillId="0" borderId="1" xfId="0" applyNumberFormat="1" applyFont="1" applyBorder="1" applyAlignment="1">
      <alignment horizontal="right" vertical="center"/>
    </xf>
    <xf numFmtId="0" fontId="21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166" fontId="17" fillId="0" borderId="1" xfId="0" applyNumberFormat="1" applyFont="1" applyBorder="1" applyAlignment="1">
      <alignment horizontal="left" vertical="center"/>
    </xf>
    <xf numFmtId="166" fontId="17" fillId="0" borderId="1" xfId="0" applyNumberFormat="1" applyFont="1" applyBorder="1" applyAlignment="1">
      <alignment horizontal="center" vertical="center"/>
    </xf>
    <xf numFmtId="166" fontId="17" fillId="0" borderId="0" xfId="0" applyNumberFormat="1" applyFont="1" applyAlignment="1">
      <alignment vertical="center"/>
    </xf>
    <xf numFmtId="0" fontId="18" fillId="2" borderId="1" xfId="0" applyFont="1" applyFill="1" applyBorder="1" applyAlignment="1">
      <alignment horizontal="left" vertical="center" wrapText="1"/>
    </xf>
    <xf numFmtId="10" fontId="19" fillId="0" borderId="1" xfId="0" applyNumberFormat="1" applyFont="1" applyBorder="1" applyAlignment="1">
      <alignment horizontal="right" vertical="center"/>
    </xf>
    <xf numFmtId="0" fontId="9" fillId="0" borderId="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9" fillId="0" borderId="1" xfId="6" applyFont="1" applyBorder="1" applyAlignment="1">
      <alignment horizontal="left" vertical="center"/>
    </xf>
    <xf numFmtId="0" fontId="19" fillId="5" borderId="1" xfId="0" applyFont="1" applyFill="1" applyBorder="1" applyAlignment="1">
      <alignment horizontal="right" vertical="center"/>
    </xf>
    <xf numFmtId="0" fontId="22" fillId="2" borderId="7" xfId="0" applyFont="1" applyFill="1" applyBorder="1" applyAlignment="1">
      <alignment horizontal="center" vertical="center" wrapText="1"/>
    </xf>
    <xf numFmtId="0" fontId="22" fillId="2" borderId="0" xfId="0" applyFont="1" applyFill="1" applyAlignment="1">
      <alignment horizontal="center" vertical="center" wrapText="1"/>
    </xf>
    <xf numFmtId="0" fontId="22" fillId="2" borderId="8" xfId="0" applyFont="1" applyFill="1" applyBorder="1" applyAlignment="1">
      <alignment horizontal="center" vertical="center" wrapText="1"/>
    </xf>
    <xf numFmtId="0" fontId="23" fillId="2" borderId="0" xfId="7" applyFont="1" applyFill="1" applyAlignment="1">
      <alignment horizontal="center"/>
    </xf>
    <xf numFmtId="0" fontId="23" fillId="2" borderId="0" xfId="7" applyFont="1" applyFill="1"/>
    <xf numFmtId="2" fontId="23" fillId="2" borderId="0" xfId="8" applyNumberFormat="1" applyFont="1" applyFill="1" applyAlignment="1" applyProtection="1">
      <alignment horizontal="center"/>
    </xf>
    <xf numFmtId="168" fontId="23" fillId="2" borderId="0" xfId="8" applyFont="1" applyFill="1" applyAlignment="1" applyProtection="1">
      <alignment horizontal="center"/>
    </xf>
    <xf numFmtId="0" fontId="0" fillId="0" borderId="0" xfId="0" applyAlignment="1">
      <alignment horizontal="center"/>
    </xf>
    <xf numFmtId="3" fontId="0" fillId="0" borderId="0" xfId="0" applyNumberFormat="1"/>
    <xf numFmtId="0" fontId="24" fillId="0" borderId="0" xfId="0" applyFont="1" applyAlignment="1">
      <alignment horizontal="center" vertical="top" wrapText="1"/>
    </xf>
    <xf numFmtId="169" fontId="25" fillId="6" borderId="12" xfId="0" applyNumberFormat="1" applyFont="1" applyFill="1" applyBorder="1" applyAlignment="1">
      <alignment horizontal="center" vertical="center"/>
    </xf>
    <xf numFmtId="169" fontId="25" fillId="6" borderId="13" xfId="0" applyNumberFormat="1" applyFont="1" applyFill="1" applyBorder="1" applyAlignment="1">
      <alignment horizontal="center" vertical="center"/>
    </xf>
    <xf numFmtId="169" fontId="25" fillId="6" borderId="14" xfId="0" applyNumberFormat="1" applyFont="1" applyFill="1" applyBorder="1" applyAlignment="1">
      <alignment horizontal="center" vertical="center"/>
    </xf>
    <xf numFmtId="0" fontId="26" fillId="0" borderId="0" xfId="0" applyFont="1" applyAlignment="1">
      <alignment vertical="center"/>
    </xf>
    <xf numFmtId="0" fontId="21" fillId="2" borderId="9" xfId="0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vertical="center" wrapText="1"/>
    </xf>
    <xf numFmtId="0" fontId="21" fillId="2" borderId="11" xfId="0" applyFont="1" applyFill="1" applyBorder="1" applyAlignment="1">
      <alignment horizontal="center" vertical="center" wrapText="1"/>
    </xf>
    <xf numFmtId="169" fontId="27" fillId="7" borderId="12" xfId="0" applyNumberFormat="1" applyFont="1" applyFill="1" applyBorder="1" applyAlignment="1">
      <alignment horizontal="center" vertical="center" wrapText="1"/>
    </xf>
    <xf numFmtId="169" fontId="27" fillId="7" borderId="13" xfId="0" applyNumberFormat="1" applyFont="1" applyFill="1" applyBorder="1" applyAlignment="1">
      <alignment horizontal="center" vertical="center" wrapText="1"/>
    </xf>
    <xf numFmtId="169" fontId="27" fillId="7" borderId="14" xfId="0" applyNumberFormat="1" applyFont="1" applyFill="1" applyBorder="1" applyAlignment="1">
      <alignment horizontal="center" vertical="center" wrapText="1"/>
    </xf>
  </cellXfs>
  <cellStyles count="9">
    <cellStyle name="Comma 2" xfId="1" xr:uid="{A98D905D-01D6-4600-A150-50CDDB80B39D}"/>
    <cellStyle name="Milliers" xfId="2" builtinId="3"/>
    <cellStyle name="Milliers 16" xfId="3" xr:uid="{738B8CB0-2A8B-4B7C-9DF2-4C8008E97E6A}"/>
    <cellStyle name="Milliers 2 2 2" xfId="8" xr:uid="{3C46BD6B-1C7B-44E4-A6D3-632677831729}"/>
    <cellStyle name="Normal" xfId="0" builtinId="0"/>
    <cellStyle name="Normal 4" xfId="4" xr:uid="{1BB14661-B9D3-4F1F-BF5D-F6B6FE0F01D5}"/>
    <cellStyle name="Normal 6" xfId="5" xr:uid="{ABCE955A-0A56-406C-8FB7-FB9DAFFEA0B4}"/>
    <cellStyle name="Normal 6 2" xfId="7" xr:uid="{CA03F17D-38F3-41BD-9476-492FC159D46A}"/>
    <cellStyle name="Normal 7" xfId="6" xr:uid="{38359DC5-49CB-4853-B4C7-BEFF3A947DD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1839658</xdr:colOff>
      <xdr:row>0</xdr:row>
      <xdr:rowOff>0</xdr:rowOff>
    </xdr:from>
    <xdr:to>
      <xdr:col>3</xdr:col>
      <xdr:colOff>66675</xdr:colOff>
      <xdr:row>3</xdr:row>
      <xdr:rowOff>2856</xdr:rowOff>
    </xdr:to>
    <xdr:pic>
      <xdr:nvPicPr>
        <xdr:cNvPr id="4" name="Image 3" descr="Accueil">
          <a:extLst>
            <a:ext uri="{FF2B5EF4-FFF2-40B4-BE49-F238E27FC236}">
              <a16:creationId xmlns:a16="http://schemas.microsoft.com/office/drawing/2014/main" id="{2E1DB559-86B9-4925-BBD3-59B1FE8C4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0183" y="0"/>
          <a:ext cx="2865692" cy="10220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4B5AF-4521-4973-8E75-C3542D4B52EB}">
  <dimension ref="A1:T147"/>
  <sheetViews>
    <sheetView workbookViewId="0">
      <selection activeCell="E22" sqref="E22"/>
    </sheetView>
  </sheetViews>
  <sheetFormatPr baseColWidth="10" defaultColWidth="11.42578125" defaultRowHeight="12" x14ac:dyDescent="0.2"/>
  <cols>
    <col min="1" max="1" width="3.7109375" style="92" customWidth="1"/>
    <col min="2" max="2" width="35.140625" style="18" customWidth="1"/>
    <col min="3" max="3" width="3.85546875" style="18" customWidth="1"/>
    <col min="4" max="4" width="4.85546875" style="25" customWidth="1"/>
    <col min="5" max="5" width="7.42578125" style="18" customWidth="1"/>
    <col min="6" max="7" width="7" style="18" customWidth="1"/>
    <col min="8" max="8" width="8.42578125" style="18" customWidth="1"/>
    <col min="9" max="9" width="9.42578125" style="18" customWidth="1"/>
    <col min="10" max="10" width="9.42578125" style="13" customWidth="1"/>
    <col min="11" max="16384" width="11.42578125" style="18"/>
  </cols>
  <sheetData>
    <row r="1" spans="1:10" s="13" customFormat="1" x14ac:dyDescent="0.2">
      <c r="A1" s="92"/>
      <c r="B1" s="153" t="s">
        <v>71</v>
      </c>
      <c r="C1" s="153"/>
      <c r="D1" s="153"/>
      <c r="E1" s="153"/>
      <c r="G1" s="153" t="s">
        <v>63</v>
      </c>
      <c r="H1" s="153"/>
      <c r="I1" s="153"/>
    </row>
    <row r="2" spans="1:10" s="13" customFormat="1" x14ac:dyDescent="0.2">
      <c r="A2" s="92"/>
      <c r="B2" s="154" t="s">
        <v>72</v>
      </c>
      <c r="C2" s="154"/>
      <c r="D2" s="154"/>
      <c r="E2" s="154"/>
      <c r="G2" s="93"/>
      <c r="H2" s="93"/>
      <c r="I2" s="93"/>
    </row>
    <row r="3" spans="1:10" s="13" customFormat="1" ht="15" customHeight="1" x14ac:dyDescent="0.2">
      <c r="A3" s="92"/>
      <c r="B3" s="13" t="s">
        <v>73</v>
      </c>
      <c r="D3" s="12"/>
      <c r="G3" s="153"/>
      <c r="H3" s="153"/>
      <c r="I3" s="153"/>
    </row>
    <row r="4" spans="1:10" s="13" customFormat="1" ht="15" customHeight="1" x14ac:dyDescent="0.2">
      <c r="A4" s="92"/>
      <c r="D4" s="12"/>
    </row>
    <row r="5" spans="1:10" s="13" customFormat="1" ht="15" customHeight="1" x14ac:dyDescent="0.2">
      <c r="A5" s="155" t="s">
        <v>1</v>
      </c>
      <c r="B5" s="155"/>
      <c r="C5" s="155"/>
      <c r="D5" s="155"/>
      <c r="E5" s="155"/>
      <c r="F5" s="155"/>
      <c r="G5" s="155"/>
      <c r="H5" s="155"/>
      <c r="I5" s="155"/>
      <c r="J5" s="155"/>
    </row>
    <row r="6" spans="1:10" s="13" customFormat="1" ht="15" customHeight="1" x14ac:dyDescent="0.2">
      <c r="A6" s="92"/>
      <c r="D6" s="12"/>
    </row>
    <row r="7" spans="1:10" s="13" customFormat="1" ht="15" customHeight="1" x14ac:dyDescent="0.2">
      <c r="A7" s="94" t="s">
        <v>2</v>
      </c>
      <c r="B7" s="95" t="s">
        <v>3</v>
      </c>
      <c r="C7" s="95" t="s">
        <v>4</v>
      </c>
      <c r="D7" s="96" t="s">
        <v>5</v>
      </c>
      <c r="E7" s="150" t="s">
        <v>6</v>
      </c>
      <c r="F7" s="151"/>
      <c r="G7" s="152"/>
      <c r="H7" s="95" t="s">
        <v>30</v>
      </c>
      <c r="I7" s="150" t="s">
        <v>7</v>
      </c>
      <c r="J7" s="152"/>
    </row>
    <row r="8" spans="1:10" s="13" customFormat="1" ht="15" customHeight="1" x14ac:dyDescent="0.2">
      <c r="A8" s="97"/>
      <c r="B8" s="98"/>
      <c r="C8" s="99"/>
      <c r="D8" s="100"/>
      <c r="E8" s="14" t="s">
        <v>8</v>
      </c>
      <c r="F8" s="14" t="s">
        <v>9</v>
      </c>
      <c r="G8" s="14" t="s">
        <v>10</v>
      </c>
      <c r="H8" s="99"/>
      <c r="I8" s="14" t="s">
        <v>11</v>
      </c>
      <c r="J8" s="14" t="s">
        <v>12</v>
      </c>
    </row>
    <row r="9" spans="1:10" s="28" customFormat="1" ht="14.1" customHeight="1" x14ac:dyDescent="0.2">
      <c r="A9" s="10"/>
      <c r="B9" s="101" t="s">
        <v>74</v>
      </c>
      <c r="C9" s="16"/>
      <c r="D9" s="16"/>
      <c r="E9" s="15"/>
      <c r="F9" s="15"/>
      <c r="G9" s="15"/>
      <c r="H9" s="15"/>
      <c r="I9" s="29"/>
      <c r="J9" s="17"/>
    </row>
    <row r="10" spans="1:10" s="28" customFormat="1" ht="14.1" customHeight="1" x14ac:dyDescent="0.2">
      <c r="A10" s="10"/>
      <c r="B10" s="101" t="s">
        <v>75</v>
      </c>
      <c r="C10" s="16"/>
      <c r="D10" s="16"/>
      <c r="E10" s="21"/>
      <c r="F10" s="21"/>
      <c r="G10" s="21"/>
      <c r="H10" s="21"/>
      <c r="I10" s="29"/>
      <c r="J10" s="17"/>
    </row>
    <row r="11" spans="1:10" ht="15" customHeight="1" x14ac:dyDescent="0.2">
      <c r="A11" s="10"/>
      <c r="B11" s="15"/>
      <c r="C11" s="15"/>
      <c r="D11" s="16"/>
      <c r="E11" s="21"/>
      <c r="F11" s="21"/>
      <c r="G11" s="21"/>
      <c r="H11" s="21"/>
      <c r="I11" s="15"/>
      <c r="J11" s="17"/>
    </row>
    <row r="12" spans="1:10" ht="15" customHeight="1" x14ac:dyDescent="0.2">
      <c r="A12" s="10"/>
      <c r="B12" s="101" t="s">
        <v>53</v>
      </c>
      <c r="C12" s="15"/>
      <c r="D12" s="16"/>
      <c r="E12" s="21"/>
      <c r="F12" s="21"/>
      <c r="G12" s="21"/>
      <c r="H12" s="21"/>
      <c r="I12" s="15"/>
      <c r="J12" s="17"/>
    </row>
    <row r="13" spans="1:10" ht="15" customHeight="1" x14ac:dyDescent="0.2">
      <c r="A13" s="10" t="s">
        <v>24</v>
      </c>
      <c r="B13" s="27" t="s">
        <v>77</v>
      </c>
      <c r="C13" s="15" t="s">
        <v>18</v>
      </c>
      <c r="D13" s="16"/>
      <c r="E13" s="21"/>
      <c r="F13" s="21"/>
      <c r="G13" s="21"/>
      <c r="H13" s="21"/>
      <c r="I13" s="15"/>
      <c r="J13" s="17"/>
    </row>
    <row r="14" spans="1:10" ht="15" customHeight="1" x14ac:dyDescent="0.2">
      <c r="A14" s="10"/>
      <c r="B14" s="79" t="s">
        <v>78</v>
      </c>
      <c r="C14" s="15"/>
      <c r="D14" s="16"/>
      <c r="E14" s="21"/>
      <c r="F14" s="21"/>
      <c r="G14" s="21"/>
      <c r="H14" s="21"/>
      <c r="I14" s="15"/>
      <c r="J14" s="20"/>
    </row>
    <row r="15" spans="1:10" ht="15" customHeight="1" x14ac:dyDescent="0.2">
      <c r="A15" s="10"/>
      <c r="B15" s="19" t="s">
        <v>79</v>
      </c>
      <c r="C15" s="15"/>
      <c r="D15" s="16">
        <v>1</v>
      </c>
      <c r="E15" s="21">
        <f>5.7+7.1+10.05+7.2+20.9+12+8.2+1.1</f>
        <v>72.25</v>
      </c>
      <c r="F15" s="21"/>
      <c r="G15" s="21"/>
      <c r="H15" s="21">
        <f>E15*D15</f>
        <v>72.25</v>
      </c>
      <c r="I15" s="15"/>
      <c r="J15" s="20"/>
    </row>
    <row r="16" spans="1:10" ht="15" customHeight="1" x14ac:dyDescent="0.2">
      <c r="A16" s="10"/>
      <c r="B16" s="19"/>
      <c r="C16" s="15"/>
      <c r="D16" s="16"/>
      <c r="E16" s="21"/>
      <c r="F16" s="21"/>
      <c r="G16" s="21"/>
      <c r="H16" s="21"/>
      <c r="I16" s="15"/>
      <c r="J16" s="20">
        <f>SUM(H14:H16)</f>
        <v>72.25</v>
      </c>
    </row>
    <row r="17" spans="1:11" ht="15" customHeight="1" x14ac:dyDescent="0.2">
      <c r="A17" s="10"/>
      <c r="B17" s="19"/>
      <c r="C17" s="15"/>
      <c r="D17" s="16"/>
      <c r="E17" s="21"/>
      <c r="F17" s="21"/>
      <c r="G17" s="21"/>
      <c r="H17" s="21"/>
      <c r="I17" s="15"/>
      <c r="J17" s="20"/>
    </row>
    <row r="18" spans="1:11" ht="15" customHeight="1" x14ac:dyDescent="0.2">
      <c r="A18" s="10" t="s">
        <v>32</v>
      </c>
      <c r="B18" s="27" t="s">
        <v>54</v>
      </c>
      <c r="C18" s="16" t="s">
        <v>4</v>
      </c>
      <c r="D18" s="16"/>
      <c r="E18" s="21"/>
      <c r="F18" s="21"/>
      <c r="G18" s="21"/>
      <c r="H18" s="21"/>
      <c r="I18" s="15"/>
      <c r="J18" s="17"/>
    </row>
    <row r="19" spans="1:11" ht="15" customHeight="1" x14ac:dyDescent="0.2">
      <c r="A19" s="10"/>
      <c r="B19" s="19" t="s">
        <v>55</v>
      </c>
      <c r="C19" s="15"/>
      <c r="D19" s="16">
        <v>2</v>
      </c>
      <c r="E19" s="21"/>
      <c r="F19" s="21"/>
      <c r="G19" s="21"/>
      <c r="H19" s="65">
        <f>D19</f>
        <v>2</v>
      </c>
      <c r="I19" s="15"/>
      <c r="J19" s="82">
        <f>H19</f>
        <v>2</v>
      </c>
    </row>
    <row r="20" spans="1:11" ht="15" customHeight="1" x14ac:dyDescent="0.2">
      <c r="A20" s="10"/>
      <c r="B20" s="19"/>
      <c r="C20" s="15"/>
      <c r="D20" s="16"/>
      <c r="E20" s="21"/>
      <c r="F20" s="21"/>
      <c r="G20" s="21"/>
      <c r="H20" s="21"/>
      <c r="I20" s="15"/>
      <c r="J20" s="20"/>
    </row>
    <row r="21" spans="1:11" s="80" customFormat="1" ht="15" customHeight="1" x14ac:dyDescent="0.2">
      <c r="A21" s="9" t="s">
        <v>64</v>
      </c>
      <c r="B21" s="103" t="s">
        <v>80</v>
      </c>
      <c r="C21" s="76" t="s">
        <v>4</v>
      </c>
      <c r="D21" s="77">
        <v>4</v>
      </c>
      <c r="E21" s="87"/>
      <c r="F21" s="78"/>
      <c r="G21" s="78"/>
      <c r="H21" s="87">
        <f>D21</f>
        <v>4</v>
      </c>
      <c r="I21" s="79"/>
      <c r="J21" s="104">
        <f>H21</f>
        <v>4</v>
      </c>
    </row>
    <row r="22" spans="1:11" s="80" customFormat="1" ht="15" customHeight="1" x14ac:dyDescent="0.2">
      <c r="A22" s="9"/>
      <c r="B22" s="75"/>
      <c r="C22" s="76"/>
      <c r="D22" s="77"/>
      <c r="E22" s="87"/>
      <c r="F22" s="78"/>
      <c r="G22" s="78"/>
      <c r="H22" s="87"/>
      <c r="I22" s="79"/>
      <c r="J22" s="104"/>
    </row>
    <row r="23" spans="1:11" ht="15" customHeight="1" x14ac:dyDescent="0.2">
      <c r="A23" s="10"/>
      <c r="B23" s="102" t="s">
        <v>19</v>
      </c>
      <c r="C23" s="15"/>
      <c r="D23" s="16"/>
      <c r="E23" s="21"/>
      <c r="F23" s="21"/>
      <c r="G23" s="21"/>
      <c r="H23" s="21"/>
      <c r="I23" s="15"/>
      <c r="J23" s="17"/>
    </row>
    <row r="24" spans="1:11" ht="15" customHeight="1" x14ac:dyDescent="0.2">
      <c r="A24" s="10" t="s">
        <v>24</v>
      </c>
      <c r="B24" s="27" t="s">
        <v>69</v>
      </c>
      <c r="C24" s="15"/>
      <c r="D24" s="16"/>
      <c r="E24" s="21"/>
      <c r="F24" s="21"/>
      <c r="G24" s="21"/>
      <c r="H24" s="21"/>
      <c r="I24" s="15"/>
      <c r="J24" s="17"/>
    </row>
    <row r="25" spans="1:11" ht="15" customHeight="1" x14ac:dyDescent="0.2">
      <c r="A25" s="10"/>
      <c r="B25" s="22" t="s">
        <v>21</v>
      </c>
      <c r="C25" s="15"/>
      <c r="D25" s="38">
        <v>8</v>
      </c>
      <c r="E25" s="21">
        <v>0.25</v>
      </c>
      <c r="F25" s="21">
        <v>0.25</v>
      </c>
      <c r="G25" s="21">
        <v>1.8</v>
      </c>
      <c r="H25" s="21">
        <f>G25*F25*E25*D25</f>
        <v>0.9</v>
      </c>
      <c r="I25" s="19"/>
      <c r="J25" s="17"/>
    </row>
    <row r="26" spans="1:11" ht="15" customHeight="1" x14ac:dyDescent="0.2">
      <c r="A26" s="10"/>
      <c r="B26" s="22" t="s">
        <v>81</v>
      </c>
      <c r="C26" s="15"/>
      <c r="D26" s="16">
        <v>1</v>
      </c>
      <c r="E26" s="21">
        <v>6.2</v>
      </c>
      <c r="F26" s="21">
        <v>0.2</v>
      </c>
      <c r="G26" s="21">
        <v>0.4</v>
      </c>
      <c r="H26" s="21">
        <f>G26*F26*E26*D26</f>
        <v>0.49600000000000011</v>
      </c>
      <c r="I26" s="15"/>
      <c r="J26" s="20"/>
      <c r="K26" s="23"/>
    </row>
    <row r="27" spans="1:11" ht="15" customHeight="1" x14ac:dyDescent="0.2">
      <c r="A27" s="10"/>
      <c r="B27" s="24" t="s">
        <v>76</v>
      </c>
      <c r="C27" s="15"/>
      <c r="D27" s="16">
        <v>2</v>
      </c>
      <c r="E27" s="21">
        <f>3.14*1.5</f>
        <v>4.71</v>
      </c>
      <c r="F27" s="21">
        <v>0.2</v>
      </c>
      <c r="G27" s="21">
        <v>0.4</v>
      </c>
      <c r="H27" s="21">
        <f>G27*F27*E27*D27</f>
        <v>0.75360000000000016</v>
      </c>
      <c r="I27" s="15"/>
      <c r="J27" s="20"/>
    </row>
    <row r="28" spans="1:11" ht="15" customHeight="1" x14ac:dyDescent="0.2">
      <c r="A28" s="10"/>
      <c r="B28" s="22"/>
      <c r="C28" s="15"/>
      <c r="D28" s="38"/>
      <c r="E28" s="21"/>
      <c r="F28" s="21"/>
      <c r="G28" s="21"/>
      <c r="H28" s="21"/>
      <c r="I28" s="19"/>
      <c r="J28" s="17"/>
    </row>
    <row r="29" spans="1:11" ht="15" customHeight="1" x14ac:dyDescent="0.2">
      <c r="A29" s="10"/>
      <c r="B29" s="15"/>
      <c r="C29" s="15"/>
      <c r="D29" s="16"/>
      <c r="E29" s="21"/>
      <c r="F29" s="21"/>
      <c r="G29" s="21"/>
      <c r="H29" s="21"/>
      <c r="I29" s="15"/>
      <c r="J29" s="20">
        <f>SUM(H25:H25)</f>
        <v>0.9</v>
      </c>
    </row>
    <row r="30" spans="1:11" ht="15" customHeight="1" x14ac:dyDescent="0.2">
      <c r="A30" s="10"/>
      <c r="B30" s="15"/>
      <c r="C30" s="15"/>
      <c r="D30" s="16"/>
      <c r="E30" s="21"/>
      <c r="F30" s="21"/>
      <c r="G30" s="21"/>
      <c r="H30" s="21"/>
      <c r="I30" s="15"/>
      <c r="J30" s="20"/>
    </row>
    <row r="31" spans="1:11" ht="15" customHeight="1" x14ac:dyDescent="0.2">
      <c r="A31" s="10">
        <v>3</v>
      </c>
      <c r="B31" s="27" t="s">
        <v>43</v>
      </c>
      <c r="C31" s="15" t="s">
        <v>14</v>
      </c>
      <c r="D31" s="16">
        <v>1</v>
      </c>
      <c r="E31" s="21">
        <f>J29</f>
        <v>0.9</v>
      </c>
      <c r="F31" s="21">
        <v>120</v>
      </c>
      <c r="G31" s="21"/>
      <c r="H31" s="21"/>
      <c r="I31" s="21"/>
      <c r="J31" s="26">
        <f>F31*E31*D31</f>
        <v>108</v>
      </c>
    </row>
    <row r="32" spans="1:11" ht="15" customHeight="1" x14ac:dyDescent="0.2">
      <c r="A32" s="10"/>
      <c r="B32" s="16"/>
      <c r="C32" s="16"/>
      <c r="D32" s="16"/>
      <c r="E32" s="16"/>
      <c r="F32" s="16"/>
      <c r="G32" s="16"/>
      <c r="H32" s="16"/>
      <c r="I32" s="21"/>
      <c r="J32" s="20"/>
    </row>
    <row r="33" spans="1:20" ht="15" customHeight="1" x14ac:dyDescent="0.2">
      <c r="A33" s="10"/>
      <c r="B33" s="101" t="s">
        <v>22</v>
      </c>
      <c r="C33" s="15"/>
      <c r="D33" s="16"/>
      <c r="E33" s="15"/>
      <c r="F33" s="15"/>
      <c r="G33" s="15"/>
      <c r="H33" s="15"/>
      <c r="I33" s="15"/>
      <c r="J33" s="17"/>
    </row>
    <row r="34" spans="1:20" ht="15" customHeight="1" x14ac:dyDescent="0.2">
      <c r="A34" s="105">
        <v>2</v>
      </c>
      <c r="B34" s="29" t="s">
        <v>28</v>
      </c>
      <c r="C34" s="16" t="s">
        <v>13</v>
      </c>
      <c r="D34" s="16"/>
      <c r="E34" s="21"/>
      <c r="F34" s="21"/>
      <c r="G34" s="21"/>
      <c r="H34" s="21"/>
      <c r="I34" s="21"/>
      <c r="J34" s="20"/>
    </row>
    <row r="35" spans="1:20" s="42" customFormat="1" ht="15" customHeight="1" x14ac:dyDescent="0.2">
      <c r="A35" s="106"/>
      <c r="B35" s="24" t="s">
        <v>76</v>
      </c>
      <c r="C35" s="32"/>
      <c r="D35" s="44">
        <v>1</v>
      </c>
      <c r="E35" s="35">
        <v>6.4</v>
      </c>
      <c r="F35" s="35"/>
      <c r="G35" s="35">
        <v>2</v>
      </c>
      <c r="H35" s="35">
        <f>G35*E35*D35</f>
        <v>12.8</v>
      </c>
      <c r="I35" s="35"/>
      <c r="J35" s="41"/>
      <c r="K35" s="18"/>
      <c r="L35" s="18"/>
      <c r="M35" s="18"/>
      <c r="N35" s="18"/>
      <c r="O35" s="18"/>
      <c r="P35" s="18"/>
      <c r="Q35" s="18"/>
      <c r="R35" s="18"/>
      <c r="S35" s="18"/>
      <c r="T35" s="18"/>
    </row>
    <row r="36" spans="1:20" ht="15" customHeight="1" x14ac:dyDescent="0.2">
      <c r="A36" s="10"/>
      <c r="B36" s="19"/>
      <c r="C36" s="15"/>
      <c r="D36" s="16"/>
      <c r="E36" s="15"/>
      <c r="F36" s="15"/>
      <c r="G36" s="15"/>
      <c r="H36" s="15"/>
      <c r="I36" s="15"/>
      <c r="J36" s="20">
        <f>H35</f>
        <v>12.8</v>
      </c>
    </row>
    <row r="37" spans="1:20" ht="15" customHeight="1" x14ac:dyDescent="0.2">
      <c r="A37" s="10"/>
      <c r="B37" s="19"/>
      <c r="C37" s="15"/>
      <c r="D37" s="16"/>
      <c r="E37" s="15"/>
      <c r="F37" s="15"/>
      <c r="G37" s="15"/>
      <c r="H37" s="15"/>
      <c r="I37" s="15"/>
      <c r="J37" s="17"/>
    </row>
    <row r="38" spans="1:20" ht="15" customHeight="1" x14ac:dyDescent="0.2">
      <c r="A38" s="10"/>
      <c r="B38" s="19"/>
      <c r="C38" s="15"/>
      <c r="D38" s="16"/>
      <c r="E38" s="15"/>
      <c r="F38" s="15"/>
      <c r="G38" s="15"/>
      <c r="H38" s="15"/>
      <c r="I38" s="15"/>
      <c r="J38" s="17"/>
    </row>
    <row r="39" spans="1:20" ht="15" customHeight="1" x14ac:dyDescent="0.2">
      <c r="A39" s="10"/>
      <c r="B39" s="19"/>
      <c r="C39" s="15"/>
      <c r="D39" s="16"/>
      <c r="E39" s="15"/>
      <c r="F39" s="15"/>
      <c r="G39" s="15"/>
      <c r="H39" s="15"/>
      <c r="I39" s="15"/>
      <c r="J39" s="17"/>
    </row>
    <row r="40" spans="1:20" ht="15" customHeight="1" x14ac:dyDescent="0.2">
      <c r="A40" s="10"/>
      <c r="B40" s="19"/>
      <c r="C40" s="15"/>
      <c r="D40" s="16"/>
      <c r="E40" s="15"/>
      <c r="F40" s="15"/>
      <c r="G40" s="15"/>
      <c r="H40" s="15"/>
      <c r="I40" s="15"/>
      <c r="J40" s="17"/>
    </row>
    <row r="41" spans="1:20" ht="15" customHeight="1" x14ac:dyDescent="0.2">
      <c r="A41" s="10">
        <v>1</v>
      </c>
      <c r="B41" s="27" t="s">
        <v>82</v>
      </c>
      <c r="C41" s="15" t="s">
        <v>44</v>
      </c>
      <c r="D41" s="16"/>
      <c r="E41" s="21"/>
      <c r="F41" s="21"/>
      <c r="G41" s="21"/>
      <c r="H41" s="21"/>
      <c r="I41" s="21"/>
      <c r="J41" s="20"/>
    </row>
    <row r="42" spans="1:20" ht="15" customHeight="1" x14ac:dyDescent="0.2">
      <c r="A42" s="10"/>
      <c r="B42" s="27" t="s">
        <v>83</v>
      </c>
      <c r="C42" s="15"/>
      <c r="D42" s="16">
        <v>1</v>
      </c>
      <c r="E42" s="21">
        <v>17.25</v>
      </c>
      <c r="F42" s="21"/>
      <c r="G42" s="21"/>
      <c r="H42" s="21">
        <f>E42*D42</f>
        <v>17.25</v>
      </c>
      <c r="I42" s="21"/>
      <c r="J42" s="20">
        <f>H42</f>
        <v>17.25</v>
      </c>
    </row>
    <row r="43" spans="1:20" ht="15" customHeight="1" x14ac:dyDescent="0.2">
      <c r="A43" s="10"/>
      <c r="B43" s="27"/>
      <c r="C43" s="15"/>
      <c r="D43" s="16"/>
      <c r="E43" s="21"/>
      <c r="F43" s="21"/>
      <c r="G43" s="21"/>
      <c r="H43" s="21"/>
      <c r="I43" s="21"/>
      <c r="J43" s="20"/>
    </row>
    <row r="44" spans="1:20" ht="15" customHeight="1" x14ac:dyDescent="0.2">
      <c r="A44" s="10"/>
      <c r="B44" s="27" t="s">
        <v>84</v>
      </c>
      <c r="C44" s="15"/>
      <c r="D44" s="16">
        <v>1</v>
      </c>
      <c r="E44" s="21">
        <v>11.25</v>
      </c>
      <c r="F44" s="21"/>
      <c r="G44" s="21"/>
      <c r="H44" s="21">
        <f t="shared" ref="H44:H60" si="0">E44*D44</f>
        <v>11.25</v>
      </c>
      <c r="I44" s="21"/>
      <c r="J44" s="20"/>
    </row>
    <row r="45" spans="1:20" ht="15" customHeight="1" x14ac:dyDescent="0.2">
      <c r="A45" s="10"/>
      <c r="B45" s="27"/>
      <c r="C45" s="15"/>
      <c r="D45" s="16">
        <v>1</v>
      </c>
      <c r="E45" s="21">
        <v>5.85</v>
      </c>
      <c r="F45" s="21"/>
      <c r="G45" s="21"/>
      <c r="H45" s="21">
        <f t="shared" si="0"/>
        <v>5.85</v>
      </c>
      <c r="I45" s="21"/>
      <c r="J45" s="20"/>
    </row>
    <row r="46" spans="1:20" ht="15" customHeight="1" x14ac:dyDescent="0.2">
      <c r="A46" s="10"/>
      <c r="B46" s="27"/>
      <c r="C46" s="15"/>
      <c r="D46" s="16">
        <v>1</v>
      </c>
      <c r="E46" s="21">
        <v>3.05</v>
      </c>
      <c r="F46" s="21"/>
      <c r="G46" s="21"/>
      <c r="H46" s="21">
        <f t="shared" si="0"/>
        <v>3.05</v>
      </c>
      <c r="I46" s="21"/>
      <c r="J46" s="20"/>
    </row>
    <row r="47" spans="1:20" ht="15" customHeight="1" x14ac:dyDescent="0.2">
      <c r="A47" s="10"/>
      <c r="B47" s="27"/>
      <c r="C47" s="15"/>
      <c r="D47" s="16">
        <v>1</v>
      </c>
      <c r="E47" s="21">
        <v>18.899999999999999</v>
      </c>
      <c r="F47" s="21"/>
      <c r="G47" s="21"/>
      <c r="H47" s="21">
        <f t="shared" si="0"/>
        <v>18.899999999999999</v>
      </c>
      <c r="I47" s="21"/>
      <c r="J47" s="20"/>
    </row>
    <row r="48" spans="1:20" ht="15" customHeight="1" x14ac:dyDescent="0.2">
      <c r="A48" s="10"/>
      <c r="B48" s="107" t="s">
        <v>85</v>
      </c>
      <c r="C48" s="15"/>
      <c r="D48" s="16"/>
      <c r="E48" s="21"/>
      <c r="F48" s="21"/>
      <c r="G48" s="21"/>
      <c r="H48" s="21"/>
      <c r="I48" s="21"/>
      <c r="J48" s="20"/>
    </row>
    <row r="49" spans="1:10" ht="15" customHeight="1" x14ac:dyDescent="0.2">
      <c r="A49" s="10"/>
      <c r="B49" s="27"/>
      <c r="C49" s="15"/>
      <c r="D49" s="16">
        <v>-1</v>
      </c>
      <c r="E49" s="21">
        <v>1.2</v>
      </c>
      <c r="F49" s="21"/>
      <c r="G49" s="21"/>
      <c r="H49" s="21">
        <f t="shared" si="0"/>
        <v>-1.2</v>
      </c>
      <c r="I49" s="21"/>
      <c r="J49" s="20"/>
    </row>
    <row r="50" spans="1:10" ht="15" customHeight="1" x14ac:dyDescent="0.2">
      <c r="A50" s="10"/>
      <c r="B50" s="27"/>
      <c r="C50" s="15"/>
      <c r="D50" s="16">
        <v>-1</v>
      </c>
      <c r="E50" s="21">
        <v>5</v>
      </c>
      <c r="F50" s="21"/>
      <c r="G50" s="21"/>
      <c r="H50" s="21">
        <f t="shared" si="0"/>
        <v>-5</v>
      </c>
      <c r="I50" s="21"/>
      <c r="J50" s="20"/>
    </row>
    <row r="51" spans="1:10" ht="15" customHeight="1" x14ac:dyDescent="0.2">
      <c r="A51" s="10"/>
      <c r="B51" s="27"/>
      <c r="C51" s="15"/>
      <c r="D51" s="16"/>
      <c r="E51" s="21"/>
      <c r="F51" s="21"/>
      <c r="G51" s="21"/>
      <c r="H51" s="21"/>
      <c r="I51" s="21"/>
      <c r="J51" s="20">
        <f>SUM(H44:H50)</f>
        <v>32.849999999999994</v>
      </c>
    </row>
    <row r="52" spans="1:10" ht="15" customHeight="1" x14ac:dyDescent="0.2">
      <c r="A52" s="10"/>
      <c r="B52" s="27"/>
      <c r="C52" s="15"/>
      <c r="D52" s="16"/>
      <c r="E52" s="21"/>
      <c r="F52" s="21"/>
      <c r="G52" s="21"/>
      <c r="H52" s="21"/>
      <c r="I52" s="21"/>
      <c r="J52" s="20"/>
    </row>
    <row r="53" spans="1:10" ht="15" customHeight="1" x14ac:dyDescent="0.2">
      <c r="A53" s="10"/>
      <c r="B53" s="27" t="s">
        <v>86</v>
      </c>
      <c r="C53" s="15"/>
      <c r="D53" s="16">
        <v>1</v>
      </c>
      <c r="E53" s="21">
        <v>30.44</v>
      </c>
      <c r="F53" s="21"/>
      <c r="G53" s="21"/>
      <c r="H53" s="21">
        <f t="shared" si="0"/>
        <v>30.44</v>
      </c>
      <c r="I53" s="21"/>
      <c r="J53" s="20"/>
    </row>
    <row r="54" spans="1:10" ht="15" customHeight="1" x14ac:dyDescent="0.2">
      <c r="A54" s="10"/>
      <c r="B54" s="27"/>
      <c r="C54" s="15"/>
      <c r="D54" s="16">
        <v>1</v>
      </c>
      <c r="E54" s="21">
        <v>26.3</v>
      </c>
      <c r="F54" s="21"/>
      <c r="G54" s="21"/>
      <c r="H54" s="21">
        <f>E54*D54</f>
        <v>26.3</v>
      </c>
      <c r="I54" s="21"/>
      <c r="J54" s="20"/>
    </row>
    <row r="55" spans="1:10" ht="15" customHeight="1" x14ac:dyDescent="0.2">
      <c r="A55" s="10"/>
      <c r="B55" s="27"/>
      <c r="C55" s="15"/>
      <c r="D55" s="16"/>
      <c r="E55" s="21"/>
      <c r="F55" s="21"/>
      <c r="G55" s="21"/>
      <c r="H55" s="21"/>
      <c r="I55" s="21"/>
      <c r="J55" s="20">
        <f>SUM(H53:H54)</f>
        <v>56.74</v>
      </c>
    </row>
    <row r="56" spans="1:10" ht="15" customHeight="1" x14ac:dyDescent="0.2">
      <c r="A56" s="10"/>
      <c r="B56" s="27"/>
      <c r="C56" s="15"/>
      <c r="D56" s="16"/>
      <c r="E56" s="21"/>
      <c r="F56" s="21"/>
      <c r="G56" s="21"/>
      <c r="H56" s="21"/>
      <c r="I56" s="21"/>
      <c r="J56" s="20"/>
    </row>
    <row r="57" spans="1:10" ht="15" customHeight="1" x14ac:dyDescent="0.2">
      <c r="A57" s="10"/>
      <c r="B57" s="27" t="s">
        <v>87</v>
      </c>
      <c r="C57" s="15"/>
      <c r="D57" s="16">
        <v>1</v>
      </c>
      <c r="E57" s="21">
        <v>22.96</v>
      </c>
      <c r="F57" s="21"/>
      <c r="G57" s="21"/>
      <c r="H57" s="21">
        <f t="shared" si="0"/>
        <v>22.96</v>
      </c>
      <c r="I57" s="21"/>
      <c r="J57" s="20"/>
    </row>
    <row r="58" spans="1:10" ht="15" customHeight="1" x14ac:dyDescent="0.2">
      <c r="A58" s="10"/>
      <c r="B58" s="27"/>
      <c r="C58" s="15"/>
      <c r="D58" s="16">
        <v>1</v>
      </c>
      <c r="E58" s="21">
        <v>6.74</v>
      </c>
      <c r="F58" s="21"/>
      <c r="G58" s="21"/>
      <c r="H58" s="21">
        <f t="shared" si="0"/>
        <v>6.74</v>
      </c>
      <c r="I58" s="21"/>
      <c r="J58" s="20"/>
    </row>
    <row r="59" spans="1:10" ht="15" customHeight="1" x14ac:dyDescent="0.2">
      <c r="A59" s="10"/>
      <c r="B59" s="27"/>
      <c r="C59" s="15"/>
      <c r="D59" s="16">
        <v>1</v>
      </c>
      <c r="E59" s="21">
        <v>21.9</v>
      </c>
      <c r="F59" s="21"/>
      <c r="G59" s="21"/>
      <c r="H59" s="21">
        <f t="shared" si="0"/>
        <v>21.9</v>
      </c>
      <c r="I59" s="21"/>
      <c r="J59" s="20"/>
    </row>
    <row r="60" spans="1:10" ht="15" customHeight="1" x14ac:dyDescent="0.2">
      <c r="A60" s="10"/>
      <c r="B60" s="27"/>
      <c r="C60" s="15"/>
      <c r="D60" s="16">
        <v>1</v>
      </c>
      <c r="E60" s="21">
        <v>7</v>
      </c>
      <c r="F60" s="21"/>
      <c r="G60" s="21"/>
      <c r="H60" s="21">
        <f t="shared" si="0"/>
        <v>7</v>
      </c>
      <c r="I60" s="21"/>
      <c r="J60" s="20"/>
    </row>
    <row r="61" spans="1:10" ht="15" customHeight="1" x14ac:dyDescent="0.2">
      <c r="A61" s="10"/>
      <c r="B61" s="27"/>
      <c r="C61" s="15"/>
      <c r="D61" s="16"/>
      <c r="E61" s="21"/>
      <c r="F61" s="21"/>
      <c r="G61" s="21"/>
      <c r="H61" s="21"/>
      <c r="I61" s="21"/>
      <c r="J61" s="20">
        <f>SUM(H57:H60)</f>
        <v>58.6</v>
      </c>
    </row>
    <row r="62" spans="1:10" ht="15" customHeight="1" x14ac:dyDescent="0.2">
      <c r="A62" s="10"/>
      <c r="B62" s="22"/>
      <c r="C62" s="15"/>
      <c r="D62" s="16"/>
      <c r="E62" s="24"/>
      <c r="F62" s="21"/>
      <c r="G62" s="21"/>
      <c r="H62" s="21"/>
      <c r="I62" s="21"/>
      <c r="J62" s="20"/>
    </row>
    <row r="63" spans="1:10" ht="15" customHeight="1" x14ac:dyDescent="0.2">
      <c r="A63" s="10"/>
      <c r="B63" s="22"/>
      <c r="C63" s="15"/>
      <c r="D63" s="16"/>
      <c r="E63" s="21"/>
      <c r="F63" s="21"/>
      <c r="G63" s="21"/>
      <c r="H63" s="21"/>
      <c r="I63" s="53"/>
      <c r="J63" s="20"/>
    </row>
    <row r="64" spans="1:10" ht="15" customHeight="1" x14ac:dyDescent="0.2">
      <c r="A64" s="10"/>
      <c r="B64" s="102" t="s">
        <v>23</v>
      </c>
      <c r="C64" s="16"/>
      <c r="D64" s="37"/>
      <c r="E64" s="21"/>
      <c r="F64" s="50"/>
      <c r="G64" s="21"/>
      <c r="H64" s="50"/>
      <c r="I64" s="50"/>
      <c r="J64" s="51"/>
    </row>
    <row r="65" spans="1:10" ht="15" customHeight="1" x14ac:dyDescent="0.2">
      <c r="A65" s="10" t="s">
        <v>64</v>
      </c>
      <c r="B65" s="27" t="s">
        <v>88</v>
      </c>
      <c r="C65" s="15" t="s">
        <v>18</v>
      </c>
      <c r="D65" s="16">
        <v>1</v>
      </c>
      <c r="E65" s="56">
        <v>21.6</v>
      </c>
      <c r="F65" s="56"/>
      <c r="G65" s="56"/>
      <c r="H65" s="56">
        <f>E65*D65</f>
        <v>21.6</v>
      </c>
      <c r="I65" s="30"/>
      <c r="J65" s="20"/>
    </row>
    <row r="66" spans="1:10" ht="15" customHeight="1" x14ac:dyDescent="0.2">
      <c r="A66" s="10"/>
      <c r="B66" s="27"/>
      <c r="C66" s="15"/>
      <c r="D66" s="16">
        <v>1</v>
      </c>
      <c r="E66" s="56">
        <v>18</v>
      </c>
      <c r="F66" s="56"/>
      <c r="G66" s="56"/>
      <c r="H66" s="56">
        <f>E66*D66</f>
        <v>18</v>
      </c>
      <c r="I66" s="30"/>
      <c r="J66" s="20"/>
    </row>
    <row r="67" spans="1:10" ht="15" customHeight="1" x14ac:dyDescent="0.2">
      <c r="A67" s="10"/>
      <c r="B67" s="27"/>
      <c r="C67" s="15"/>
      <c r="D67" s="16">
        <v>1</v>
      </c>
      <c r="E67" s="56">
        <v>5</v>
      </c>
      <c r="F67" s="56"/>
      <c r="G67" s="56"/>
      <c r="H67" s="56">
        <f>E67*D67</f>
        <v>5</v>
      </c>
      <c r="I67" s="30"/>
      <c r="J67" s="20"/>
    </row>
    <row r="68" spans="1:10" ht="15" customHeight="1" x14ac:dyDescent="0.2">
      <c r="A68" s="10"/>
      <c r="B68" s="27"/>
      <c r="C68" s="15"/>
      <c r="D68" s="16">
        <v>1</v>
      </c>
      <c r="E68" s="56">
        <v>1.2</v>
      </c>
      <c r="F68" s="56"/>
      <c r="G68" s="56"/>
      <c r="H68" s="56">
        <f>E68*D68</f>
        <v>1.2</v>
      </c>
      <c r="I68" s="30"/>
      <c r="J68" s="20"/>
    </row>
    <row r="69" spans="1:10" ht="15" customHeight="1" x14ac:dyDescent="0.2">
      <c r="A69" s="10"/>
      <c r="B69" s="27"/>
      <c r="C69" s="15"/>
      <c r="D69" s="16">
        <v>1</v>
      </c>
      <c r="E69" s="56">
        <v>33</v>
      </c>
      <c r="F69" s="56"/>
      <c r="G69" s="56"/>
      <c r="H69" s="56">
        <f>E69*D69</f>
        <v>33</v>
      </c>
      <c r="I69" s="30"/>
      <c r="J69" s="20"/>
    </row>
    <row r="70" spans="1:10" ht="15" customHeight="1" x14ac:dyDescent="0.2">
      <c r="A70" s="10"/>
      <c r="B70" s="27"/>
      <c r="C70" s="15"/>
      <c r="D70" s="16"/>
      <c r="E70" s="56"/>
      <c r="F70" s="56"/>
      <c r="G70" s="56"/>
      <c r="H70" s="56"/>
      <c r="I70" s="30"/>
      <c r="J70" s="20">
        <f>SUM(H65:H69)</f>
        <v>78.800000000000011</v>
      </c>
    </row>
    <row r="71" spans="1:10" ht="15" customHeight="1" x14ac:dyDescent="0.2">
      <c r="A71" s="10"/>
      <c r="B71" s="27"/>
      <c r="C71" s="15"/>
      <c r="D71" s="16"/>
      <c r="E71" s="56"/>
      <c r="F71" s="56"/>
      <c r="G71" s="56"/>
      <c r="H71" s="56"/>
      <c r="I71" s="30"/>
      <c r="J71" s="20"/>
    </row>
    <row r="72" spans="1:10" ht="15" customHeight="1" x14ac:dyDescent="0.2">
      <c r="A72" s="10" t="s">
        <v>65</v>
      </c>
      <c r="B72" s="57" t="s">
        <v>51</v>
      </c>
      <c r="C72" s="16" t="s">
        <v>4</v>
      </c>
      <c r="D72" s="16">
        <v>1</v>
      </c>
      <c r="E72" s="21"/>
      <c r="F72" s="21"/>
      <c r="G72" s="21"/>
      <c r="H72" s="21"/>
      <c r="I72" s="15"/>
      <c r="J72" s="82">
        <f>D72</f>
        <v>1</v>
      </c>
    </row>
    <row r="73" spans="1:10" ht="15" customHeight="1" x14ac:dyDescent="0.2">
      <c r="A73" s="10"/>
      <c r="B73" s="107"/>
      <c r="C73" s="16"/>
      <c r="D73" s="16"/>
      <c r="E73" s="21"/>
      <c r="F73" s="21"/>
      <c r="G73" s="21"/>
      <c r="H73" s="21"/>
      <c r="I73" s="21"/>
      <c r="J73" s="82"/>
    </row>
    <row r="74" spans="1:10" ht="15" customHeight="1" x14ac:dyDescent="0.2">
      <c r="A74" s="10" t="s">
        <v>66</v>
      </c>
      <c r="B74" s="57" t="s">
        <v>49</v>
      </c>
      <c r="C74" s="16" t="s">
        <v>4</v>
      </c>
      <c r="D74" s="16">
        <v>1</v>
      </c>
      <c r="E74" s="21"/>
      <c r="F74" s="21"/>
      <c r="G74" s="21"/>
      <c r="H74" s="21"/>
      <c r="I74" s="21"/>
      <c r="J74" s="82">
        <f>D74</f>
        <v>1</v>
      </c>
    </row>
    <row r="75" spans="1:10" ht="15" customHeight="1" x14ac:dyDescent="0.2">
      <c r="A75" s="10"/>
      <c r="B75" s="57"/>
      <c r="C75" s="16"/>
      <c r="D75" s="16"/>
      <c r="E75" s="21"/>
      <c r="F75" s="21"/>
      <c r="G75" s="21"/>
      <c r="H75" s="21"/>
      <c r="I75" s="21"/>
      <c r="J75" s="20"/>
    </row>
    <row r="76" spans="1:10" ht="15" customHeight="1" x14ac:dyDescent="0.2">
      <c r="A76" s="10"/>
      <c r="B76" s="19" t="s">
        <v>70</v>
      </c>
      <c r="C76" s="15"/>
      <c r="D76" s="16"/>
      <c r="E76" s="16"/>
      <c r="F76" s="16"/>
      <c r="G76" s="16"/>
      <c r="H76" s="16"/>
      <c r="I76" s="49"/>
      <c r="J76" s="108"/>
    </row>
    <row r="77" spans="1:10" ht="15" customHeight="1" x14ac:dyDescent="0.2">
      <c r="A77" s="10" t="s">
        <v>37</v>
      </c>
      <c r="B77" s="27" t="s">
        <v>47</v>
      </c>
      <c r="C77" s="15" t="s">
        <v>17</v>
      </c>
      <c r="D77" s="16"/>
      <c r="E77" s="56"/>
      <c r="F77" s="56"/>
      <c r="G77" s="56"/>
      <c r="H77" s="56"/>
      <c r="I77" s="30"/>
      <c r="J77" s="30"/>
    </row>
    <row r="78" spans="1:10" ht="25.5" customHeight="1" x14ac:dyDescent="0.2">
      <c r="A78" s="105"/>
      <c r="B78" s="79" t="s">
        <v>89</v>
      </c>
      <c r="C78" s="16"/>
      <c r="D78" s="16">
        <v>1</v>
      </c>
      <c r="E78" s="21">
        <v>70</v>
      </c>
      <c r="F78" s="21">
        <v>1</v>
      </c>
      <c r="G78" s="15"/>
      <c r="H78" s="21">
        <f>F78*E78*D78</f>
        <v>70</v>
      </c>
      <c r="I78" s="15"/>
      <c r="J78" s="20">
        <f>SUM(H78:H78)</f>
        <v>70</v>
      </c>
    </row>
    <row r="79" spans="1:10" ht="15" customHeight="1" x14ac:dyDescent="0.2">
      <c r="A79" s="105"/>
      <c r="B79" s="55"/>
      <c r="C79" s="16"/>
      <c r="D79" s="16"/>
      <c r="E79" s="21"/>
      <c r="F79" s="21"/>
      <c r="G79" s="15"/>
      <c r="H79" s="21"/>
      <c r="I79" s="109"/>
      <c r="J79" s="20"/>
    </row>
    <row r="80" spans="1:10" ht="15" customHeight="1" x14ac:dyDescent="0.2">
      <c r="A80" s="10" t="s">
        <v>25</v>
      </c>
      <c r="B80" s="27" t="s">
        <v>90</v>
      </c>
      <c r="C80" s="15" t="s">
        <v>18</v>
      </c>
      <c r="D80" s="16"/>
      <c r="E80" s="56"/>
      <c r="F80" s="56"/>
      <c r="G80" s="56"/>
      <c r="H80" s="56"/>
      <c r="I80" s="30"/>
      <c r="J80" s="30"/>
    </row>
    <row r="81" spans="1:20" ht="26.25" customHeight="1" x14ac:dyDescent="0.2">
      <c r="A81" s="105"/>
      <c r="B81" s="79" t="s">
        <v>89</v>
      </c>
      <c r="C81" s="16"/>
      <c r="D81" s="16">
        <v>1</v>
      </c>
      <c r="E81" s="21">
        <f>40+3</f>
        <v>43</v>
      </c>
      <c r="F81" s="21"/>
      <c r="G81" s="21"/>
      <c r="H81" s="21">
        <f>E81*D81</f>
        <v>43</v>
      </c>
      <c r="I81" s="21"/>
      <c r="J81" s="20"/>
    </row>
    <row r="82" spans="1:20" ht="15" customHeight="1" x14ac:dyDescent="0.2">
      <c r="A82" s="105"/>
      <c r="B82" s="39" t="s">
        <v>26</v>
      </c>
      <c r="C82" s="16"/>
      <c r="D82" s="38"/>
      <c r="E82" s="21"/>
      <c r="F82" s="21"/>
      <c r="G82" s="21"/>
      <c r="H82" s="21"/>
      <c r="I82" s="21"/>
      <c r="J82" s="20"/>
    </row>
    <row r="83" spans="1:20" s="42" customFormat="1" ht="15" customHeight="1" x14ac:dyDescent="0.2">
      <c r="A83" s="106"/>
      <c r="B83" s="45" t="s">
        <v>91</v>
      </c>
      <c r="C83" s="32"/>
      <c r="D83" s="44">
        <v>-1</v>
      </c>
      <c r="E83" s="35">
        <v>1.2</v>
      </c>
      <c r="F83" s="35"/>
      <c r="G83" s="35"/>
      <c r="H83" s="35">
        <f>E83*D83</f>
        <v>-1.2</v>
      </c>
      <c r="I83" s="35"/>
      <c r="J83" s="41"/>
      <c r="K83" s="18"/>
      <c r="L83" s="18"/>
      <c r="M83" s="18"/>
      <c r="N83" s="18"/>
      <c r="O83" s="18"/>
      <c r="P83" s="18"/>
      <c r="Q83" s="18"/>
      <c r="R83" s="18"/>
      <c r="S83" s="18"/>
      <c r="T83" s="18"/>
    </row>
    <row r="84" spans="1:20" s="42" customFormat="1" ht="15" customHeight="1" x14ac:dyDescent="0.2">
      <c r="A84" s="106"/>
      <c r="B84" s="43"/>
      <c r="C84" s="32"/>
      <c r="D84" s="44">
        <v>-1</v>
      </c>
      <c r="E84" s="35">
        <v>0</v>
      </c>
      <c r="F84" s="35"/>
      <c r="G84" s="35"/>
      <c r="H84" s="35">
        <f>E84*D84</f>
        <v>0</v>
      </c>
      <c r="I84" s="35"/>
      <c r="J84" s="41"/>
      <c r="K84" s="18"/>
      <c r="L84" s="18"/>
      <c r="M84" s="18"/>
      <c r="N84" s="18"/>
      <c r="O84" s="18"/>
      <c r="P84" s="18"/>
      <c r="Q84" s="18"/>
      <c r="R84" s="18"/>
      <c r="S84" s="18"/>
      <c r="T84" s="18"/>
    </row>
    <row r="85" spans="1:20" ht="15" customHeight="1" x14ac:dyDescent="0.2">
      <c r="A85" s="106"/>
      <c r="B85" s="43"/>
      <c r="C85" s="32"/>
      <c r="D85" s="16"/>
      <c r="E85" s="21"/>
      <c r="F85" s="21"/>
      <c r="G85" s="21"/>
      <c r="H85" s="21"/>
      <c r="I85" s="15"/>
      <c r="J85" s="26">
        <f>SUM(H80:H84)</f>
        <v>41.8</v>
      </c>
    </row>
    <row r="86" spans="1:20" ht="15" customHeight="1" x14ac:dyDescent="0.2">
      <c r="A86" s="106"/>
      <c r="B86" s="43"/>
      <c r="C86" s="32"/>
      <c r="D86" s="16"/>
      <c r="E86" s="21"/>
      <c r="F86" s="21"/>
      <c r="G86" s="21"/>
      <c r="H86" s="21"/>
      <c r="I86" s="109"/>
      <c r="J86" s="20"/>
    </row>
    <row r="87" spans="1:20" ht="15" customHeight="1" x14ac:dyDescent="0.2">
      <c r="A87" s="10" t="s">
        <v>67</v>
      </c>
      <c r="B87" s="27" t="s">
        <v>60</v>
      </c>
      <c r="C87" s="15" t="s">
        <v>13</v>
      </c>
      <c r="D87" s="16">
        <v>1</v>
      </c>
      <c r="E87" s="56">
        <v>220</v>
      </c>
      <c r="F87" s="56">
        <v>1</v>
      </c>
      <c r="G87" s="56"/>
      <c r="H87" s="56">
        <f>F87*E87*D87</f>
        <v>220</v>
      </c>
      <c r="I87" s="30"/>
      <c r="J87" s="30">
        <f>H87</f>
        <v>220</v>
      </c>
    </row>
    <row r="88" spans="1:20" ht="15" customHeight="1" x14ac:dyDescent="0.2">
      <c r="A88" s="10"/>
      <c r="B88" s="19"/>
      <c r="C88" s="15"/>
      <c r="D88" s="16"/>
      <c r="E88" s="16"/>
      <c r="F88" s="16"/>
      <c r="G88" s="16"/>
      <c r="H88" s="16"/>
      <c r="I88" s="49"/>
      <c r="J88" s="108"/>
    </row>
    <row r="89" spans="1:20" ht="15" customHeight="1" x14ac:dyDescent="0.2">
      <c r="A89" s="10" t="s">
        <v>68</v>
      </c>
      <c r="B89" s="27" t="s">
        <v>92</v>
      </c>
      <c r="C89" s="15" t="s">
        <v>13</v>
      </c>
      <c r="D89" s="16">
        <v>1</v>
      </c>
      <c r="E89" s="56">
        <v>490</v>
      </c>
      <c r="F89" s="56">
        <v>1</v>
      </c>
      <c r="G89" s="56"/>
      <c r="H89" s="56">
        <f>F89*E89*D89</f>
        <v>490</v>
      </c>
      <c r="I89" s="30"/>
      <c r="J89" s="30">
        <f>H89</f>
        <v>490</v>
      </c>
    </row>
    <row r="90" spans="1:20" ht="15" customHeight="1" x14ac:dyDescent="0.2">
      <c r="A90" s="10"/>
      <c r="B90" s="27"/>
      <c r="C90" s="15"/>
      <c r="D90" s="16"/>
      <c r="E90" s="56"/>
      <c r="F90" s="56"/>
      <c r="G90" s="56"/>
      <c r="H90" s="56"/>
      <c r="I90" s="30"/>
      <c r="J90" s="20"/>
    </row>
    <row r="91" spans="1:20" ht="15" customHeight="1" x14ac:dyDescent="0.2">
      <c r="A91" s="105"/>
      <c r="B91" s="52"/>
      <c r="C91" s="16"/>
      <c r="D91" s="16"/>
      <c r="E91" s="15"/>
      <c r="F91" s="15"/>
      <c r="G91" s="15"/>
      <c r="H91" s="15"/>
      <c r="I91" s="15"/>
      <c r="J91" s="17"/>
    </row>
    <row r="92" spans="1:20" s="42" customFormat="1" ht="15" customHeight="1" x14ac:dyDescent="0.2">
      <c r="A92" s="5"/>
      <c r="B92" s="40" t="s">
        <v>93</v>
      </c>
      <c r="C92" s="32"/>
      <c r="D92" s="44"/>
      <c r="E92" s="48"/>
      <c r="F92" s="48"/>
      <c r="G92" s="48"/>
      <c r="H92" s="35"/>
      <c r="I92" s="45"/>
      <c r="J92" s="58"/>
    </row>
    <row r="93" spans="1:20" s="42" customFormat="1" ht="15" customHeight="1" x14ac:dyDescent="0.2">
      <c r="A93" s="5"/>
      <c r="B93" s="40" t="s">
        <v>94</v>
      </c>
      <c r="C93" s="32"/>
      <c r="D93" s="44"/>
      <c r="E93" s="48"/>
      <c r="F93" s="48"/>
      <c r="G93" s="48"/>
      <c r="H93" s="48"/>
      <c r="I93" s="33"/>
      <c r="J93" s="110"/>
    </row>
    <row r="94" spans="1:20" ht="15" customHeight="1" x14ac:dyDescent="0.2">
      <c r="A94" s="10" t="s">
        <v>24</v>
      </c>
      <c r="B94" s="27" t="s">
        <v>95</v>
      </c>
      <c r="C94" s="15" t="s">
        <v>4</v>
      </c>
      <c r="D94" s="16">
        <v>1</v>
      </c>
      <c r="E94" s="56"/>
      <c r="F94" s="56"/>
      <c r="G94" s="56"/>
      <c r="H94" s="38">
        <f>D94</f>
        <v>1</v>
      </c>
      <c r="I94" s="54"/>
      <c r="J94" s="54">
        <f>H94</f>
        <v>1</v>
      </c>
    </row>
    <row r="95" spans="1:20" ht="15" customHeight="1" x14ac:dyDescent="0.2">
      <c r="A95" s="10"/>
      <c r="B95" s="27"/>
      <c r="C95" s="15"/>
      <c r="D95" s="16"/>
      <c r="E95" s="56"/>
      <c r="F95" s="56"/>
      <c r="G95" s="56"/>
      <c r="H95" s="38"/>
      <c r="I95" s="54"/>
      <c r="J95" s="54"/>
    </row>
    <row r="96" spans="1:20" ht="15" customHeight="1" x14ac:dyDescent="0.2">
      <c r="A96" s="10"/>
      <c r="B96" s="27"/>
      <c r="C96" s="15"/>
      <c r="D96" s="16"/>
      <c r="E96" s="56"/>
      <c r="F96" s="56"/>
      <c r="G96" s="56"/>
      <c r="H96" s="38"/>
      <c r="I96" s="54"/>
      <c r="J96" s="54"/>
    </row>
    <row r="97" spans="1:10" ht="15" customHeight="1" x14ac:dyDescent="0.2">
      <c r="A97" s="10" t="s">
        <v>32</v>
      </c>
      <c r="B97" s="27" t="s">
        <v>96</v>
      </c>
      <c r="C97" s="15" t="s">
        <v>4</v>
      </c>
      <c r="D97" s="16">
        <v>1</v>
      </c>
      <c r="E97" s="56"/>
      <c r="F97" s="56"/>
      <c r="G97" s="56"/>
      <c r="H97" s="38">
        <f>D97</f>
        <v>1</v>
      </c>
      <c r="I97" s="54"/>
      <c r="J97" s="54">
        <f>H97</f>
        <v>1</v>
      </c>
    </row>
    <row r="98" spans="1:10" s="42" customFormat="1" ht="15" customHeight="1" x14ac:dyDescent="0.2">
      <c r="A98" s="5"/>
      <c r="B98" s="43"/>
      <c r="C98" s="32"/>
      <c r="D98" s="44"/>
      <c r="E98" s="48"/>
      <c r="F98" s="48"/>
      <c r="G98" s="48"/>
      <c r="H98" s="91"/>
      <c r="I98" s="88"/>
      <c r="J98" s="34"/>
    </row>
    <row r="99" spans="1:10" s="42" customFormat="1" ht="15" customHeight="1" x14ac:dyDescent="0.2">
      <c r="A99" s="111"/>
      <c r="B99" s="2" t="s">
        <v>97</v>
      </c>
      <c r="C99" s="1"/>
      <c r="D99" s="32"/>
      <c r="E99" s="35"/>
      <c r="F99" s="35"/>
      <c r="G99" s="35"/>
      <c r="H99" s="48"/>
      <c r="I99" s="88"/>
      <c r="J99" s="41"/>
    </row>
    <row r="100" spans="1:10" ht="15" customHeight="1" x14ac:dyDescent="0.2">
      <c r="A100" s="10" t="s">
        <v>24</v>
      </c>
      <c r="B100" s="27" t="s">
        <v>98</v>
      </c>
      <c r="C100" s="15" t="s">
        <v>4</v>
      </c>
      <c r="D100" s="16">
        <v>1</v>
      </c>
      <c r="E100" s="56"/>
      <c r="F100" s="56"/>
      <c r="G100" s="56"/>
      <c r="H100" s="38">
        <f>+D100</f>
        <v>1</v>
      </c>
      <c r="I100" s="54"/>
      <c r="J100" s="54">
        <f>+H100</f>
        <v>1</v>
      </c>
    </row>
    <row r="101" spans="1:10" ht="15" customHeight="1" x14ac:dyDescent="0.2">
      <c r="A101" s="10"/>
      <c r="B101" s="27"/>
      <c r="C101" s="15"/>
      <c r="D101" s="16"/>
      <c r="E101" s="56"/>
      <c r="F101" s="56"/>
      <c r="G101" s="56"/>
      <c r="H101" s="38"/>
      <c r="I101" s="54"/>
      <c r="J101" s="54"/>
    </row>
    <row r="102" spans="1:10" ht="15" customHeight="1" x14ac:dyDescent="0.2">
      <c r="A102" s="10" t="s">
        <v>32</v>
      </c>
      <c r="B102" s="27" t="s">
        <v>99</v>
      </c>
      <c r="C102" s="15" t="s">
        <v>4</v>
      </c>
      <c r="D102" s="16">
        <v>1</v>
      </c>
      <c r="E102" s="56"/>
      <c r="F102" s="56"/>
      <c r="G102" s="56"/>
      <c r="H102" s="38">
        <f>+D102</f>
        <v>1</v>
      </c>
      <c r="I102" s="54"/>
      <c r="J102" s="54">
        <f>+H102</f>
        <v>1</v>
      </c>
    </row>
    <row r="103" spans="1:10" s="42" customFormat="1" ht="15" customHeight="1" x14ac:dyDescent="0.2">
      <c r="A103" s="111"/>
      <c r="B103" s="3"/>
      <c r="C103" s="1"/>
      <c r="D103" s="32"/>
      <c r="E103" s="35"/>
      <c r="F103" s="35"/>
      <c r="G103" s="35"/>
      <c r="H103" s="48"/>
      <c r="I103" s="88"/>
      <c r="J103" s="41"/>
    </row>
    <row r="104" spans="1:10" s="42" customFormat="1" ht="15" customHeight="1" x14ac:dyDescent="0.2">
      <c r="A104" s="11"/>
      <c r="B104" s="112" t="s">
        <v>31</v>
      </c>
      <c r="C104" s="33"/>
      <c r="D104" s="32"/>
      <c r="E104" s="35"/>
      <c r="F104" s="35"/>
      <c r="G104" s="35"/>
      <c r="H104" s="35"/>
      <c r="I104" s="84"/>
      <c r="J104" s="47"/>
    </row>
    <row r="105" spans="1:10" s="70" customFormat="1" ht="14.1" customHeight="1" x14ac:dyDescent="0.2">
      <c r="A105" s="8"/>
      <c r="B105" s="67" t="s">
        <v>58</v>
      </c>
      <c r="C105" s="16"/>
      <c r="D105" s="68"/>
      <c r="E105" s="69"/>
      <c r="F105" s="69"/>
      <c r="G105" s="69"/>
      <c r="H105" s="73"/>
      <c r="I105" s="73"/>
      <c r="J105" s="86"/>
    </row>
    <row r="106" spans="1:10" s="70" customFormat="1" ht="14.1" customHeight="1" x14ac:dyDescent="0.2">
      <c r="A106" s="7" t="s">
        <v>24</v>
      </c>
      <c r="B106" s="71" t="s">
        <v>50</v>
      </c>
      <c r="C106" s="16"/>
      <c r="D106" s="68"/>
      <c r="E106" s="69"/>
      <c r="F106" s="69"/>
      <c r="G106" s="69"/>
      <c r="H106" s="73"/>
      <c r="I106" s="73"/>
      <c r="J106" s="86"/>
    </row>
    <row r="107" spans="1:10" s="70" customFormat="1" ht="14.1" customHeight="1" x14ac:dyDescent="0.2">
      <c r="A107" s="8"/>
      <c r="B107" s="72" t="s">
        <v>61</v>
      </c>
      <c r="C107" s="74" t="s">
        <v>44</v>
      </c>
      <c r="D107" s="74">
        <v>1</v>
      </c>
      <c r="E107" s="89">
        <v>40</v>
      </c>
      <c r="F107" s="69"/>
      <c r="G107" s="69"/>
      <c r="H107" s="69">
        <f>E107*D107</f>
        <v>40</v>
      </c>
      <c r="I107" s="73"/>
      <c r="J107" s="85">
        <f>+H107</f>
        <v>40</v>
      </c>
    </row>
    <row r="108" spans="1:10" s="70" customFormat="1" ht="14.1" customHeight="1" x14ac:dyDescent="0.2">
      <c r="A108" s="10"/>
      <c r="B108" s="72"/>
      <c r="C108" s="74"/>
      <c r="D108" s="74"/>
      <c r="E108" s="89"/>
      <c r="F108" s="69"/>
      <c r="G108" s="69"/>
      <c r="H108" s="69"/>
      <c r="I108" s="73"/>
      <c r="J108" s="85"/>
    </row>
    <row r="109" spans="1:10" s="70" customFormat="1" ht="14.1" customHeight="1" x14ac:dyDescent="0.2">
      <c r="A109" s="10"/>
      <c r="B109" s="72" t="s">
        <v>62</v>
      </c>
      <c r="C109" s="74"/>
      <c r="D109" s="74">
        <v>2</v>
      </c>
      <c r="E109" s="89">
        <v>10</v>
      </c>
      <c r="F109" s="69"/>
      <c r="G109" s="69"/>
      <c r="H109" s="69">
        <f>E109*D109</f>
        <v>20</v>
      </c>
      <c r="I109" s="73"/>
      <c r="J109" s="85">
        <f>SUM(H107:H109)</f>
        <v>60</v>
      </c>
    </row>
    <row r="110" spans="1:10" s="70" customFormat="1" ht="14.1" customHeight="1" x14ac:dyDescent="0.2">
      <c r="A110" s="10"/>
      <c r="B110" s="72"/>
      <c r="C110" s="74"/>
      <c r="D110" s="74"/>
      <c r="E110" s="89"/>
      <c r="F110" s="69"/>
      <c r="G110" s="69"/>
      <c r="H110" s="69"/>
      <c r="I110" s="73"/>
      <c r="J110" s="73"/>
    </row>
    <row r="111" spans="1:10" s="42" customFormat="1" ht="15" customHeight="1" x14ac:dyDescent="0.2">
      <c r="A111" s="6"/>
      <c r="B111" s="40" t="s">
        <v>33</v>
      </c>
      <c r="C111" s="31"/>
      <c r="D111" s="32"/>
      <c r="E111" s="35"/>
      <c r="F111" s="35"/>
      <c r="G111" s="35"/>
      <c r="H111" s="35"/>
      <c r="I111" s="46"/>
      <c r="J111" s="64"/>
    </row>
    <row r="112" spans="1:10" s="70" customFormat="1" ht="14.1" customHeight="1" x14ac:dyDescent="0.2">
      <c r="A112" s="7" t="s">
        <v>64</v>
      </c>
      <c r="B112" s="71" t="s">
        <v>0</v>
      </c>
      <c r="C112" s="16" t="s">
        <v>4</v>
      </c>
      <c r="D112" s="68">
        <v>4</v>
      </c>
      <c r="E112" s="69"/>
      <c r="F112" s="69"/>
      <c r="G112" s="69"/>
      <c r="H112" s="73"/>
      <c r="I112" s="73"/>
      <c r="J112" s="86">
        <f>D112</f>
        <v>4</v>
      </c>
    </row>
    <row r="113" spans="1:10" s="42" customFormat="1" ht="15" customHeight="1" x14ac:dyDescent="0.2">
      <c r="A113" s="6"/>
      <c r="B113" s="90"/>
      <c r="C113" s="33"/>
      <c r="D113" s="32"/>
      <c r="E113" s="62"/>
      <c r="F113" s="35"/>
      <c r="G113" s="35"/>
      <c r="H113" s="35"/>
      <c r="I113" s="64"/>
      <c r="J113" s="64"/>
    </row>
    <row r="114" spans="1:10" s="61" customFormat="1" ht="15" customHeight="1" x14ac:dyDescent="0.2">
      <c r="A114" s="5"/>
      <c r="B114" s="40" t="s">
        <v>45</v>
      </c>
      <c r="C114" s="32"/>
      <c r="D114" s="32"/>
      <c r="E114" s="31"/>
      <c r="F114" s="31"/>
      <c r="G114" s="31"/>
      <c r="H114" s="31"/>
      <c r="I114" s="31"/>
      <c r="J114" s="31"/>
    </row>
    <row r="115" spans="1:10" s="61" customFormat="1" ht="15" customHeight="1" x14ac:dyDescent="0.2">
      <c r="A115" s="5"/>
      <c r="B115" s="40" t="s">
        <v>46</v>
      </c>
      <c r="C115" s="32"/>
      <c r="D115" s="32"/>
      <c r="E115" s="31"/>
      <c r="F115" s="31"/>
      <c r="G115" s="31"/>
      <c r="H115" s="31"/>
      <c r="I115" s="31"/>
      <c r="J115" s="31"/>
    </row>
    <row r="116" spans="1:10" s="61" customFormat="1" ht="15" customHeight="1" x14ac:dyDescent="0.2">
      <c r="A116" s="5" t="s">
        <v>24</v>
      </c>
      <c r="B116" s="59" t="s">
        <v>52</v>
      </c>
      <c r="C116" s="32" t="s">
        <v>44</v>
      </c>
      <c r="D116" s="32">
        <v>1</v>
      </c>
      <c r="E116" s="63">
        <v>50</v>
      </c>
      <c r="F116" s="31"/>
      <c r="G116" s="31"/>
      <c r="H116" s="31"/>
      <c r="I116" s="31"/>
      <c r="J116" s="46">
        <f>E116*D116</f>
        <v>50</v>
      </c>
    </row>
    <row r="117" spans="1:10" s="61" customFormat="1" ht="15" customHeight="1" x14ac:dyDescent="0.2">
      <c r="A117" s="5"/>
      <c r="B117" s="59"/>
      <c r="C117" s="32"/>
      <c r="D117" s="32"/>
      <c r="E117" s="63"/>
      <c r="F117" s="31"/>
      <c r="G117" s="31"/>
      <c r="H117" s="31"/>
      <c r="I117" s="31"/>
      <c r="J117" s="58"/>
    </row>
    <row r="118" spans="1:10" s="42" customFormat="1" ht="15" customHeight="1" x14ac:dyDescent="0.2">
      <c r="A118" s="5"/>
      <c r="B118" s="40" t="s">
        <v>35</v>
      </c>
      <c r="C118" s="33"/>
      <c r="D118" s="32"/>
      <c r="E118" s="33"/>
      <c r="F118" s="33"/>
      <c r="G118" s="33"/>
      <c r="H118" s="33"/>
      <c r="I118" s="113"/>
      <c r="J118" s="81"/>
    </row>
    <row r="119" spans="1:10" s="42" customFormat="1" ht="15" customHeight="1" x14ac:dyDescent="0.2">
      <c r="A119" s="5"/>
      <c r="B119" s="40" t="s">
        <v>36</v>
      </c>
      <c r="C119" s="33"/>
      <c r="D119" s="32"/>
      <c r="E119" s="33"/>
      <c r="F119" s="33"/>
      <c r="G119" s="33"/>
      <c r="H119" s="33"/>
      <c r="I119" s="113"/>
      <c r="J119" s="81"/>
    </row>
    <row r="120" spans="1:10" s="42" customFormat="1" ht="15" customHeight="1" x14ac:dyDescent="0.2">
      <c r="A120" s="5" t="s">
        <v>25</v>
      </c>
      <c r="B120" s="59" t="s">
        <v>100</v>
      </c>
      <c r="C120" s="31"/>
      <c r="D120" s="44"/>
      <c r="E120" s="63"/>
      <c r="F120" s="63"/>
      <c r="G120" s="63"/>
      <c r="H120" s="63"/>
      <c r="I120" s="41"/>
      <c r="J120" s="83"/>
    </row>
    <row r="121" spans="1:10" s="42" customFormat="1" ht="15" customHeight="1" x14ac:dyDescent="0.2">
      <c r="A121" s="6"/>
      <c r="B121" s="59" t="s">
        <v>101</v>
      </c>
      <c r="C121" s="31" t="s">
        <v>42</v>
      </c>
      <c r="D121" s="60"/>
      <c r="E121" s="36"/>
      <c r="F121" s="36"/>
      <c r="G121" s="36"/>
      <c r="H121" s="36"/>
      <c r="I121" s="110"/>
      <c r="J121" s="36"/>
    </row>
    <row r="122" spans="1:10" s="42" customFormat="1" ht="15" customHeight="1" x14ac:dyDescent="0.2">
      <c r="A122" s="5"/>
      <c r="B122" s="43"/>
      <c r="C122" s="32"/>
      <c r="D122" s="44">
        <v>1</v>
      </c>
      <c r="E122" s="48">
        <v>5</v>
      </c>
      <c r="F122" s="48">
        <v>1.8</v>
      </c>
      <c r="G122" s="48">
        <v>3</v>
      </c>
      <c r="H122" s="48">
        <f>G122*F122*E122*D122</f>
        <v>27</v>
      </c>
      <c r="I122" s="33"/>
      <c r="J122" s="36"/>
    </row>
    <row r="123" spans="1:10" s="42" customFormat="1" ht="15" customHeight="1" x14ac:dyDescent="0.2">
      <c r="A123" s="5"/>
      <c r="B123" s="43"/>
      <c r="C123" s="32"/>
      <c r="D123" s="44">
        <v>2</v>
      </c>
      <c r="E123" s="48">
        <v>1.2</v>
      </c>
      <c r="F123" s="48">
        <v>1.8</v>
      </c>
      <c r="G123" s="48">
        <v>3</v>
      </c>
      <c r="H123" s="48">
        <f>G123*F123*E123*D123</f>
        <v>12.96</v>
      </c>
      <c r="I123" s="35"/>
      <c r="J123" s="36"/>
    </row>
    <row r="124" spans="1:10" s="42" customFormat="1" ht="15" customHeight="1" x14ac:dyDescent="0.2">
      <c r="A124" s="6"/>
      <c r="B124" s="43"/>
      <c r="C124" s="33"/>
      <c r="D124" s="32"/>
      <c r="E124" s="63"/>
      <c r="F124" s="63"/>
      <c r="G124" s="63"/>
      <c r="H124" s="63"/>
      <c r="I124" s="88"/>
      <c r="J124" s="41">
        <f>SUM(H122:H123)</f>
        <v>39.96</v>
      </c>
    </row>
    <row r="125" spans="1:10" s="42" customFormat="1" ht="15" customHeight="1" x14ac:dyDescent="0.2">
      <c r="A125" s="6"/>
      <c r="B125" s="43"/>
      <c r="C125" s="33"/>
      <c r="D125" s="32"/>
      <c r="E125" s="63"/>
      <c r="F125" s="63"/>
      <c r="G125" s="63"/>
      <c r="H125" s="63"/>
      <c r="I125" s="88"/>
      <c r="J125" s="41"/>
    </row>
    <row r="126" spans="1:10" s="42" customFormat="1" ht="15" customHeight="1" x14ac:dyDescent="0.2">
      <c r="A126" s="4"/>
      <c r="D126" s="66"/>
      <c r="J126" s="61"/>
    </row>
    <row r="127" spans="1:10" s="42" customFormat="1" ht="15" customHeight="1" x14ac:dyDescent="0.2">
      <c r="A127" s="4"/>
      <c r="D127" s="66"/>
      <c r="J127" s="61"/>
    </row>
    <row r="128" spans="1:10" s="42" customFormat="1" ht="15" customHeight="1" x14ac:dyDescent="0.2">
      <c r="A128" s="4"/>
      <c r="D128" s="66"/>
      <c r="J128" s="61"/>
    </row>
    <row r="129" spans="1:10" s="42" customFormat="1" ht="15" customHeight="1" x14ac:dyDescent="0.2">
      <c r="A129" s="4"/>
      <c r="D129" s="66"/>
      <c r="J129" s="61"/>
    </row>
    <row r="130" spans="1:10" s="42" customFormat="1" ht="15" customHeight="1" x14ac:dyDescent="0.2">
      <c r="A130" s="4"/>
      <c r="D130" s="66"/>
      <c r="J130" s="61"/>
    </row>
    <row r="131" spans="1:10" s="42" customFormat="1" ht="15" customHeight="1" x14ac:dyDescent="0.2">
      <c r="A131" s="4"/>
      <c r="D131" s="66"/>
      <c r="J131" s="61"/>
    </row>
    <row r="132" spans="1:10" s="42" customFormat="1" ht="15" customHeight="1" x14ac:dyDescent="0.2">
      <c r="A132" s="4"/>
      <c r="D132" s="66"/>
      <c r="J132" s="61"/>
    </row>
    <row r="133" spans="1:10" s="42" customFormat="1" ht="15" customHeight="1" x14ac:dyDescent="0.2">
      <c r="A133" s="4"/>
      <c r="D133" s="66"/>
      <c r="J133" s="61"/>
    </row>
    <row r="134" spans="1:10" s="42" customFormat="1" ht="15" customHeight="1" x14ac:dyDescent="0.2">
      <c r="A134" s="4"/>
      <c r="D134" s="66"/>
      <c r="J134" s="61"/>
    </row>
    <row r="135" spans="1:10" s="42" customFormat="1" ht="15" customHeight="1" x14ac:dyDescent="0.2">
      <c r="A135" s="4"/>
      <c r="D135" s="66"/>
      <c r="J135" s="61"/>
    </row>
    <row r="136" spans="1:10" s="42" customFormat="1" ht="15" customHeight="1" x14ac:dyDescent="0.2">
      <c r="A136" s="4"/>
      <c r="D136" s="66"/>
      <c r="J136" s="61"/>
    </row>
    <row r="137" spans="1:10" s="42" customFormat="1" ht="15" customHeight="1" x14ac:dyDescent="0.2">
      <c r="A137" s="4"/>
      <c r="D137" s="66"/>
      <c r="J137" s="61"/>
    </row>
    <row r="138" spans="1:10" s="42" customFormat="1" ht="15" customHeight="1" x14ac:dyDescent="0.2">
      <c r="A138" s="4"/>
      <c r="D138" s="66"/>
      <c r="J138" s="61"/>
    </row>
    <row r="139" spans="1:10" s="42" customFormat="1" ht="15" customHeight="1" x14ac:dyDescent="0.2">
      <c r="A139" s="4"/>
      <c r="D139" s="66"/>
      <c r="J139" s="61"/>
    </row>
    <row r="140" spans="1:10" s="42" customFormat="1" ht="15" customHeight="1" x14ac:dyDescent="0.2">
      <c r="A140" s="4"/>
      <c r="D140" s="66"/>
      <c r="J140" s="61"/>
    </row>
    <row r="141" spans="1:10" s="42" customFormat="1" ht="15" customHeight="1" x14ac:dyDescent="0.2">
      <c r="A141" s="4"/>
      <c r="D141" s="66"/>
      <c r="J141" s="61"/>
    </row>
    <row r="142" spans="1:10" s="42" customFormat="1" ht="15" customHeight="1" x14ac:dyDescent="0.2">
      <c r="A142" s="4"/>
      <c r="D142" s="66"/>
      <c r="J142" s="61"/>
    </row>
    <row r="143" spans="1:10" s="42" customFormat="1" ht="15" customHeight="1" x14ac:dyDescent="0.2">
      <c r="A143" s="4"/>
      <c r="D143" s="66"/>
      <c r="J143" s="61"/>
    </row>
    <row r="144" spans="1:10" s="42" customFormat="1" ht="15" customHeight="1" x14ac:dyDescent="0.2">
      <c r="A144" s="4"/>
      <c r="D144" s="66"/>
      <c r="J144" s="61"/>
    </row>
    <row r="145" spans="1:10" s="42" customFormat="1" ht="15" customHeight="1" x14ac:dyDescent="0.2">
      <c r="A145" s="4"/>
      <c r="D145" s="66"/>
      <c r="J145" s="61"/>
    </row>
    <row r="146" spans="1:10" s="42" customFormat="1" ht="15" customHeight="1" x14ac:dyDescent="0.2">
      <c r="A146" s="4"/>
      <c r="D146" s="66"/>
      <c r="J146" s="61"/>
    </row>
    <row r="147" spans="1:10" s="42" customFormat="1" ht="15" customHeight="1" x14ac:dyDescent="0.2">
      <c r="A147" s="4"/>
      <c r="D147" s="66"/>
      <c r="J147" s="61"/>
    </row>
  </sheetData>
  <mergeCells count="7">
    <mergeCell ref="E7:G7"/>
    <mergeCell ref="I7:J7"/>
    <mergeCell ref="B1:E1"/>
    <mergeCell ref="G1:I1"/>
    <mergeCell ref="B2:E2"/>
    <mergeCell ref="G3:I3"/>
    <mergeCell ref="A5:J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6F864-0092-44DC-9837-E44EF9E08E90}">
  <sheetPr>
    <tabColor rgb="FF92D050"/>
    <pageSetUpPr fitToPage="1"/>
  </sheetPr>
  <dimension ref="A1:G100"/>
  <sheetViews>
    <sheetView tabSelected="1" view="pageBreakPreview" zoomScaleNormal="100" zoomScaleSheetLayoutView="100" workbookViewId="0">
      <selection activeCell="C12" sqref="C12"/>
    </sheetView>
  </sheetViews>
  <sheetFormatPr baseColWidth="10" defaultColWidth="11.42578125" defaultRowHeight="15.75" x14ac:dyDescent="0.2"/>
  <cols>
    <col min="1" max="1" width="5.85546875" style="118" customWidth="1"/>
    <col min="2" max="2" width="64.28515625" style="117" customWidth="1"/>
    <col min="3" max="3" width="5.28515625" style="118" customWidth="1"/>
    <col min="4" max="4" width="16.42578125" style="118" customWidth="1"/>
    <col min="5" max="5" width="16" style="119" customWidth="1"/>
    <col min="6" max="6" width="16.28515625" style="119" customWidth="1"/>
    <col min="7" max="7" width="7.42578125" style="117" customWidth="1"/>
    <col min="8" max="16384" width="11.42578125" style="117"/>
  </cols>
  <sheetData>
    <row r="1" spans="1:6" s="162" customFormat="1" ht="48" customHeight="1" x14ac:dyDescent="0.2">
      <c r="A1" s="161"/>
      <c r="C1" s="161"/>
      <c r="D1" s="163"/>
      <c r="E1" s="164"/>
      <c r="F1" s="164"/>
    </row>
    <row r="2" spans="1:6" s="162" customFormat="1" ht="15.75" customHeight="1" x14ac:dyDescent="0.2">
      <c r="A2" s="165"/>
      <c r="B2"/>
      <c r="C2"/>
      <c r="D2" s="166"/>
      <c r="E2"/>
      <c r="F2"/>
    </row>
    <row r="3" spans="1:6" s="162" customFormat="1" ht="16.5" customHeight="1" x14ac:dyDescent="0.2">
      <c r="A3" s="165"/>
      <c r="B3"/>
      <c r="C3"/>
      <c r="D3" s="166"/>
      <c r="E3"/>
      <c r="F3"/>
    </row>
    <row r="4" spans="1:6" s="162" customFormat="1" ht="45" customHeight="1" x14ac:dyDescent="0.2">
      <c r="A4" s="165"/>
      <c r="B4" s="167" t="s">
        <v>181</v>
      </c>
      <c r="C4" s="167"/>
      <c r="D4" s="167"/>
      <c r="E4" s="167"/>
      <c r="F4"/>
    </row>
    <row r="5" spans="1:6" s="162" customFormat="1" ht="16.5" customHeight="1" x14ac:dyDescent="0.2">
      <c r="A5" s="165"/>
      <c r="B5"/>
      <c r="C5"/>
      <c r="D5" s="166"/>
      <c r="E5"/>
      <c r="F5"/>
    </row>
    <row r="6" spans="1:6" s="162" customFormat="1" ht="18" customHeight="1" thickBot="1" x14ac:dyDescent="0.25">
      <c r="A6" s="165"/>
      <c r="B6"/>
      <c r="C6"/>
      <c r="D6" s="166"/>
      <c r="E6"/>
      <c r="F6"/>
    </row>
    <row r="7" spans="1:6" s="171" customFormat="1" ht="26.25" thickBot="1" x14ac:dyDescent="0.25">
      <c r="A7" s="168" t="s">
        <v>182</v>
      </c>
      <c r="B7" s="169"/>
      <c r="C7" s="169"/>
      <c r="D7" s="169"/>
      <c r="E7" s="169"/>
      <c r="F7" s="170"/>
    </row>
    <row r="8" spans="1:6" ht="19.5" customHeight="1" x14ac:dyDescent="0.2">
      <c r="A8" s="158"/>
      <c r="B8" s="159"/>
      <c r="C8" s="159"/>
      <c r="D8" s="159"/>
      <c r="E8" s="159"/>
      <c r="F8" s="160"/>
    </row>
    <row r="9" spans="1:6" ht="23.25" customHeight="1" thickBot="1" x14ac:dyDescent="0.25">
      <c r="A9" s="172" t="s">
        <v>183</v>
      </c>
      <c r="B9" s="173"/>
      <c r="C9" s="173"/>
      <c r="D9" s="173"/>
      <c r="E9" s="173"/>
      <c r="F9" s="174"/>
    </row>
    <row r="10" spans="1:6" ht="60" customHeight="1" thickBot="1" x14ac:dyDescent="0.25">
      <c r="A10" s="175" t="s">
        <v>184</v>
      </c>
      <c r="B10" s="176"/>
      <c r="C10" s="176"/>
      <c r="D10" s="176"/>
      <c r="E10" s="176"/>
      <c r="F10" s="177"/>
    </row>
    <row r="11" spans="1:6" ht="15" customHeight="1" x14ac:dyDescent="0.2">
      <c r="A11" s="143"/>
      <c r="B11" s="144"/>
      <c r="C11" s="144"/>
      <c r="D11" s="144"/>
      <c r="E11" s="144"/>
      <c r="F11" s="144"/>
    </row>
    <row r="12" spans="1:6" s="124" customFormat="1" ht="29.25" customHeight="1" x14ac:dyDescent="0.2">
      <c r="A12" s="120" t="s">
        <v>2</v>
      </c>
      <c r="B12" s="120" t="s">
        <v>111</v>
      </c>
      <c r="C12" s="120" t="s">
        <v>4</v>
      </c>
      <c r="D12" s="121" t="s">
        <v>38</v>
      </c>
      <c r="E12" s="122" t="s">
        <v>158</v>
      </c>
      <c r="F12" s="123" t="s">
        <v>39</v>
      </c>
    </row>
    <row r="13" spans="1:6" s="125" customFormat="1" ht="16.5" customHeight="1" x14ac:dyDescent="0.25">
      <c r="A13" s="156" t="s">
        <v>102</v>
      </c>
      <c r="B13" s="156"/>
      <c r="C13" s="156"/>
      <c r="D13" s="156"/>
      <c r="E13" s="156"/>
      <c r="F13" s="156"/>
    </row>
    <row r="14" spans="1:6" ht="16.5" customHeight="1" x14ac:dyDescent="0.25">
      <c r="A14" s="126"/>
      <c r="B14" s="127" t="s">
        <v>103</v>
      </c>
      <c r="C14" s="126"/>
      <c r="D14" s="126"/>
      <c r="E14" s="128"/>
      <c r="F14" s="128"/>
    </row>
    <row r="15" spans="1:6" ht="16.5" customHeight="1" x14ac:dyDescent="0.2">
      <c r="A15" s="126">
        <v>1</v>
      </c>
      <c r="B15" s="129" t="s">
        <v>133</v>
      </c>
      <c r="C15" s="126" t="s">
        <v>42</v>
      </c>
      <c r="D15" s="138">
        <v>160</v>
      </c>
      <c r="E15" s="138">
        <v>5</v>
      </c>
      <c r="F15" s="138">
        <f>D15*E15</f>
        <v>800</v>
      </c>
    </row>
    <row r="16" spans="1:6" ht="31.5" x14ac:dyDescent="0.2">
      <c r="A16" s="126">
        <f>A15+1</f>
        <v>2</v>
      </c>
      <c r="B16" s="130" t="s">
        <v>110</v>
      </c>
      <c r="C16" s="126" t="s">
        <v>40</v>
      </c>
      <c r="D16" s="138">
        <v>215.62</v>
      </c>
      <c r="E16" s="138">
        <v>40</v>
      </c>
      <c r="F16" s="138">
        <f t="shared" ref="F16:F42" si="0">D16*E16</f>
        <v>8624.7999999999993</v>
      </c>
    </row>
    <row r="17" spans="1:6" ht="16.5" customHeight="1" x14ac:dyDescent="0.2">
      <c r="A17" s="126">
        <f>A16+1</f>
        <v>3</v>
      </c>
      <c r="B17" s="130" t="s">
        <v>117</v>
      </c>
      <c r="C17" s="126" t="s">
        <v>40</v>
      </c>
      <c r="D17" s="138">
        <v>302.70999999999998</v>
      </c>
      <c r="E17" s="138">
        <v>30</v>
      </c>
      <c r="F17" s="138">
        <f t="shared" si="0"/>
        <v>9081.2999999999993</v>
      </c>
    </row>
    <row r="18" spans="1:6" ht="16.5" customHeight="1" x14ac:dyDescent="0.25">
      <c r="A18" s="126"/>
      <c r="B18" s="127" t="s">
        <v>104</v>
      </c>
      <c r="C18" s="126"/>
      <c r="D18" s="138"/>
      <c r="E18" s="138"/>
      <c r="F18" s="138"/>
    </row>
    <row r="19" spans="1:6" ht="16.5" customHeight="1" x14ac:dyDescent="0.2">
      <c r="A19" s="126">
        <f>A17+1</f>
        <v>4</v>
      </c>
      <c r="B19" s="129" t="s">
        <v>41</v>
      </c>
      <c r="C19" s="126" t="s">
        <v>40</v>
      </c>
      <c r="D19" s="138">
        <v>8</v>
      </c>
      <c r="E19" s="138">
        <v>400</v>
      </c>
      <c r="F19" s="138">
        <f t="shared" si="0"/>
        <v>3200</v>
      </c>
    </row>
    <row r="20" spans="1:6" ht="16.5" customHeight="1" x14ac:dyDescent="0.2">
      <c r="A20" s="126">
        <f>A19+1</f>
        <v>5</v>
      </c>
      <c r="B20" s="129" t="s">
        <v>15</v>
      </c>
      <c r="C20" s="126" t="s">
        <v>40</v>
      </c>
      <c r="D20" s="138">
        <v>2</v>
      </c>
      <c r="E20" s="138">
        <v>400</v>
      </c>
      <c r="F20" s="138">
        <f t="shared" si="0"/>
        <v>800</v>
      </c>
    </row>
    <row r="21" spans="1:6" ht="16.5" customHeight="1" x14ac:dyDescent="0.2">
      <c r="A21" s="126">
        <f>A20+1</f>
        <v>6</v>
      </c>
      <c r="B21" s="129" t="s">
        <v>56</v>
      </c>
      <c r="C21" s="126" t="s">
        <v>40</v>
      </c>
      <c r="D21" s="138">
        <v>30</v>
      </c>
      <c r="E21" s="138">
        <v>180</v>
      </c>
      <c r="F21" s="138">
        <f t="shared" si="0"/>
        <v>5400</v>
      </c>
    </row>
    <row r="22" spans="1:6" ht="16.5" customHeight="1" x14ac:dyDescent="0.2">
      <c r="A22" s="126">
        <f>A21+1</f>
        <v>7</v>
      </c>
      <c r="B22" s="129" t="s">
        <v>16</v>
      </c>
      <c r="C22" s="126" t="s">
        <v>42</v>
      </c>
      <c r="D22" s="138">
        <v>142</v>
      </c>
      <c r="E22" s="138">
        <v>30</v>
      </c>
      <c r="F22" s="138">
        <f t="shared" si="0"/>
        <v>4260</v>
      </c>
    </row>
    <row r="23" spans="1:6" ht="16.5" customHeight="1" x14ac:dyDescent="0.25">
      <c r="A23" s="126"/>
      <c r="B23" s="127" t="s">
        <v>105</v>
      </c>
      <c r="C23" s="126"/>
      <c r="D23" s="138"/>
      <c r="E23" s="138"/>
      <c r="F23" s="138"/>
    </row>
    <row r="24" spans="1:6" ht="16.5" customHeight="1" x14ac:dyDescent="0.2">
      <c r="A24" s="126">
        <f>A22+1</f>
        <v>8</v>
      </c>
      <c r="B24" s="129" t="s">
        <v>112</v>
      </c>
      <c r="C24" s="126" t="s">
        <v>42</v>
      </c>
      <c r="D24" s="138">
        <v>123</v>
      </c>
      <c r="E24" s="138">
        <v>30</v>
      </c>
      <c r="F24" s="138">
        <f t="shared" si="0"/>
        <v>3690</v>
      </c>
    </row>
    <row r="25" spans="1:6" ht="16.5" customHeight="1" x14ac:dyDescent="0.2">
      <c r="A25" s="126">
        <f>A24+1</f>
        <v>9</v>
      </c>
      <c r="B25" s="129" t="s">
        <v>153</v>
      </c>
      <c r="C25" s="126" t="s">
        <v>42</v>
      </c>
      <c r="D25" s="138">
        <v>123</v>
      </c>
      <c r="E25" s="138">
        <v>120</v>
      </c>
      <c r="F25" s="138">
        <f t="shared" si="0"/>
        <v>14760</v>
      </c>
    </row>
    <row r="26" spans="1:6" ht="16.5" customHeight="1" x14ac:dyDescent="0.25">
      <c r="A26" s="126"/>
      <c r="B26" s="127" t="s">
        <v>106</v>
      </c>
      <c r="C26" s="126"/>
      <c r="D26" s="138"/>
      <c r="E26" s="138"/>
      <c r="F26" s="138"/>
    </row>
    <row r="27" spans="1:6" ht="16.5" customHeight="1" x14ac:dyDescent="0.2">
      <c r="A27" s="126">
        <f>A25+1</f>
        <v>10</v>
      </c>
      <c r="B27" s="129" t="s">
        <v>57</v>
      </c>
      <c r="C27" s="126" t="s">
        <v>40</v>
      </c>
      <c r="D27" s="138">
        <v>24</v>
      </c>
      <c r="E27" s="138">
        <v>1000</v>
      </c>
      <c r="F27" s="138">
        <f t="shared" si="0"/>
        <v>24000</v>
      </c>
    </row>
    <row r="28" spans="1:6" ht="16.5" customHeight="1" x14ac:dyDescent="0.2">
      <c r="A28" s="126">
        <f>A27+1</f>
        <v>11</v>
      </c>
      <c r="B28" s="129" t="s">
        <v>134</v>
      </c>
      <c r="C28" s="126" t="s">
        <v>159</v>
      </c>
      <c r="D28" s="138">
        <v>3252</v>
      </c>
      <c r="E28" s="138">
        <v>13</v>
      </c>
      <c r="F28" s="138">
        <f t="shared" si="0"/>
        <v>42276</v>
      </c>
    </row>
    <row r="29" spans="1:6" ht="16.5" customHeight="1" x14ac:dyDescent="0.25">
      <c r="A29" s="126"/>
      <c r="B29" s="127" t="s">
        <v>160</v>
      </c>
      <c r="C29" s="126"/>
      <c r="D29" s="138"/>
      <c r="E29" s="138"/>
      <c r="F29" s="138"/>
    </row>
    <row r="30" spans="1:6" ht="16.5" customHeight="1" x14ac:dyDescent="0.2">
      <c r="A30" s="126">
        <v>12</v>
      </c>
      <c r="B30" s="129" t="s">
        <v>20</v>
      </c>
      <c r="C30" s="126" t="s">
        <v>40</v>
      </c>
      <c r="D30" s="138">
        <v>37</v>
      </c>
      <c r="E30" s="138">
        <v>1100</v>
      </c>
      <c r="F30" s="138">
        <f t="shared" si="0"/>
        <v>40700</v>
      </c>
    </row>
    <row r="31" spans="1:6" ht="16.5" customHeight="1" x14ac:dyDescent="0.2">
      <c r="A31" s="126">
        <f>A30+1</f>
        <v>13</v>
      </c>
      <c r="B31" s="129" t="s">
        <v>135</v>
      </c>
      <c r="C31" s="126" t="s">
        <v>159</v>
      </c>
      <c r="D31" s="138">
        <v>2800</v>
      </c>
      <c r="E31" s="138">
        <v>13</v>
      </c>
      <c r="F31" s="138">
        <f t="shared" si="0"/>
        <v>36400</v>
      </c>
    </row>
    <row r="32" spans="1:6" ht="16.5" customHeight="1" x14ac:dyDescent="0.2">
      <c r="A32" s="126">
        <f>A31+1</f>
        <v>14</v>
      </c>
      <c r="B32" s="129" t="s">
        <v>136</v>
      </c>
      <c r="C32" s="126" t="s">
        <v>42</v>
      </c>
      <c r="D32" s="138">
        <v>192</v>
      </c>
      <c r="E32" s="138">
        <v>240</v>
      </c>
      <c r="F32" s="138">
        <f t="shared" si="0"/>
        <v>46080</v>
      </c>
    </row>
    <row r="33" spans="1:7" ht="16.5" customHeight="1" x14ac:dyDescent="0.2">
      <c r="A33" s="126">
        <f>A32+1</f>
        <v>15</v>
      </c>
      <c r="B33" s="129" t="s">
        <v>154</v>
      </c>
      <c r="C33" s="115" t="s">
        <v>44</v>
      </c>
      <c r="D33" s="138">
        <v>252</v>
      </c>
      <c r="E33" s="139">
        <v>45</v>
      </c>
      <c r="F33" s="138">
        <f t="shared" si="0"/>
        <v>11340</v>
      </c>
    </row>
    <row r="34" spans="1:7" ht="16.5" customHeight="1" x14ac:dyDescent="0.2">
      <c r="A34" s="126">
        <f>A33+1</f>
        <v>16</v>
      </c>
      <c r="B34" s="129" t="s">
        <v>60</v>
      </c>
      <c r="C34" s="126" t="s">
        <v>42</v>
      </c>
      <c r="D34" s="138">
        <v>100</v>
      </c>
      <c r="E34" s="138">
        <v>100</v>
      </c>
      <c r="F34" s="138">
        <f t="shared" si="0"/>
        <v>10000</v>
      </c>
    </row>
    <row r="35" spans="1:7" ht="16.5" customHeight="1" x14ac:dyDescent="0.25">
      <c r="A35" s="126"/>
      <c r="B35" s="127" t="s">
        <v>164</v>
      </c>
      <c r="C35" s="126"/>
      <c r="D35" s="138"/>
      <c r="E35" s="138"/>
      <c r="F35" s="138"/>
    </row>
    <row r="36" spans="1:7" ht="16.5" customHeight="1" x14ac:dyDescent="0.2">
      <c r="A36" s="126">
        <f>A34+1</f>
        <v>17</v>
      </c>
      <c r="B36" s="129" t="s">
        <v>128</v>
      </c>
      <c r="C36" s="126" t="s">
        <v>42</v>
      </c>
      <c r="D36" s="138">
        <v>160</v>
      </c>
      <c r="E36" s="140">
        <v>120</v>
      </c>
      <c r="F36" s="138">
        <f t="shared" si="0"/>
        <v>19200</v>
      </c>
    </row>
    <row r="37" spans="1:7" ht="16.5" customHeight="1" x14ac:dyDescent="0.2">
      <c r="A37" s="126">
        <f>A36+1</f>
        <v>18</v>
      </c>
      <c r="B37" s="129" t="s">
        <v>161</v>
      </c>
      <c r="C37" s="126" t="s">
        <v>42</v>
      </c>
      <c r="D37" s="138">
        <v>32</v>
      </c>
      <c r="E37" s="140">
        <v>100</v>
      </c>
      <c r="F37" s="138">
        <f t="shared" si="0"/>
        <v>3200</v>
      </c>
    </row>
    <row r="38" spans="1:7" ht="16.5" customHeight="1" x14ac:dyDescent="0.2">
      <c r="A38" s="126">
        <f>A37+1</f>
        <v>19</v>
      </c>
      <c r="B38" s="129" t="s">
        <v>162</v>
      </c>
      <c r="C38" s="126" t="s">
        <v>42</v>
      </c>
      <c r="D38" s="138">
        <v>32</v>
      </c>
      <c r="E38" s="140">
        <v>200</v>
      </c>
      <c r="F38" s="138">
        <f t="shared" si="0"/>
        <v>6400</v>
      </c>
    </row>
    <row r="39" spans="1:7" ht="16.5" customHeight="1" x14ac:dyDescent="0.2">
      <c r="A39" s="126">
        <f>A38+1</f>
        <v>20</v>
      </c>
      <c r="B39" s="129" t="s">
        <v>163</v>
      </c>
      <c r="C39" s="126" t="s">
        <v>42</v>
      </c>
      <c r="D39" s="138">
        <v>16</v>
      </c>
      <c r="E39" s="140">
        <v>120</v>
      </c>
      <c r="F39" s="138">
        <f t="shared" si="0"/>
        <v>1920</v>
      </c>
    </row>
    <row r="40" spans="1:7" ht="16.5" customHeight="1" x14ac:dyDescent="0.2">
      <c r="A40" s="126">
        <v>21</v>
      </c>
      <c r="B40" s="129" t="s">
        <v>155</v>
      </c>
      <c r="C40" s="126" t="s">
        <v>42</v>
      </c>
      <c r="D40" s="138">
        <v>1000</v>
      </c>
      <c r="E40" s="140">
        <v>40</v>
      </c>
      <c r="F40" s="138">
        <f t="shared" si="0"/>
        <v>40000</v>
      </c>
    </row>
    <row r="41" spans="1:7" ht="16.5" customHeight="1" x14ac:dyDescent="0.2">
      <c r="A41" s="126">
        <f>A40+1</f>
        <v>22</v>
      </c>
      <c r="B41" s="129" t="s">
        <v>127</v>
      </c>
      <c r="C41" s="126" t="s">
        <v>42</v>
      </c>
      <c r="D41" s="138">
        <v>1480</v>
      </c>
      <c r="E41" s="140">
        <v>40</v>
      </c>
      <c r="F41" s="138">
        <f t="shared" si="0"/>
        <v>59200</v>
      </c>
    </row>
    <row r="42" spans="1:7" ht="16.5" customHeight="1" x14ac:dyDescent="0.2">
      <c r="A42" s="126">
        <v>23</v>
      </c>
      <c r="B42" s="129" t="s">
        <v>156</v>
      </c>
      <c r="C42" s="126" t="s">
        <v>42</v>
      </c>
      <c r="D42" s="138">
        <v>416</v>
      </c>
      <c r="E42" s="140">
        <v>30</v>
      </c>
      <c r="F42" s="138">
        <f t="shared" si="0"/>
        <v>12480</v>
      </c>
    </row>
    <row r="43" spans="1:7" ht="16.5" customHeight="1" x14ac:dyDescent="0.2">
      <c r="A43" s="157" t="s">
        <v>122</v>
      </c>
      <c r="B43" s="157"/>
      <c r="C43" s="157"/>
      <c r="D43" s="157"/>
      <c r="E43" s="157"/>
      <c r="F43" s="131">
        <f>SUM(F15:F42)</f>
        <v>403812.1</v>
      </c>
    </row>
    <row r="44" spans="1:7" s="125" customFormat="1" ht="16.5" customHeight="1" x14ac:dyDescent="0.25">
      <c r="A44" s="156" t="s">
        <v>118</v>
      </c>
      <c r="B44" s="156"/>
      <c r="C44" s="156"/>
      <c r="D44" s="156"/>
      <c r="E44" s="156"/>
      <c r="F44" s="156"/>
      <c r="G44" s="117"/>
    </row>
    <row r="45" spans="1:7" ht="16.5" customHeight="1" x14ac:dyDescent="0.2">
      <c r="A45" s="126">
        <f>A42+1</f>
        <v>24</v>
      </c>
      <c r="B45" s="129" t="s">
        <v>27</v>
      </c>
      <c r="C45" s="126" t="s">
        <v>42</v>
      </c>
      <c r="D45" s="138">
        <v>424</v>
      </c>
      <c r="E45" s="138">
        <v>40</v>
      </c>
      <c r="F45" s="138">
        <f t="shared" ref="F45:F52" si="1">D45*E45</f>
        <v>16960</v>
      </c>
    </row>
    <row r="46" spans="1:7" ht="16.5" customHeight="1" x14ac:dyDescent="0.2">
      <c r="A46" s="126">
        <f>A45+1</f>
        <v>25</v>
      </c>
      <c r="B46" s="129" t="s">
        <v>29</v>
      </c>
      <c r="C46" s="126" t="s">
        <v>42</v>
      </c>
      <c r="D46" s="138">
        <v>424</v>
      </c>
      <c r="E46" s="138">
        <v>10</v>
      </c>
      <c r="F46" s="138">
        <f t="shared" si="1"/>
        <v>4240</v>
      </c>
    </row>
    <row r="47" spans="1:7" ht="16.5" customHeight="1" x14ac:dyDescent="0.2">
      <c r="A47" s="126">
        <f>A46+1</f>
        <v>26</v>
      </c>
      <c r="B47" s="129" t="s">
        <v>137</v>
      </c>
      <c r="C47" s="126" t="s">
        <v>42</v>
      </c>
      <c r="D47" s="138">
        <v>424</v>
      </c>
      <c r="E47" s="138">
        <v>130</v>
      </c>
      <c r="F47" s="138">
        <f t="shared" si="1"/>
        <v>55120</v>
      </c>
    </row>
    <row r="48" spans="1:7" ht="16.5" customHeight="1" x14ac:dyDescent="0.2">
      <c r="A48" s="126">
        <f>A47+1</f>
        <v>27</v>
      </c>
      <c r="B48" s="129" t="s">
        <v>138</v>
      </c>
      <c r="C48" s="126" t="s">
        <v>44</v>
      </c>
      <c r="D48" s="138">
        <v>256</v>
      </c>
      <c r="E48" s="138">
        <v>70</v>
      </c>
      <c r="F48" s="138">
        <f t="shared" si="1"/>
        <v>17920</v>
      </c>
    </row>
    <row r="49" spans="1:6" ht="16.5" customHeight="1" x14ac:dyDescent="0.2">
      <c r="A49" s="126">
        <f>A48+1</f>
        <v>28</v>
      </c>
      <c r="B49" s="129" t="s">
        <v>139</v>
      </c>
      <c r="C49" s="126" t="s">
        <v>44</v>
      </c>
      <c r="D49" s="138">
        <v>256</v>
      </c>
      <c r="E49" s="138">
        <v>50</v>
      </c>
      <c r="F49" s="138">
        <f t="shared" si="1"/>
        <v>12800</v>
      </c>
    </row>
    <row r="50" spans="1:6" ht="16.5" customHeight="1" x14ac:dyDescent="0.2">
      <c r="A50" s="126">
        <f>A49+1</f>
        <v>29</v>
      </c>
      <c r="B50" s="129" t="s">
        <v>140</v>
      </c>
      <c r="C50" s="126" t="s">
        <v>42</v>
      </c>
      <c r="D50" s="138">
        <v>424</v>
      </c>
      <c r="E50" s="138">
        <v>50</v>
      </c>
      <c r="F50" s="138">
        <f t="shared" si="1"/>
        <v>21200</v>
      </c>
    </row>
    <row r="51" spans="1:6" ht="16.5" customHeight="1" x14ac:dyDescent="0.2">
      <c r="A51" s="126">
        <v>30</v>
      </c>
      <c r="B51" s="129" t="s">
        <v>113</v>
      </c>
      <c r="C51" s="126" t="s">
        <v>4</v>
      </c>
      <c r="D51" s="138">
        <v>8</v>
      </c>
      <c r="E51" s="138">
        <v>300</v>
      </c>
      <c r="F51" s="138">
        <f t="shared" si="1"/>
        <v>2400</v>
      </c>
    </row>
    <row r="52" spans="1:6" ht="16.5" customHeight="1" x14ac:dyDescent="0.2">
      <c r="A52" s="126">
        <v>31</v>
      </c>
      <c r="B52" s="129" t="s">
        <v>172</v>
      </c>
      <c r="C52" s="126" t="s">
        <v>4</v>
      </c>
      <c r="D52" s="138">
        <v>8</v>
      </c>
      <c r="E52" s="138">
        <v>200</v>
      </c>
      <c r="F52" s="138">
        <f t="shared" si="1"/>
        <v>1600</v>
      </c>
    </row>
    <row r="53" spans="1:6" ht="16.5" customHeight="1" x14ac:dyDescent="0.2">
      <c r="A53" s="157" t="s">
        <v>121</v>
      </c>
      <c r="B53" s="157"/>
      <c r="C53" s="157"/>
      <c r="D53" s="157"/>
      <c r="E53" s="157"/>
      <c r="F53" s="131">
        <f>SUM(F45:F52)</f>
        <v>132240</v>
      </c>
    </row>
    <row r="54" spans="1:6" ht="16.5" customHeight="1" x14ac:dyDescent="0.2">
      <c r="A54" s="156" t="s">
        <v>124</v>
      </c>
      <c r="B54" s="156"/>
      <c r="C54" s="156"/>
      <c r="D54" s="156"/>
      <c r="E54" s="156"/>
      <c r="F54" s="156"/>
    </row>
    <row r="55" spans="1:6" ht="33.6" customHeight="1" x14ac:dyDescent="0.2">
      <c r="A55" s="132">
        <f>A52+1</f>
        <v>32</v>
      </c>
      <c r="B55" s="148" t="s">
        <v>165</v>
      </c>
      <c r="C55" s="115" t="s">
        <v>42</v>
      </c>
      <c r="D55" s="138">
        <v>416</v>
      </c>
      <c r="E55" s="139">
        <v>150</v>
      </c>
      <c r="F55" s="138">
        <f>D55*E55</f>
        <v>62400</v>
      </c>
    </row>
    <row r="56" spans="1:6" ht="16.5" customHeight="1" x14ac:dyDescent="0.2">
      <c r="A56" s="157" t="s">
        <v>129</v>
      </c>
      <c r="B56" s="157"/>
      <c r="C56" s="157"/>
      <c r="D56" s="157"/>
      <c r="E56" s="157"/>
      <c r="F56" s="131">
        <f>SUM(F55:F55)</f>
        <v>62400</v>
      </c>
    </row>
    <row r="57" spans="1:6" ht="16.5" customHeight="1" x14ac:dyDescent="0.2">
      <c r="A57" s="156" t="s">
        <v>166</v>
      </c>
      <c r="B57" s="156"/>
      <c r="C57" s="156"/>
      <c r="D57" s="156"/>
      <c r="E57" s="156"/>
      <c r="F57" s="156"/>
    </row>
    <row r="58" spans="1:6" ht="16.5" customHeight="1" x14ac:dyDescent="0.2">
      <c r="A58" s="132"/>
      <c r="B58" s="134" t="s">
        <v>167</v>
      </c>
      <c r="C58" s="115"/>
      <c r="D58" s="114"/>
      <c r="E58" s="115"/>
      <c r="F58" s="116"/>
    </row>
    <row r="59" spans="1:6" ht="16.5" customHeight="1" x14ac:dyDescent="0.2">
      <c r="A59" s="132">
        <v>33</v>
      </c>
      <c r="B59" s="133" t="s">
        <v>126</v>
      </c>
      <c r="C59" s="115" t="s">
        <v>42</v>
      </c>
      <c r="D59" s="138">
        <v>40</v>
      </c>
      <c r="E59" s="139">
        <v>900</v>
      </c>
      <c r="F59" s="138">
        <f t="shared" ref="F59:F64" si="2">D59*E59</f>
        <v>36000</v>
      </c>
    </row>
    <row r="60" spans="1:6" ht="16.5" customHeight="1" x14ac:dyDescent="0.2">
      <c r="A60" s="132">
        <f>A59+1</f>
        <v>34</v>
      </c>
      <c r="B60" s="135" t="s">
        <v>131</v>
      </c>
      <c r="C60" s="116" t="s">
        <v>42</v>
      </c>
      <c r="D60" s="138">
        <v>48</v>
      </c>
      <c r="E60" s="140">
        <v>700</v>
      </c>
      <c r="F60" s="138">
        <f t="shared" si="2"/>
        <v>33600</v>
      </c>
    </row>
    <row r="61" spans="1:6" ht="16.5" customHeight="1" x14ac:dyDescent="0.2">
      <c r="A61" s="132"/>
      <c r="B61" s="134" t="s">
        <v>168</v>
      </c>
      <c r="C61" s="115" t="s">
        <v>119</v>
      </c>
      <c r="D61" s="138"/>
      <c r="E61" s="139"/>
      <c r="F61" s="138"/>
    </row>
    <row r="62" spans="1:6" ht="16.5" customHeight="1" x14ac:dyDescent="0.2">
      <c r="A62" s="132">
        <f>A60+1</f>
        <v>35</v>
      </c>
      <c r="B62" s="133" t="s">
        <v>132</v>
      </c>
      <c r="C62" s="115" t="s">
        <v>42</v>
      </c>
      <c r="D62" s="138">
        <v>96</v>
      </c>
      <c r="E62" s="139">
        <v>1200</v>
      </c>
      <c r="F62" s="138">
        <f t="shared" si="2"/>
        <v>115200</v>
      </c>
    </row>
    <row r="63" spans="1:6" ht="16.5" customHeight="1" x14ac:dyDescent="0.2">
      <c r="A63" s="132"/>
      <c r="B63" s="134" t="s">
        <v>169</v>
      </c>
      <c r="C63" s="115" t="s">
        <v>119</v>
      </c>
      <c r="D63" s="138"/>
      <c r="E63" s="139"/>
      <c r="F63" s="138"/>
    </row>
    <row r="64" spans="1:6" ht="16.5" customHeight="1" x14ac:dyDescent="0.2">
      <c r="A64" s="132">
        <f>A62+1</f>
        <v>36</v>
      </c>
      <c r="B64" s="133" t="s">
        <v>125</v>
      </c>
      <c r="C64" s="115" t="s">
        <v>42</v>
      </c>
      <c r="D64" s="138">
        <v>96</v>
      </c>
      <c r="E64" s="139">
        <v>600</v>
      </c>
      <c r="F64" s="138">
        <f t="shared" si="2"/>
        <v>57600</v>
      </c>
    </row>
    <row r="65" spans="1:6" ht="16.5" customHeight="1" x14ac:dyDescent="0.2">
      <c r="A65" s="157" t="s">
        <v>130</v>
      </c>
      <c r="B65" s="157"/>
      <c r="C65" s="157"/>
      <c r="D65" s="157"/>
      <c r="E65" s="157"/>
      <c r="F65" s="131">
        <f>SUM(F59:F64)</f>
        <v>242400</v>
      </c>
    </row>
    <row r="66" spans="1:6" s="125" customFormat="1" ht="16.5" customHeight="1" x14ac:dyDescent="0.25">
      <c r="A66" s="156" t="s">
        <v>173</v>
      </c>
      <c r="B66" s="156"/>
      <c r="C66" s="156"/>
      <c r="D66" s="156"/>
      <c r="E66" s="156"/>
      <c r="F66" s="156"/>
    </row>
    <row r="67" spans="1:6" ht="16.5" customHeight="1" x14ac:dyDescent="0.25">
      <c r="A67" s="126"/>
      <c r="B67" s="127" t="s">
        <v>174</v>
      </c>
      <c r="C67" s="126"/>
      <c r="D67" s="126"/>
      <c r="E67" s="128"/>
      <c r="F67" s="128"/>
    </row>
    <row r="68" spans="1:6" ht="16.5" customHeight="1" x14ac:dyDescent="0.2">
      <c r="A68" s="126">
        <v>37</v>
      </c>
      <c r="B68" s="129" t="s">
        <v>141</v>
      </c>
      <c r="C68" s="126" t="s">
        <v>109</v>
      </c>
      <c r="D68" s="138">
        <v>8</v>
      </c>
      <c r="E68" s="138">
        <v>1500</v>
      </c>
      <c r="F68" s="138">
        <f t="shared" ref="F68:F86" si="3">D68*E68</f>
        <v>12000</v>
      </c>
    </row>
    <row r="69" spans="1:6" ht="16.5" customHeight="1" x14ac:dyDescent="0.2">
      <c r="A69" s="126">
        <f>A68+1</f>
        <v>38</v>
      </c>
      <c r="B69" s="129" t="s">
        <v>114</v>
      </c>
      <c r="C69" s="126" t="s">
        <v>4</v>
      </c>
      <c r="D69" s="138">
        <v>24</v>
      </c>
      <c r="E69" s="138">
        <v>400</v>
      </c>
      <c r="F69" s="138">
        <f t="shared" si="3"/>
        <v>9600</v>
      </c>
    </row>
    <row r="70" spans="1:6" ht="16.5" customHeight="1" x14ac:dyDescent="0.2">
      <c r="A70" s="126">
        <f>A69+1</f>
        <v>39</v>
      </c>
      <c r="B70" s="129" t="s">
        <v>143</v>
      </c>
      <c r="C70" s="126" t="s">
        <v>4</v>
      </c>
      <c r="D70" s="138">
        <v>2</v>
      </c>
      <c r="E70" s="138">
        <v>1200</v>
      </c>
      <c r="F70" s="138">
        <f t="shared" si="3"/>
        <v>2400</v>
      </c>
    </row>
    <row r="71" spans="1:6" ht="16.5" customHeight="1" x14ac:dyDescent="0.2">
      <c r="A71" s="126">
        <f>A70+1</f>
        <v>40</v>
      </c>
      <c r="B71" s="129" t="s">
        <v>115</v>
      </c>
      <c r="C71" s="126" t="s">
        <v>4</v>
      </c>
      <c r="D71" s="138">
        <v>8</v>
      </c>
      <c r="E71" s="138">
        <v>1200</v>
      </c>
      <c r="F71" s="138">
        <f t="shared" si="3"/>
        <v>9600</v>
      </c>
    </row>
    <row r="72" spans="1:6" ht="16.5" customHeight="1" x14ac:dyDescent="0.2">
      <c r="A72" s="126">
        <f>A71+1</f>
        <v>41</v>
      </c>
      <c r="B72" s="129" t="s">
        <v>144</v>
      </c>
      <c r="C72" s="126" t="s">
        <v>4</v>
      </c>
      <c r="D72" s="138">
        <v>8</v>
      </c>
      <c r="E72" s="138">
        <v>500</v>
      </c>
      <c r="F72" s="138">
        <f t="shared" si="3"/>
        <v>4000</v>
      </c>
    </row>
    <row r="73" spans="1:6" ht="16.5" customHeight="1" x14ac:dyDescent="0.25">
      <c r="A73" s="126"/>
      <c r="B73" s="127" t="s">
        <v>175</v>
      </c>
      <c r="C73" s="126"/>
      <c r="D73" s="138"/>
      <c r="E73" s="138"/>
      <c r="F73" s="138"/>
    </row>
    <row r="74" spans="1:6" ht="16.5" customHeight="1" x14ac:dyDescent="0.2">
      <c r="A74" s="126">
        <v>42</v>
      </c>
      <c r="B74" s="129" t="s">
        <v>142</v>
      </c>
      <c r="C74" s="126" t="s">
        <v>44</v>
      </c>
      <c r="D74" s="138">
        <v>480</v>
      </c>
      <c r="E74" s="138">
        <v>110</v>
      </c>
      <c r="F74" s="138">
        <f t="shared" si="3"/>
        <v>52800</v>
      </c>
    </row>
    <row r="75" spans="1:6" ht="16.5" customHeight="1" x14ac:dyDescent="0.25">
      <c r="A75" s="126"/>
      <c r="B75" s="127" t="s">
        <v>178</v>
      </c>
      <c r="C75" s="126"/>
      <c r="D75" s="138"/>
      <c r="E75" s="138"/>
      <c r="F75" s="138"/>
    </row>
    <row r="76" spans="1:6" ht="16.5" customHeight="1" x14ac:dyDescent="0.2">
      <c r="A76" s="126">
        <f>A74+1</f>
        <v>43</v>
      </c>
      <c r="B76" s="129" t="s">
        <v>145</v>
      </c>
      <c r="C76" s="126" t="s">
        <v>4</v>
      </c>
      <c r="D76" s="138">
        <v>24</v>
      </c>
      <c r="E76" s="138">
        <v>180</v>
      </c>
      <c r="F76" s="138">
        <f t="shared" si="3"/>
        <v>4320</v>
      </c>
    </row>
    <row r="77" spans="1:6" ht="16.5" customHeight="1" x14ac:dyDescent="0.2">
      <c r="A77" s="126">
        <f>A76+1</f>
        <v>44</v>
      </c>
      <c r="B77" s="129" t="s">
        <v>146</v>
      </c>
      <c r="C77" s="126" t="s">
        <v>4</v>
      </c>
      <c r="D77" s="138">
        <v>16</v>
      </c>
      <c r="E77" s="138">
        <v>190</v>
      </c>
      <c r="F77" s="138">
        <f t="shared" si="3"/>
        <v>3040</v>
      </c>
    </row>
    <row r="78" spans="1:6" ht="16.5" customHeight="1" x14ac:dyDescent="0.2">
      <c r="A78" s="126">
        <f>A77+1</f>
        <v>45</v>
      </c>
      <c r="B78" s="129" t="s">
        <v>147</v>
      </c>
      <c r="C78" s="126" t="s">
        <v>4</v>
      </c>
      <c r="D78" s="138">
        <v>16</v>
      </c>
      <c r="E78" s="138">
        <v>130</v>
      </c>
      <c r="F78" s="138">
        <f t="shared" si="3"/>
        <v>2080</v>
      </c>
    </row>
    <row r="79" spans="1:6" ht="16.5" customHeight="1" x14ac:dyDescent="0.25">
      <c r="A79" s="126"/>
      <c r="B79" s="127" t="s">
        <v>176</v>
      </c>
      <c r="C79" s="126"/>
      <c r="D79" s="138"/>
      <c r="E79" s="138"/>
      <c r="F79" s="138"/>
    </row>
    <row r="80" spans="1:6" s="137" customFormat="1" ht="16.5" customHeight="1" x14ac:dyDescent="0.2">
      <c r="A80" s="126">
        <f>A78+1</f>
        <v>46</v>
      </c>
      <c r="B80" s="129" t="s">
        <v>107</v>
      </c>
      <c r="C80" s="136" t="s">
        <v>4</v>
      </c>
      <c r="D80" s="138">
        <v>64</v>
      </c>
      <c r="E80" s="138">
        <v>175</v>
      </c>
      <c r="F80" s="138">
        <f t="shared" si="3"/>
        <v>11200</v>
      </c>
    </row>
    <row r="81" spans="1:6" s="137" customFormat="1" ht="16.5" customHeight="1" x14ac:dyDescent="0.2">
      <c r="A81" s="126">
        <v>47</v>
      </c>
      <c r="B81" s="129" t="s">
        <v>116</v>
      </c>
      <c r="C81" s="136" t="s">
        <v>4</v>
      </c>
      <c r="D81" s="138">
        <v>16</v>
      </c>
      <c r="E81" s="138">
        <v>300</v>
      </c>
      <c r="F81" s="138">
        <f t="shared" si="3"/>
        <v>4800</v>
      </c>
    </row>
    <row r="82" spans="1:6" s="137" customFormat="1" ht="16.5" customHeight="1" x14ac:dyDescent="0.2">
      <c r="A82" s="126">
        <v>48</v>
      </c>
      <c r="B82" s="129" t="s">
        <v>148</v>
      </c>
      <c r="C82" s="136" t="s">
        <v>4</v>
      </c>
      <c r="D82" s="138">
        <v>8</v>
      </c>
      <c r="E82" s="138">
        <v>200</v>
      </c>
      <c r="F82" s="138">
        <f t="shared" si="3"/>
        <v>1600</v>
      </c>
    </row>
    <row r="83" spans="1:6" ht="16.5" customHeight="1" x14ac:dyDescent="0.25">
      <c r="A83" s="126"/>
      <c r="B83" s="127" t="s">
        <v>177</v>
      </c>
      <c r="C83" s="126"/>
      <c r="D83" s="138"/>
      <c r="E83" s="138"/>
      <c r="F83" s="138"/>
    </row>
    <row r="84" spans="1:6" ht="16.5" customHeight="1" x14ac:dyDescent="0.2">
      <c r="A84" s="126">
        <v>49</v>
      </c>
      <c r="B84" s="135" t="s">
        <v>171</v>
      </c>
      <c r="C84" s="126" t="s">
        <v>4</v>
      </c>
      <c r="D84" s="138">
        <v>48</v>
      </c>
      <c r="E84" s="138">
        <v>160</v>
      </c>
      <c r="F84" s="138">
        <f t="shared" si="3"/>
        <v>7680</v>
      </c>
    </row>
    <row r="85" spans="1:6" ht="16.5" customHeight="1" x14ac:dyDescent="0.2">
      <c r="A85" s="126">
        <f>A84+1</f>
        <v>50</v>
      </c>
      <c r="B85" s="129" t="s">
        <v>34</v>
      </c>
      <c r="C85" s="126" t="s">
        <v>4</v>
      </c>
      <c r="D85" s="138">
        <v>16</v>
      </c>
      <c r="E85" s="138">
        <v>150</v>
      </c>
      <c r="F85" s="138">
        <f t="shared" si="3"/>
        <v>2400</v>
      </c>
    </row>
    <row r="86" spans="1:6" s="147" customFormat="1" ht="16.5" customHeight="1" x14ac:dyDescent="0.2">
      <c r="A86" s="126">
        <v>51</v>
      </c>
      <c r="B86" s="145" t="s">
        <v>108</v>
      </c>
      <c r="C86" s="146" t="s">
        <v>4</v>
      </c>
      <c r="D86" s="138">
        <v>16</v>
      </c>
      <c r="E86" s="138">
        <v>400</v>
      </c>
      <c r="F86" s="138">
        <f t="shared" si="3"/>
        <v>6400</v>
      </c>
    </row>
    <row r="87" spans="1:6" ht="16.5" customHeight="1" x14ac:dyDescent="0.2">
      <c r="A87" s="157" t="s">
        <v>170</v>
      </c>
      <c r="B87" s="157"/>
      <c r="C87" s="157"/>
      <c r="D87" s="157"/>
      <c r="E87" s="157"/>
      <c r="F87" s="131">
        <f>SUM(F68:F86)</f>
        <v>133920</v>
      </c>
    </row>
    <row r="88" spans="1:6" ht="16.5" customHeight="1" x14ac:dyDescent="0.2">
      <c r="A88" s="156" t="s">
        <v>179</v>
      </c>
      <c r="B88" s="156"/>
      <c r="C88" s="156"/>
      <c r="D88" s="156"/>
      <c r="E88" s="156"/>
      <c r="F88" s="156"/>
    </row>
    <row r="89" spans="1:6" ht="16.5" customHeight="1" x14ac:dyDescent="0.2">
      <c r="A89" s="132">
        <v>52</v>
      </c>
      <c r="B89" s="133" t="s">
        <v>157</v>
      </c>
      <c r="C89" s="115" t="s">
        <v>42</v>
      </c>
      <c r="D89" s="138">
        <v>1120</v>
      </c>
      <c r="E89" s="139">
        <v>40</v>
      </c>
      <c r="F89" s="138">
        <f>D89*E89</f>
        <v>44800</v>
      </c>
    </row>
    <row r="90" spans="1:6" ht="16.5" customHeight="1" x14ac:dyDescent="0.2">
      <c r="A90" s="132">
        <f>A89+1</f>
        <v>53</v>
      </c>
      <c r="B90" s="133" t="s">
        <v>120</v>
      </c>
      <c r="C90" s="115" t="s">
        <v>42</v>
      </c>
      <c r="D90" s="138">
        <v>1480</v>
      </c>
      <c r="E90" s="139">
        <v>20</v>
      </c>
      <c r="F90" s="138">
        <f>D90*E90</f>
        <v>29600</v>
      </c>
    </row>
    <row r="91" spans="1:6" ht="16.5" customHeight="1" x14ac:dyDescent="0.2">
      <c r="A91" s="132">
        <f>A90+1</f>
        <v>54</v>
      </c>
      <c r="B91" s="130" t="s">
        <v>48</v>
      </c>
      <c r="C91" s="115" t="s">
        <v>42</v>
      </c>
      <c r="D91" s="138">
        <v>176</v>
      </c>
      <c r="E91" s="139">
        <v>20</v>
      </c>
      <c r="F91" s="138">
        <f>D91*E91</f>
        <v>3520</v>
      </c>
    </row>
    <row r="92" spans="1:6" ht="16.5" customHeight="1" x14ac:dyDescent="0.2">
      <c r="A92" s="132">
        <f>A91+1</f>
        <v>55</v>
      </c>
      <c r="B92" s="130" t="s">
        <v>59</v>
      </c>
      <c r="C92" s="115" t="s">
        <v>42</v>
      </c>
      <c r="D92" s="138">
        <v>192</v>
      </c>
      <c r="E92" s="139">
        <v>20</v>
      </c>
      <c r="F92" s="138">
        <f>D92*E92</f>
        <v>3840</v>
      </c>
    </row>
    <row r="93" spans="1:6" ht="16.5" customHeight="1" x14ac:dyDescent="0.2">
      <c r="A93" s="157" t="s">
        <v>123</v>
      </c>
      <c r="B93" s="157"/>
      <c r="C93" s="157"/>
      <c r="D93" s="157"/>
      <c r="E93" s="157"/>
      <c r="F93" s="131">
        <f>SUM(F89:F92)</f>
        <v>81760</v>
      </c>
    </row>
    <row r="95" spans="1:6" ht="19.5" customHeight="1" x14ac:dyDescent="0.2">
      <c r="B95" s="157" t="s">
        <v>149</v>
      </c>
      <c r="C95" s="157"/>
      <c r="D95" s="157"/>
      <c r="E95" s="157"/>
      <c r="F95" s="142">
        <f>F93+F87+F65+F56+F53+F43</f>
        <v>1056532.1000000001</v>
      </c>
    </row>
    <row r="96" spans="1:6" ht="19.5" customHeight="1" x14ac:dyDescent="0.2">
      <c r="B96" s="157" t="s">
        <v>150</v>
      </c>
      <c r="C96" s="157"/>
      <c r="D96" s="157"/>
      <c r="E96" s="157"/>
      <c r="F96" s="142">
        <f>F95*0.2</f>
        <v>211306.42000000004</v>
      </c>
    </row>
    <row r="97" spans="2:6" ht="19.5" customHeight="1" x14ac:dyDescent="0.2">
      <c r="B97" s="157" t="s">
        <v>151</v>
      </c>
      <c r="C97" s="157"/>
      <c r="D97" s="157"/>
      <c r="E97" s="157"/>
      <c r="F97" s="142">
        <f>F95+F96</f>
        <v>1267838.52</v>
      </c>
    </row>
    <row r="98" spans="2:6" ht="19.5" customHeight="1" x14ac:dyDescent="0.2">
      <c r="B98" s="157" t="s">
        <v>180</v>
      </c>
      <c r="C98" s="157"/>
      <c r="D98" s="157"/>
      <c r="E98" s="157"/>
      <c r="F98" s="149"/>
    </row>
    <row r="99" spans="2:6" ht="19.5" customHeight="1" x14ac:dyDescent="0.2">
      <c r="B99" s="157" t="s">
        <v>152</v>
      </c>
      <c r="C99" s="157"/>
      <c r="D99" s="157"/>
      <c r="E99" s="157"/>
      <c r="F99" s="142" t="str">
        <f>IF(F98="","",ROUND(F97*(1+F98),2))</f>
        <v/>
      </c>
    </row>
    <row r="100" spans="2:6" x14ac:dyDescent="0.2">
      <c r="F100" s="141"/>
    </row>
  </sheetData>
  <mergeCells count="22">
    <mergeCell ref="B4:E4"/>
    <mergeCell ref="A7:F7"/>
    <mergeCell ref="B99:E99"/>
    <mergeCell ref="B95:E95"/>
    <mergeCell ref="B96:E96"/>
    <mergeCell ref="B97:E97"/>
    <mergeCell ref="B98:E98"/>
    <mergeCell ref="A88:F88"/>
    <mergeCell ref="A93:E93"/>
    <mergeCell ref="A8:F8"/>
    <mergeCell ref="A9:F9"/>
    <mergeCell ref="A13:F13"/>
    <mergeCell ref="A44:F44"/>
    <mergeCell ref="A53:E53"/>
    <mergeCell ref="A43:E43"/>
    <mergeCell ref="A10:F10"/>
    <mergeCell ref="A54:F54"/>
    <mergeCell ref="A57:F57"/>
    <mergeCell ref="A87:E87"/>
    <mergeCell ref="A66:F66"/>
    <mergeCell ref="A65:E65"/>
    <mergeCell ref="A56:E56"/>
  </mergeCells>
  <phoneticPr fontId="6" type="noConversion"/>
  <pageMargins left="0.2" right="0.19" top="0.25" bottom="0.27" header="0.2" footer="0.2"/>
  <pageSetup paperSize="9" scale="8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Feuil4</vt:lpstr>
      <vt:lpstr>08 Espaces d'orientation</vt:lpstr>
      <vt:lpstr>'08 Espaces d''orientation'!Zone_d_impression</vt:lpstr>
    </vt:vector>
  </TitlesOfParts>
  <Company>Cabinet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Nawal</dc:creator>
  <cp:lastModifiedBy>lenovo</cp:lastModifiedBy>
  <cp:lastPrinted>2026-10-12T20:17:29Z</cp:lastPrinted>
  <dcterms:created xsi:type="dcterms:W3CDTF">2005-10-19T01:43:22Z</dcterms:created>
  <dcterms:modified xsi:type="dcterms:W3CDTF">2026-10-13T18:58:24Z</dcterms:modified>
</cp:coreProperties>
</file>