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D:\MARCHES\MARCHES 2026\27....3\32-2026-ACHEV.PRES-DMENLAAY\"/>
    </mc:Choice>
  </mc:AlternateContent>
  <xr:revisionPtr revIDLastSave="0" documentId="13_ncr:1_{23AFC869-6BBB-45D3-9050-6B34AE3621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HEVE" sheetId="3" r:id="rId1"/>
  </sheets>
  <definedNames>
    <definedName name="_xlnm.Print_Area" localSheetId="0">ACHEVE!$A$9:$F$190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8" i="3" l="1"/>
  <c r="A31" i="3" s="1"/>
  <c r="A33" i="3" s="1"/>
  <c r="A35" i="3" s="1"/>
  <c r="A37" i="3" s="1"/>
  <c r="A39" i="3" s="1"/>
  <c r="A42" i="3" s="1"/>
  <c r="A44" i="3" s="1"/>
  <c r="A46" i="3" s="1"/>
  <c r="A49" i="3" s="1"/>
  <c r="A51" i="3" s="1"/>
  <c r="A53" i="3" s="1"/>
  <c r="A55" i="3" s="1"/>
  <c r="A58" i="3" s="1"/>
  <c r="A60" i="3" s="1"/>
  <c r="A62" i="3" s="1"/>
  <c r="A66" i="3" s="1"/>
  <c r="A68" i="3" s="1"/>
  <c r="A70" i="3" s="1"/>
  <c r="A72" i="3" s="1"/>
  <c r="A74" i="3" s="1"/>
  <c r="A76" i="3" s="1"/>
  <c r="A78" i="3" s="1"/>
  <c r="A82" i="3" s="1"/>
  <c r="A84" i="3" s="1"/>
  <c r="A86" i="3" s="1"/>
  <c r="A88" i="3" s="1"/>
  <c r="A90" i="3" s="1"/>
  <c r="A92" i="3" s="1"/>
  <c r="A96" i="3" s="1"/>
  <c r="A98" i="3" s="1"/>
  <c r="A100" i="3" s="1"/>
  <c r="A102" i="3" s="1"/>
  <c r="A104" i="3" s="1"/>
  <c r="A109" i="3" s="1"/>
  <c r="A111" i="3" s="1"/>
  <c r="A113" i="3" s="1"/>
  <c r="A115" i="3" s="1"/>
  <c r="A118" i="3" s="1"/>
  <c r="A120" i="3" s="1"/>
  <c r="A122" i="3" s="1"/>
  <c r="A124" i="3" s="1"/>
  <c r="A129" i="3" s="1"/>
  <c r="A131" i="3" s="1"/>
  <c r="A126" i="3" s="1"/>
  <c r="A133" i="3" s="1"/>
  <c r="A138" i="3" s="1"/>
  <c r="A140" i="3" s="1"/>
  <c r="A142" i="3" s="1"/>
  <c r="A145" i="3" s="1"/>
  <c r="A149" i="3" s="1"/>
  <c r="A151" i="3" s="1"/>
  <c r="A147" i="3" s="1"/>
  <c r="A155" i="3" s="1"/>
  <c r="A157" i="3" s="1"/>
  <c r="A159" i="3" s="1"/>
  <c r="A163" i="3" s="1"/>
  <c r="A165" i="3" s="1"/>
  <c r="A167" i="3" s="1"/>
  <c r="A169" i="3" s="1"/>
  <c r="A171" i="3" s="1"/>
  <c r="A173" i="3" s="1"/>
  <c r="F19" i="3"/>
  <c r="F20" i="3"/>
  <c r="F21" i="3"/>
  <c r="F22" i="3"/>
  <c r="F23" i="3"/>
  <c r="F24" i="3"/>
  <c r="F25" i="3"/>
  <c r="F26" i="3"/>
  <c r="F27" i="3"/>
  <c r="F28" i="3"/>
  <c r="F29" i="3"/>
  <c r="F31" i="3"/>
  <c r="F32" i="3"/>
  <c r="F33" i="3"/>
  <c r="F34" i="3"/>
  <c r="F35" i="3"/>
  <c r="F36" i="3"/>
  <c r="F37" i="3"/>
  <c r="F38" i="3"/>
  <c r="F39" i="3"/>
  <c r="F40" i="3"/>
  <c r="F42" i="3"/>
  <c r="F43" i="3"/>
  <c r="F44" i="3"/>
  <c r="F45" i="3"/>
  <c r="F46" i="3"/>
  <c r="F47" i="3"/>
  <c r="F49" i="3"/>
  <c r="F50" i="3"/>
  <c r="F51" i="3"/>
  <c r="F52" i="3"/>
  <c r="F53" i="3"/>
  <c r="F54" i="3"/>
  <c r="F56" i="3"/>
  <c r="F58" i="3"/>
  <c r="F59" i="3"/>
  <c r="F60" i="3"/>
  <c r="F61" i="3"/>
  <c r="F63" i="3"/>
  <c r="F163" i="3"/>
  <c r="F164" i="3"/>
  <c r="F165" i="3"/>
  <c r="F166" i="3"/>
  <c r="F167" i="3"/>
  <c r="F168" i="3"/>
  <c r="F169" i="3"/>
  <c r="F170" i="3"/>
  <c r="F171" i="3"/>
  <c r="F172" i="3"/>
  <c r="F174" i="3"/>
  <c r="F138" i="3"/>
  <c r="F139" i="3"/>
  <c r="F140" i="3"/>
  <c r="F141" i="3"/>
  <c r="F142" i="3"/>
  <c r="F143" i="3"/>
  <c r="F146" i="3"/>
  <c r="F150" i="3"/>
  <c r="F152" i="3"/>
  <c r="F151" i="3"/>
  <c r="F145" i="3"/>
  <c r="F147" i="3"/>
  <c r="F148" i="3"/>
  <c r="F149" i="3"/>
  <c r="F67" i="3"/>
  <c r="F68" i="3"/>
  <c r="F69" i="3"/>
  <c r="F70" i="3"/>
  <c r="F71" i="3"/>
  <c r="F73" i="3"/>
  <c r="F75" i="3"/>
  <c r="F76" i="3"/>
  <c r="F77" i="3"/>
  <c r="F78" i="3"/>
  <c r="F79" i="3"/>
  <c r="F97" i="3"/>
  <c r="F98" i="3"/>
  <c r="F99" i="3"/>
  <c r="F100" i="3"/>
  <c r="F101" i="3"/>
  <c r="F103" i="3"/>
  <c r="F105" i="3"/>
  <c r="F83" i="3"/>
  <c r="F85" i="3"/>
  <c r="F91" i="3"/>
  <c r="F82" i="3"/>
  <c r="F84" i="3"/>
  <c r="F87" i="3"/>
  <c r="F89" i="3"/>
  <c r="F93" i="3"/>
  <c r="F121" i="3"/>
  <c r="F109" i="3"/>
  <c r="F110" i="3"/>
  <c r="F112" i="3"/>
  <c r="F113" i="3"/>
  <c r="F114" i="3"/>
  <c r="F115" i="3"/>
  <c r="F116" i="3"/>
  <c r="F119" i="3"/>
  <c r="F122" i="3"/>
  <c r="F123" i="3"/>
  <c r="F124" i="3"/>
  <c r="F125" i="3"/>
  <c r="F129" i="3"/>
  <c r="F130" i="3"/>
  <c r="F131" i="3"/>
  <c r="F132" i="3"/>
  <c r="F126" i="3"/>
  <c r="F127" i="3"/>
  <c r="F133" i="3"/>
  <c r="F134" i="3"/>
  <c r="F156" i="3"/>
  <c r="F157" i="3"/>
  <c r="F158" i="3"/>
  <c r="F160" i="3"/>
  <c r="F161" i="3" l="1"/>
  <c r="F183" i="3" s="1"/>
  <c r="F94" i="3"/>
  <c r="F179" i="3" s="1"/>
  <c r="F64" i="3"/>
  <c r="F177" i="3" s="1"/>
  <c r="F135" i="3"/>
  <c r="F181" i="3" s="1"/>
  <c r="F80" i="3"/>
  <c r="F178" i="3" s="1"/>
  <c r="F106" i="3"/>
  <c r="F180" i="3" s="1"/>
  <c r="F175" i="3"/>
  <c r="F184" i="3" s="1"/>
  <c r="F153" i="3"/>
  <c r="F182" i="3" s="1"/>
  <c r="F185" i="3" l="1"/>
  <c r="F186" i="3" s="1"/>
  <c r="F187" i="3" s="1"/>
  <c r="F189" i="3"/>
  <c r="F190" i="3" s="1"/>
</calcChain>
</file>

<file path=xl/sharedStrings.xml><?xml version="1.0" encoding="utf-8"?>
<sst xmlns="http://schemas.openxmlformats.org/spreadsheetml/2006/main" count="254" uniqueCount="140">
  <si>
    <t>N°</t>
  </si>
  <si>
    <t>DESIGNATION DES OUVRAGES</t>
  </si>
  <si>
    <t>U</t>
  </si>
  <si>
    <t>P.U</t>
  </si>
  <si>
    <t xml:space="preserve">MONTANT </t>
  </si>
  <si>
    <t>I - GROS ŒUVRES:</t>
  </si>
  <si>
    <t>TRAVAUX DE TERRASSEMENT</t>
  </si>
  <si>
    <t>Décapage du terrain et nettoyage général</t>
  </si>
  <si>
    <t>le mètre carré</t>
  </si>
  <si>
    <t>m²</t>
  </si>
  <si>
    <t>le mètre cube</t>
  </si>
  <si>
    <t>m³</t>
  </si>
  <si>
    <t>Remblaiement en tout-venant brute compacté</t>
  </si>
  <si>
    <t>ml</t>
  </si>
  <si>
    <t>Le kilogramme</t>
  </si>
  <si>
    <t>kg</t>
  </si>
  <si>
    <t>CANALISATIONS ET REGARDS</t>
  </si>
  <si>
    <t>Branchement au réseau d'assainissement existant</t>
  </si>
  <si>
    <t>l'Ensemble</t>
  </si>
  <si>
    <t>Ens</t>
  </si>
  <si>
    <t>Regards Visitables en non visitables pour évacuations y/c terrassement</t>
  </si>
  <si>
    <t>40 x 40 non visitables</t>
  </si>
  <si>
    <t>unité</t>
  </si>
  <si>
    <t>u</t>
  </si>
  <si>
    <t>60 x 60 non visitables</t>
  </si>
  <si>
    <t>Canalisation d’assainissement en P.V.C. qualité E.U. de tout diamètre</t>
  </si>
  <si>
    <t xml:space="preserve">Mètre linéaire </t>
  </si>
  <si>
    <t>Unité</t>
  </si>
  <si>
    <t>Fourniture et pose de siphon de sol</t>
  </si>
  <si>
    <t>OUVRAGES EN ELEVATION</t>
  </si>
  <si>
    <t xml:space="preserve">Béton pour BA en élévation </t>
  </si>
  <si>
    <t>Armature  à haute adhérence pour B.A en élévation</t>
  </si>
  <si>
    <t>Plancher en hourdis préfabriqué de tout dimension y compris béton et aciers</t>
  </si>
  <si>
    <t>MACONNERIE EN ELEVATION</t>
  </si>
  <si>
    <t>Simple cloison d'agglos de 10 cm</t>
  </si>
  <si>
    <t>Simple cloison d'agglos de 15 cm</t>
  </si>
  <si>
    <t>Double cloison en agglos de 35 cm y compris confortement</t>
  </si>
  <si>
    <t>ENDUIT ET FAUX-PLAFOND</t>
  </si>
  <si>
    <t>Enduits extérieurs au mortier de ciment y compris baguette d'angle</t>
  </si>
  <si>
    <t>Enduits intérieurs au mortier de ciment lisse  sur murs et plafonds y compris baguette d'angle</t>
  </si>
  <si>
    <t>Faux plafond en staff lisse y/c joint creux</t>
  </si>
  <si>
    <r>
      <rPr>
        <b/>
        <sz val="9"/>
        <rFont val="Century Gothic"/>
        <family val="2"/>
      </rPr>
      <t xml:space="preserve">                                                                         </t>
    </r>
    <r>
      <rPr>
        <b/>
        <u/>
        <sz val="9"/>
        <rFont val="Century Gothic"/>
        <family val="2"/>
      </rPr>
      <t>TOTAL GROS ŒUVRES</t>
    </r>
  </si>
  <si>
    <t>II – ETANCHEITE</t>
  </si>
  <si>
    <t>Forme de pente y compris chape de lissage</t>
  </si>
  <si>
    <t>Gorges pour solins</t>
  </si>
  <si>
    <t>le mètre linéaire</t>
  </si>
  <si>
    <t>Etanchéité bicouche</t>
  </si>
  <si>
    <t>Protection lourd en dalette</t>
  </si>
  <si>
    <t>Reliefs d'étanchéité bicouche</t>
  </si>
  <si>
    <t xml:space="preserve">Protection de relief de l'étanchéité </t>
  </si>
  <si>
    <t>Fourniture et pose des gargouilles y/c crapaudines tout diamètre</t>
  </si>
  <si>
    <t>l'unité</t>
  </si>
  <si>
    <r>
      <t xml:space="preserve"> </t>
    </r>
    <r>
      <rPr>
        <b/>
        <sz val="9"/>
        <rFont val="Century Gothic"/>
        <family val="2"/>
      </rPr>
      <t xml:space="preserve">                                                                           </t>
    </r>
    <r>
      <rPr>
        <b/>
        <u/>
        <sz val="9"/>
        <rFont val="Century Gothic"/>
        <family val="2"/>
      </rPr>
      <t xml:space="preserve">  TOTAL ETANCHEITE</t>
    </r>
  </si>
  <si>
    <t>III- REVETEMENT</t>
  </si>
  <si>
    <t>Revêtement sol en Granito poli blanc ou gris  y compris plinthes de 10cm</t>
  </si>
  <si>
    <t xml:space="preserve">                                    -    </t>
  </si>
  <si>
    <t>M²</t>
  </si>
  <si>
    <t>Revêtement mural  en carreaux de Faïence</t>
  </si>
  <si>
    <r>
      <rPr>
        <b/>
        <sz val="9"/>
        <rFont val="Century Gothic"/>
        <family val="2"/>
      </rPr>
      <t xml:space="preserve">                                                                     </t>
    </r>
    <r>
      <rPr>
        <b/>
        <u/>
        <sz val="9"/>
        <rFont val="Century Gothic"/>
        <family val="2"/>
      </rPr>
      <t xml:space="preserve"> TOTAL REVETEMENT</t>
    </r>
  </si>
  <si>
    <t>IV – MENUISERIE</t>
  </si>
  <si>
    <t>Porte pleine en sapin rouge y compris peinture</t>
  </si>
  <si>
    <t>Porte métallique</t>
  </si>
  <si>
    <t>Grille métallique de protection pour fenêtres</t>
  </si>
  <si>
    <r>
      <rPr>
        <b/>
        <sz val="9"/>
        <rFont val="Century Gothic"/>
        <family val="2"/>
      </rPr>
      <t xml:space="preserve">                                                               </t>
    </r>
    <r>
      <rPr>
        <b/>
        <u/>
        <sz val="9"/>
        <rFont val="Century Gothic"/>
        <family val="2"/>
      </rPr>
      <t xml:space="preserve"> TOTAL MENUISERIE</t>
    </r>
  </si>
  <si>
    <t>V- ELECTRICITE –LUSTRERIE</t>
  </si>
  <si>
    <t xml:space="preserve">Alimentation </t>
  </si>
  <si>
    <t>L’unité</t>
  </si>
  <si>
    <t>L'unité</t>
  </si>
  <si>
    <t xml:space="preserve">Câble armé U 1000 RO 2V pour alimentation tout dimension </t>
  </si>
  <si>
    <t>Foyers et prises</t>
  </si>
  <si>
    <t>Interrupteur en simple allumage 220V-10A</t>
  </si>
  <si>
    <t>Interrupteur en simple allumage Etanche  220V-10A</t>
  </si>
  <si>
    <t xml:space="preserve">Prise de courant 2 x 10/16 A+T </t>
  </si>
  <si>
    <t>Lustrerie</t>
  </si>
  <si>
    <t>Panel LED carré 60x60</t>
  </si>
  <si>
    <t>Hublot étanche</t>
  </si>
  <si>
    <t>Applique étanche</t>
  </si>
  <si>
    <r>
      <rPr>
        <b/>
        <sz val="9"/>
        <rFont val="Century Gothic"/>
        <family val="2"/>
      </rPr>
      <t xml:space="preserve">                                                                    </t>
    </r>
    <r>
      <rPr>
        <b/>
        <u/>
        <sz val="9"/>
        <rFont val="Century Gothic"/>
        <family val="2"/>
      </rPr>
      <t>TOTAL ELECTRICITE –LUSTRERIE</t>
    </r>
  </si>
  <si>
    <t>VI- PLOMBERIE-SANITAIRE &amp; PROTECTION INCENDIE</t>
  </si>
  <si>
    <t>Réseau intérieur et extérieur</t>
  </si>
  <si>
    <t>Canalisation en PPR PN16 Diamètre 25</t>
  </si>
  <si>
    <t>mètre linéaire</t>
  </si>
  <si>
    <t>ML</t>
  </si>
  <si>
    <t>Canalisation en PPR PN16 Diamètre 32</t>
  </si>
  <si>
    <t>Vanne d'arrêt tout diamètre en PPR PN10</t>
  </si>
  <si>
    <t>Appareil sanitaire</t>
  </si>
  <si>
    <t xml:space="preserve">Siège W.C à l'anglaise type préscolaire y/c équipements </t>
  </si>
  <si>
    <r>
      <rPr>
        <b/>
        <sz val="9"/>
        <rFont val="Century Gothic"/>
        <family val="2"/>
      </rPr>
      <t xml:space="preserve">                                                </t>
    </r>
    <r>
      <rPr>
        <b/>
        <u/>
        <sz val="9"/>
        <rFont val="Century Gothic"/>
        <family val="2"/>
      </rPr>
      <t>TOTAL PLOMBERIE-SANITAIRE &amp; PROTECTION INCENDIE</t>
    </r>
  </si>
  <si>
    <t xml:space="preserve">VII- PEINTURE </t>
  </si>
  <si>
    <t>Peinture vinylique sur murs extérieurs</t>
  </si>
  <si>
    <t>Peinture Glycérophtalique laquée sur murs intérieurs et plafonds</t>
  </si>
  <si>
    <t>Peinture Glycérophtalique laquée sur menuiserie métallique</t>
  </si>
  <si>
    <r>
      <rPr>
        <b/>
        <sz val="9"/>
        <rFont val="Century Gothic"/>
        <family val="2"/>
      </rPr>
      <t xml:space="preserve">                                                                   </t>
    </r>
    <r>
      <rPr>
        <b/>
        <u/>
        <sz val="9"/>
        <rFont val="Century Gothic"/>
        <family val="2"/>
      </rPr>
      <t>TOTAL PEINTURE</t>
    </r>
  </si>
  <si>
    <t>VIII- AMENAGEMENT EXTERIEUR</t>
  </si>
  <si>
    <t>Mur de clôture décoratif (h=3,00m)</t>
  </si>
  <si>
    <t>Fourniture et pose de bordurettes de jardin T1</t>
  </si>
  <si>
    <t>Revêtement en rev sol</t>
  </si>
  <si>
    <r>
      <rPr>
        <b/>
        <sz val="9"/>
        <rFont val="Century Gothic"/>
        <family val="2"/>
      </rPr>
      <t xml:space="preserve">                                                                   </t>
    </r>
    <r>
      <rPr>
        <b/>
        <u/>
        <sz val="9"/>
        <rFont val="Century Gothic"/>
        <family val="2"/>
      </rPr>
      <t>TOTAL AMENAGEMENT EXTERIEUR</t>
    </r>
  </si>
  <si>
    <r>
      <rPr>
        <b/>
        <sz val="9"/>
        <rFont val="Century Gothic"/>
        <family val="2"/>
      </rPr>
      <t xml:space="preserve">                                                                                        </t>
    </r>
    <r>
      <rPr>
        <b/>
        <u/>
        <sz val="9"/>
        <rFont val="Century Gothic"/>
        <family val="2"/>
      </rPr>
      <t>RECAPITULATION:</t>
    </r>
  </si>
  <si>
    <t>TOTAL GENERAL H.T</t>
  </si>
  <si>
    <t>T.V.A  20%</t>
  </si>
  <si>
    <t>TOTAL GENERAL T.T.C</t>
  </si>
  <si>
    <t>MONTANT RABAIS OU MAJORATION</t>
  </si>
  <si>
    <t>TOTAL GENERAL APRES RABAIS OU MAJORATION TTC</t>
  </si>
  <si>
    <t>Qté Total</t>
  </si>
  <si>
    <t>le Forfait</t>
  </si>
  <si>
    <t>Raccordement au réseau d'assainissement existant</t>
  </si>
  <si>
    <t xml:space="preserve">Piquet de terre en  cuivre </t>
  </si>
  <si>
    <t>Interrupteur en double allumage 220V-10A</t>
  </si>
  <si>
    <t>Rampe en marbre</t>
  </si>
  <si>
    <t>Rideau en tissu</t>
  </si>
  <si>
    <t>Dallage en béton reflué y/c treillis soudés</t>
  </si>
  <si>
    <t>Mur de clôture simple de (h=2,50m)</t>
  </si>
  <si>
    <t>Lavabo type préscolaire y/c équipements</t>
  </si>
  <si>
    <t>siphon au sol de 15x15</t>
  </si>
  <si>
    <t>Aire de jeux pour enfantS</t>
  </si>
  <si>
    <t xml:space="preserve">                                                                                                        VI- PLOMBERIE-SANITAIRE &amp; PROTECTION INCENDIE</t>
  </si>
  <si>
    <t xml:space="preserve">                                                                                                         V- ELECTRICITE - LUSTRERIE</t>
  </si>
  <si>
    <t xml:space="preserve">                                                                                                         IV- MENUISERIE</t>
  </si>
  <si>
    <t xml:space="preserve">                                                                                                         III- REVETEMENT </t>
  </si>
  <si>
    <t xml:space="preserve">                                                                                                         II- ETANCHEITE</t>
  </si>
  <si>
    <t xml:space="preserve">                                                                                                         I- GROS-ŒUVRES </t>
  </si>
  <si>
    <t xml:space="preserve">                                                                                                        VII- PEINTURE  </t>
  </si>
  <si>
    <t>Frt</t>
  </si>
  <si>
    <t>château d'eau en plastique de 500L</t>
  </si>
  <si>
    <t>DEMOLITION DES MURS ET DIVERS ELEMENT EN BETON ARME</t>
  </si>
  <si>
    <t xml:space="preserve">Descente en PVC de  pour Gueulard </t>
  </si>
  <si>
    <t>Lamelle décoratif en béton brute</t>
  </si>
  <si>
    <t>Ponçage de la mosaique</t>
  </si>
  <si>
    <t>Revêtement sols en carreaux gres cerame</t>
  </si>
  <si>
    <t>Revêtement de sols en Gerflex  y/c plinthe</t>
  </si>
  <si>
    <t>Fenêtres en aluminium</t>
  </si>
  <si>
    <t>Tableau de protection</t>
  </si>
  <si>
    <t>Boite de Etanche</t>
  </si>
  <si>
    <t>BLOC AUTONOME DE SECURITE 70 LUMENS</t>
  </si>
  <si>
    <t>TAUX DE RABAIS (-) OU DE MAJORATION (+)</t>
  </si>
  <si>
    <t> ROYAUME DU MAROC 
Académie Régionale d’Education et de Formation
Région Laâyoune Sakia El Hamra
Direction Provinciale de Laâyoune</t>
  </si>
  <si>
    <t>BORDEREAU DES PRIX  -  DETAIL ESTIMATIF</t>
  </si>
  <si>
    <t>OBJET : TRAVAUX D’ACHÈVEMENT DE LA CONSTRUCTION DE 08 SALLES PRÉSCOLAIRES DANS LES ETABLISSEMENTS SCOLAIRES RELEVANT DE LA DIRECTION PROVINCIALE DE LAAYOUNE -LOT UNIQUE-</t>
  </si>
  <si>
    <t>APPEL D’OFFRES OUVERT AU RABAIS OU À MAJORATION N° 32/2026/ACHEV.PRES/DMENLAAY DU 04/11/2026 À 11h00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</si>
</sst>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#,##0.00&quot; dhs&quot;"/>
    <numFmt numFmtId="166" formatCode="#,##0.0"/>
    <numFmt numFmtId="167" formatCode="_-* #,##0\ _€_-;\-* #,##0\ _€_-;_-* &quot;-&quot;??\ _€_-;_-@_-"/>
  </numFmts>
  <fonts count="19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Times New Roman"/>
      <family val="1"/>
    </font>
    <font>
      <b/>
      <u/>
      <sz val="11"/>
      <name val="Times New Roman"/>
      <family val="1"/>
    </font>
    <font>
      <b/>
      <sz val="10"/>
      <name val="Arial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u/>
      <sz val="9"/>
      <name val="Century Gothic"/>
      <family val="2"/>
    </font>
    <font>
      <b/>
      <u/>
      <sz val="9"/>
      <color indexed="40"/>
      <name val="Century Gothic"/>
      <family val="2"/>
    </font>
    <font>
      <u/>
      <sz val="9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11"/>
      <name val="Calibri Light"/>
      <family val="1"/>
      <scheme val="major"/>
    </font>
    <font>
      <b/>
      <sz val="8"/>
      <name val="Arial"/>
      <family val="2"/>
    </font>
    <font>
      <b/>
      <sz val="14"/>
      <color theme="1"/>
      <name val="Andalus"/>
      <family val="1"/>
    </font>
    <font>
      <sz val="11"/>
      <color theme="1"/>
      <name val="Andalus"/>
      <family val="1"/>
    </font>
    <font>
      <b/>
      <sz val="12"/>
      <color theme="1"/>
      <name val="Andalus"/>
      <family val="1"/>
    </font>
    <font>
      <b/>
      <sz val="10"/>
      <color theme="1"/>
      <name val="Andalus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3" fillId="0" borderId="0" xfId="0" applyFont="1" applyAlignment="1">
      <alignment horizontal="left" vertical="top"/>
    </xf>
    <xf numFmtId="0" fontId="8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left" vertical="center"/>
    </xf>
    <xf numFmtId="0" fontId="8" fillId="0" borderId="8" xfId="1" applyFont="1" applyBorder="1" applyAlignment="1">
      <alignment horizontal="center" vertical="center" wrapText="1"/>
    </xf>
    <xf numFmtId="3" fontId="7" fillId="0" borderId="8" xfId="1" applyNumberFormat="1" applyFont="1" applyBorder="1" applyAlignment="1">
      <alignment horizontal="center" vertical="center" wrapText="1"/>
    </xf>
    <xf numFmtId="164" fontId="8" fillId="0" borderId="8" xfId="2" applyFont="1" applyFill="1" applyBorder="1" applyAlignment="1">
      <alignment horizontal="center" vertical="center" wrapText="1"/>
    </xf>
    <xf numFmtId="2" fontId="7" fillId="0" borderId="8" xfId="1" applyNumberFormat="1" applyFont="1" applyBorder="1" applyAlignment="1">
      <alignment vertical="center" wrapText="1"/>
    </xf>
    <xf numFmtId="0" fontId="7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7" fillId="0" borderId="10" xfId="1" applyFont="1" applyBorder="1" applyAlignment="1">
      <alignment horizontal="center" vertical="center" wrapText="1"/>
    </xf>
    <xf numFmtId="3" fontId="7" fillId="0" borderId="10" xfId="1" applyNumberFormat="1" applyFont="1" applyBorder="1" applyAlignment="1">
      <alignment horizontal="center" vertical="center" wrapText="1"/>
    </xf>
    <xf numFmtId="164" fontId="6" fillId="0" borderId="10" xfId="2" applyFont="1" applyFill="1" applyBorder="1" applyAlignment="1">
      <alignment vertical="center" wrapText="1"/>
    </xf>
    <xf numFmtId="164" fontId="7" fillId="0" borderId="10" xfId="2" applyFont="1" applyBorder="1" applyAlignment="1">
      <alignment vertical="center" wrapText="1"/>
    </xf>
    <xf numFmtId="0" fontId="7" fillId="0" borderId="10" xfId="1" applyFont="1" applyBorder="1" applyAlignment="1">
      <alignment horizontal="left" vertical="center" wrapText="1"/>
    </xf>
    <xf numFmtId="0" fontId="1" fillId="0" borderId="10" xfId="0" applyFont="1" applyBorder="1"/>
    <xf numFmtId="0" fontId="1" fillId="0" borderId="0" xfId="0" applyFont="1"/>
    <xf numFmtId="0" fontId="10" fillId="0" borderId="11" xfId="1" applyFont="1" applyBorder="1" applyAlignment="1">
      <alignment horizontal="left" vertical="center"/>
    </xf>
    <xf numFmtId="0" fontId="8" fillId="3" borderId="10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center" vertical="center" wrapText="1"/>
    </xf>
    <xf numFmtId="3" fontId="7" fillId="3" borderId="10" xfId="1" applyNumberFormat="1" applyFont="1" applyFill="1" applyBorder="1" applyAlignment="1">
      <alignment horizontal="center" vertical="center" wrapText="1"/>
    </xf>
    <xf numFmtId="164" fontId="6" fillId="3" borderId="10" xfId="2" applyFont="1" applyFill="1" applyBorder="1" applyAlignment="1">
      <alignment vertical="center" wrapText="1"/>
    </xf>
    <xf numFmtId="164" fontId="7" fillId="3" borderId="10" xfId="2" applyFont="1" applyFill="1" applyBorder="1" applyAlignment="1">
      <alignment vertical="center" wrapText="1"/>
    </xf>
    <xf numFmtId="0" fontId="0" fillId="3" borderId="0" xfId="0" applyFill="1"/>
    <xf numFmtId="0" fontId="7" fillId="3" borderId="10" xfId="1" applyFont="1" applyFill="1" applyBorder="1" applyAlignment="1">
      <alignment horizontal="left" vertical="center" wrapText="1"/>
    </xf>
    <xf numFmtId="0" fontId="1" fillId="3" borderId="10" xfId="0" applyFont="1" applyFill="1" applyBorder="1"/>
    <xf numFmtId="0" fontId="1" fillId="3" borderId="0" xfId="0" applyFont="1" applyFill="1"/>
    <xf numFmtId="0" fontId="10" fillId="3" borderId="11" xfId="1" applyFont="1" applyFill="1" applyBorder="1" applyAlignment="1">
      <alignment horizontal="left" vertical="center"/>
    </xf>
    <xf numFmtId="0" fontId="6" fillId="3" borderId="10" xfId="1" applyFont="1" applyFill="1" applyBorder="1" applyAlignment="1">
      <alignment horizontal="left" vertical="center" wrapText="1"/>
    </xf>
    <xf numFmtId="3" fontId="1" fillId="3" borderId="0" xfId="0" applyNumberFormat="1" applyFont="1" applyFill="1"/>
    <xf numFmtId="0" fontId="7" fillId="3" borderId="9" xfId="1" applyFont="1" applyFill="1" applyBorder="1" applyAlignment="1">
      <alignment horizontal="center" vertical="center"/>
    </xf>
    <xf numFmtId="164" fontId="6" fillId="2" borderId="15" xfId="2" applyFont="1" applyFill="1" applyBorder="1" applyAlignment="1">
      <alignment horizontal="right" vertical="center" wrapText="1"/>
    </xf>
    <xf numFmtId="0" fontId="8" fillId="3" borderId="7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left" vertical="center"/>
    </xf>
    <xf numFmtId="0" fontId="8" fillId="3" borderId="8" xfId="1" applyFont="1" applyFill="1" applyBorder="1" applyAlignment="1">
      <alignment horizontal="center" vertical="center" wrapText="1"/>
    </xf>
    <xf numFmtId="3" fontId="7" fillId="3" borderId="8" xfId="1" applyNumberFormat="1" applyFont="1" applyFill="1" applyBorder="1" applyAlignment="1">
      <alignment horizontal="center" vertical="center" wrapText="1"/>
    </xf>
    <xf numFmtId="164" fontId="8" fillId="3" borderId="8" xfId="2" applyFont="1" applyFill="1" applyBorder="1" applyAlignment="1">
      <alignment horizontal="center" vertical="center" wrapText="1"/>
    </xf>
    <xf numFmtId="2" fontId="7" fillId="3" borderId="8" xfId="1" applyNumberFormat="1" applyFont="1" applyFill="1" applyBorder="1" applyAlignment="1">
      <alignment vertical="center" wrapText="1"/>
    </xf>
    <xf numFmtId="4" fontId="6" fillId="2" borderId="15" xfId="1" applyNumberFormat="1" applyFont="1" applyFill="1" applyBorder="1" applyAlignment="1">
      <alignment vertical="center" wrapText="1"/>
    </xf>
    <xf numFmtId="164" fontId="1" fillId="3" borderId="10" xfId="2" applyFont="1" applyFill="1" applyBorder="1"/>
    <xf numFmtId="0" fontId="10" fillId="0" borderId="0" xfId="1" applyFont="1"/>
    <xf numFmtId="165" fontId="11" fillId="0" borderId="20" xfId="1" applyNumberFormat="1" applyFont="1" applyBorder="1" applyAlignment="1">
      <alignment horizontal="center" vertical="center"/>
    </xf>
    <xf numFmtId="165" fontId="11" fillId="0" borderId="21" xfId="1" applyNumberFormat="1" applyFont="1" applyBorder="1" applyAlignment="1">
      <alignment horizontal="center" vertical="center"/>
    </xf>
    <xf numFmtId="165" fontId="11" fillId="0" borderId="22" xfId="1" applyNumberFormat="1" applyFont="1" applyBorder="1" applyAlignment="1">
      <alignment horizontal="center" vertical="center"/>
    </xf>
    <xf numFmtId="4" fontId="12" fillId="0" borderId="26" xfId="1" applyNumberFormat="1" applyFont="1" applyBorder="1" applyAlignment="1">
      <alignment horizontal="center" vertical="center"/>
    </xf>
    <xf numFmtId="4" fontId="12" fillId="5" borderId="27" xfId="1" applyNumberFormat="1" applyFont="1" applyFill="1" applyBorder="1" applyAlignment="1">
      <alignment horizontal="center" vertical="center"/>
    </xf>
    <xf numFmtId="4" fontId="12" fillId="5" borderId="15" xfId="1" applyNumberFormat="1" applyFont="1" applyFill="1" applyBorder="1" applyAlignment="1">
      <alignment horizontal="center" vertical="center"/>
    </xf>
    <xf numFmtId="164" fontId="0" fillId="0" borderId="0" xfId="0" applyNumberFormat="1"/>
    <xf numFmtId="164" fontId="0" fillId="0" borderId="0" xfId="2" applyFont="1"/>
    <xf numFmtId="4" fontId="7" fillId="0" borderId="10" xfId="1" applyNumberFormat="1" applyFont="1" applyBorder="1" applyAlignment="1">
      <alignment horizontal="center" vertical="center" wrapText="1"/>
    </xf>
    <xf numFmtId="166" fontId="7" fillId="3" borderId="10" xfId="1" applyNumberFormat="1" applyFont="1" applyFill="1" applyBorder="1" applyAlignment="1">
      <alignment horizontal="center" vertical="center" wrapText="1"/>
    </xf>
    <xf numFmtId="4" fontId="7" fillId="3" borderId="10" xfId="1" applyNumberFormat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vertical="center" wrapText="1"/>
    </xf>
    <xf numFmtId="0" fontId="8" fillId="4" borderId="14" xfId="1" applyFont="1" applyFill="1" applyBorder="1" applyAlignment="1">
      <alignment vertical="center" wrapText="1"/>
    </xf>
    <xf numFmtId="10" fontId="12" fillId="5" borderId="27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  <xf numFmtId="3" fontId="6" fillId="2" borderId="5" xfId="1" applyNumberFormat="1" applyFont="1" applyFill="1" applyBorder="1" applyAlignment="1">
      <alignment horizontal="center" vertical="center" wrapText="1"/>
    </xf>
    <xf numFmtId="2" fontId="6" fillId="2" borderId="2" xfId="1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11" fillId="0" borderId="17" xfId="1" applyFont="1" applyBorder="1" applyAlignment="1">
      <alignment horizontal="left" vertical="center"/>
    </xf>
    <xf numFmtId="0" fontId="11" fillId="0" borderId="18" xfId="1" applyFont="1" applyBorder="1" applyAlignment="1">
      <alignment horizontal="left" vertical="center"/>
    </xf>
    <xf numFmtId="0" fontId="11" fillId="0" borderId="19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11" fillId="0" borderId="10" xfId="1" applyFont="1" applyBorder="1" applyAlignment="1">
      <alignment horizontal="left" vertical="center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8" fillId="0" borderId="16" xfId="1" applyFont="1" applyBorder="1" applyAlignment="1">
      <alignment horizontal="left" vertical="center"/>
    </xf>
    <xf numFmtId="0" fontId="12" fillId="5" borderId="23" xfId="1" applyFont="1" applyFill="1" applyBorder="1" applyAlignment="1">
      <alignment horizontal="center" vertical="center"/>
    </xf>
    <xf numFmtId="0" fontId="12" fillId="5" borderId="24" xfId="1" applyFont="1" applyFill="1" applyBorder="1" applyAlignment="1">
      <alignment horizontal="center" vertical="center"/>
    </xf>
    <xf numFmtId="0" fontId="12" fillId="5" borderId="28" xfId="1" applyFont="1" applyFill="1" applyBorder="1" applyAlignment="1">
      <alignment horizontal="center" vertical="center"/>
    </xf>
    <xf numFmtId="0" fontId="12" fillId="5" borderId="29" xfId="1" applyFont="1" applyFill="1" applyBorder="1" applyAlignment="1">
      <alignment horizontal="center" vertical="center"/>
    </xf>
    <xf numFmtId="0" fontId="8" fillId="4" borderId="12" xfId="1" applyFont="1" applyFill="1" applyBorder="1" applyAlignment="1">
      <alignment horizontal="left" vertical="center" wrapText="1"/>
    </xf>
    <xf numFmtId="0" fontId="8" fillId="4" borderId="13" xfId="1" applyFont="1" applyFill="1" applyBorder="1" applyAlignment="1">
      <alignment horizontal="left" vertical="center" wrapText="1"/>
    </xf>
    <xf numFmtId="0" fontId="13" fillId="3" borderId="0" xfId="4" applyFont="1" applyFill="1" applyAlignment="1">
      <alignment horizontal="center"/>
    </xf>
    <xf numFmtId="0" fontId="13" fillId="3" borderId="0" xfId="4" applyFont="1" applyFill="1"/>
    <xf numFmtId="2" fontId="13" fillId="3" borderId="0" xfId="5" applyNumberFormat="1" applyFont="1" applyFill="1" applyAlignment="1" applyProtection="1">
      <alignment horizontal="center"/>
    </xf>
    <xf numFmtId="164" fontId="13" fillId="3" borderId="0" xfId="5" applyFont="1" applyFill="1" applyAlignment="1" applyProtection="1">
      <alignment horizontal="center"/>
    </xf>
    <xf numFmtId="0" fontId="14" fillId="0" borderId="0" xfId="0" applyFont="1" applyAlignment="1">
      <alignment horizontal="center" vertical="top" wrapText="1"/>
    </xf>
    <xf numFmtId="167" fontId="15" fillId="6" borderId="12" xfId="0" applyNumberFormat="1" applyFont="1" applyFill="1" applyBorder="1" applyAlignment="1">
      <alignment horizontal="center" vertical="center"/>
    </xf>
    <xf numFmtId="167" fontId="15" fillId="6" borderId="13" xfId="0" applyNumberFormat="1" applyFont="1" applyFill="1" applyBorder="1" applyAlignment="1">
      <alignment horizontal="center" vertical="center"/>
    </xf>
    <xf numFmtId="167" fontId="15" fillId="6" borderId="14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167" fontId="17" fillId="7" borderId="12" xfId="0" applyNumberFormat="1" applyFont="1" applyFill="1" applyBorder="1" applyAlignment="1">
      <alignment horizontal="center" vertical="center" wrapText="1"/>
    </xf>
    <xf numFmtId="167" fontId="17" fillId="7" borderId="13" xfId="0" applyNumberFormat="1" applyFont="1" applyFill="1" applyBorder="1" applyAlignment="1">
      <alignment horizontal="center" vertical="center" wrapText="1"/>
    </xf>
    <xf numFmtId="167" fontId="17" fillId="7" borderId="14" xfId="0" applyNumberFormat="1" applyFont="1" applyFill="1" applyBorder="1" applyAlignment="1">
      <alignment horizontal="center" vertical="center" wrapText="1"/>
    </xf>
    <xf numFmtId="167" fontId="18" fillId="0" borderId="0" xfId="0" applyNumberFormat="1" applyFont="1" applyFill="1" applyBorder="1" applyAlignment="1">
      <alignment horizontal="center" vertical="center" wrapText="1"/>
    </xf>
  </cellXfs>
  <cellStyles count="6">
    <cellStyle name="Milliers 15" xfId="3" xr:uid="{00000000-0005-0000-0000-000000000000}"/>
    <cellStyle name="Milliers 2 2 2" xfId="5" xr:uid="{DC89E231-5674-4E8C-8DAD-3CF064BB6410}"/>
    <cellStyle name="Milliers 3" xfId="2" xr:uid="{00000000-0005-0000-0000-000001000000}"/>
    <cellStyle name="Normal" xfId="0" builtinId="0"/>
    <cellStyle name="Normal 2 2 2" xfId="1" xr:uid="{00000000-0005-0000-0000-000003000000}"/>
    <cellStyle name="Normal 6 2" xfId="4" xr:uid="{F38C58C5-3E3F-42C6-BA82-1A8CE88691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1449133</xdr:colOff>
      <xdr:row>0</xdr:row>
      <xdr:rowOff>216219</xdr:rowOff>
    </xdr:from>
    <xdr:to>
      <xdr:col>2</xdr:col>
      <xdr:colOff>47625</xdr:colOff>
      <xdr:row>2</xdr:row>
      <xdr:rowOff>95250</xdr:rowOff>
    </xdr:to>
    <xdr:pic>
      <xdr:nvPicPr>
        <xdr:cNvPr id="2" name="Image 1" descr="Accueil">
          <a:extLst>
            <a:ext uri="{FF2B5EF4-FFF2-40B4-BE49-F238E27FC236}">
              <a16:creationId xmlns:a16="http://schemas.microsoft.com/office/drawing/2014/main" id="{A762A72D-183F-41CB-A7A1-2B918E18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208" y="216219"/>
          <a:ext cx="2865692" cy="688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BF195"/>
  <sheetViews>
    <sheetView tabSelected="1" topLeftCell="A6" workbookViewId="0">
      <selection activeCell="J11" sqref="J11"/>
    </sheetView>
  </sheetViews>
  <sheetFormatPr baseColWidth="10" defaultRowHeight="12.75" x14ac:dyDescent="0.2"/>
  <cols>
    <col min="1" max="1" width="9" style="1" customWidth="1"/>
    <col min="2" max="2" width="64" customWidth="1"/>
    <col min="3" max="3" width="4.42578125" customWidth="1"/>
    <col min="4" max="4" width="9.42578125" style="2" customWidth="1"/>
    <col min="5" max="5" width="11" customWidth="1"/>
    <col min="6" max="6" width="19.28515625" customWidth="1"/>
  </cols>
  <sheetData>
    <row r="1" spans="1:6" s="88" customFormat="1" ht="48" customHeight="1" x14ac:dyDescent="0.25">
      <c r="A1" s="87"/>
      <c r="C1" s="87"/>
      <c r="D1" s="89"/>
      <c r="E1" s="90"/>
      <c r="F1" s="90"/>
    </row>
    <row r="2" spans="1:6" s="88" customFormat="1" ht="15.75" customHeight="1" x14ac:dyDescent="0.25">
      <c r="A2" s="1"/>
      <c r="B2"/>
      <c r="C2"/>
      <c r="D2" s="2"/>
      <c r="E2"/>
      <c r="F2"/>
    </row>
    <row r="3" spans="1:6" s="88" customFormat="1" ht="16.5" customHeight="1" x14ac:dyDescent="0.25">
      <c r="A3" s="1"/>
      <c r="B3"/>
      <c r="C3"/>
      <c r="D3" s="2"/>
      <c r="E3"/>
      <c r="F3"/>
    </row>
    <row r="4" spans="1:6" s="88" customFormat="1" ht="45" customHeight="1" x14ac:dyDescent="0.25">
      <c r="A4" s="1"/>
      <c r="B4" s="91" t="s">
        <v>136</v>
      </c>
      <c r="C4" s="91"/>
      <c r="D4" s="91"/>
      <c r="E4" s="91"/>
      <c r="F4"/>
    </row>
    <row r="5" spans="1:6" s="88" customFormat="1" ht="16.5" customHeight="1" x14ac:dyDescent="0.25">
      <c r="A5" s="1"/>
      <c r="B5"/>
      <c r="C5"/>
      <c r="D5" s="2"/>
      <c r="E5"/>
      <c r="F5"/>
    </row>
    <row r="6" spans="1:6" s="88" customFormat="1" ht="18" customHeight="1" thickBot="1" x14ac:dyDescent="0.3">
      <c r="A6" s="1"/>
      <c r="B6"/>
      <c r="C6"/>
      <c r="D6" s="2"/>
      <c r="E6"/>
      <c r="F6"/>
    </row>
    <row r="7" spans="1:6" s="95" customFormat="1" ht="26.25" thickBot="1" x14ac:dyDescent="0.25">
      <c r="A7" s="92" t="s">
        <v>137</v>
      </c>
      <c r="B7" s="93"/>
      <c r="C7" s="93"/>
      <c r="D7" s="93"/>
      <c r="E7" s="93"/>
      <c r="F7" s="94"/>
    </row>
    <row r="8" spans="1:6" s="88" customFormat="1" ht="14.25" customHeight="1" x14ac:dyDescent="0.25">
      <c r="A8" s="1"/>
      <c r="B8"/>
      <c r="C8"/>
      <c r="D8" s="2"/>
      <c r="E8"/>
      <c r="F8"/>
    </row>
    <row r="9" spans="1:6" ht="9" hidden="1" customHeight="1" x14ac:dyDescent="0.2"/>
    <row r="10" spans="1:6" ht="20.25" x14ac:dyDescent="0.2">
      <c r="A10" s="99" t="s">
        <v>139</v>
      </c>
      <c r="B10" s="99"/>
      <c r="C10" s="99"/>
      <c r="D10" s="99"/>
      <c r="E10" s="99"/>
      <c r="F10" s="99"/>
    </row>
    <row r="11" spans="1:6" ht="18.75" thickBot="1" x14ac:dyDescent="0.25">
      <c r="A11" s="57"/>
      <c r="B11" s="57"/>
      <c r="C11" s="57"/>
      <c r="D11" s="57"/>
      <c r="E11" s="57"/>
      <c r="F11" s="57"/>
    </row>
    <row r="12" spans="1:6" s="3" customFormat="1" ht="39.75" customHeight="1" thickBot="1" x14ac:dyDescent="0.25">
      <c r="A12" s="96" t="s">
        <v>138</v>
      </c>
      <c r="B12" s="97"/>
      <c r="C12" s="97"/>
      <c r="D12" s="97"/>
      <c r="E12" s="97"/>
      <c r="F12" s="98"/>
    </row>
    <row r="13" spans="1:6" s="3" customFormat="1" ht="14.25" x14ac:dyDescent="0.2">
      <c r="A13" s="58"/>
      <c r="B13" s="58"/>
      <c r="C13" s="58"/>
      <c r="D13" s="58"/>
      <c r="E13" s="58"/>
      <c r="F13" s="58"/>
    </row>
    <row r="14" spans="1:6" ht="13.5" thickBot="1" x14ac:dyDescent="0.25">
      <c r="A14" s="59"/>
      <c r="B14" s="59"/>
      <c r="C14" s="59"/>
      <c r="D14" s="59"/>
      <c r="E14" s="59"/>
      <c r="F14" s="59"/>
    </row>
    <row r="15" spans="1:6" ht="28.9" customHeight="1" x14ac:dyDescent="0.2">
      <c r="A15" s="60" t="s">
        <v>0</v>
      </c>
      <c r="B15" s="62" t="s">
        <v>1</v>
      </c>
      <c r="C15" s="62" t="s">
        <v>2</v>
      </c>
      <c r="D15" s="64" t="s">
        <v>104</v>
      </c>
      <c r="E15" s="66" t="s">
        <v>3</v>
      </c>
      <c r="F15" s="68" t="s">
        <v>4</v>
      </c>
    </row>
    <row r="16" spans="1:6" ht="28.9" customHeight="1" thickBot="1" x14ac:dyDescent="0.25">
      <c r="A16" s="61"/>
      <c r="B16" s="63"/>
      <c r="C16" s="63"/>
      <c r="D16" s="65"/>
      <c r="E16" s="67"/>
      <c r="F16" s="69"/>
    </row>
    <row r="17" spans="1:16" ht="17.649999999999999" customHeight="1" x14ac:dyDescent="0.2">
      <c r="A17" s="4"/>
      <c r="B17" s="5" t="s">
        <v>5</v>
      </c>
      <c r="C17" s="6"/>
      <c r="D17" s="7"/>
      <c r="E17" s="8"/>
      <c r="F17" s="9"/>
    </row>
    <row r="18" spans="1:16" ht="15.4" customHeight="1" x14ac:dyDescent="0.2">
      <c r="A18" s="10"/>
      <c r="B18" s="11" t="s">
        <v>6</v>
      </c>
      <c r="C18" s="12"/>
      <c r="D18" s="13"/>
      <c r="E18" s="14"/>
      <c r="F18" s="15"/>
    </row>
    <row r="19" spans="1:16" s="18" customFormat="1" ht="15" customHeight="1" x14ac:dyDescent="0.2">
      <c r="A19" s="10">
        <v>1</v>
      </c>
      <c r="B19" s="16" t="s">
        <v>7</v>
      </c>
      <c r="C19" s="12"/>
      <c r="D19" s="13"/>
      <c r="E19" s="17"/>
      <c r="F19" s="15">
        <f t="shared" ref="F19:F59" si="0">E19*D19</f>
        <v>0</v>
      </c>
    </row>
    <row r="20" spans="1:16" ht="16.149999999999999" customHeight="1" x14ac:dyDescent="0.2">
      <c r="A20" s="10"/>
      <c r="B20" s="19" t="s">
        <v>8</v>
      </c>
      <c r="C20" s="12" t="s">
        <v>9</v>
      </c>
      <c r="D20" s="13">
        <v>720</v>
      </c>
      <c r="E20" s="14">
        <v>8</v>
      </c>
      <c r="F20" s="15">
        <f t="shared" si="0"/>
        <v>5760</v>
      </c>
    </row>
    <row r="21" spans="1:16" s="18" customFormat="1" ht="22.15" customHeight="1" x14ac:dyDescent="0.2">
      <c r="A21" s="10">
        <v>2</v>
      </c>
      <c r="B21" s="16" t="s">
        <v>125</v>
      </c>
      <c r="C21" s="12"/>
      <c r="D21" s="13"/>
      <c r="E21" s="17"/>
      <c r="F21" s="15">
        <f t="shared" ref="F21:F22" si="1">E21*D21</f>
        <v>0</v>
      </c>
    </row>
    <row r="22" spans="1:16" ht="16.149999999999999" customHeight="1" x14ac:dyDescent="0.2">
      <c r="A22" s="10"/>
      <c r="B22" s="19" t="s">
        <v>105</v>
      </c>
      <c r="C22" s="12" t="s">
        <v>123</v>
      </c>
      <c r="D22" s="13">
        <v>1</v>
      </c>
      <c r="E22" s="14">
        <v>5000</v>
      </c>
      <c r="F22" s="15">
        <f t="shared" si="1"/>
        <v>5000</v>
      </c>
    </row>
    <row r="23" spans="1:16" s="18" customFormat="1" ht="15" customHeight="1" x14ac:dyDescent="0.2">
      <c r="A23" s="10">
        <v>3</v>
      </c>
      <c r="B23" s="16" t="s">
        <v>12</v>
      </c>
      <c r="C23" s="12"/>
      <c r="D23" s="13"/>
      <c r="E23" s="17"/>
      <c r="F23" s="15">
        <f t="shared" si="0"/>
        <v>0</v>
      </c>
    </row>
    <row r="24" spans="1:16" ht="16.149999999999999" customHeight="1" x14ac:dyDescent="0.2">
      <c r="A24" s="10"/>
      <c r="B24" s="19" t="s">
        <v>10</v>
      </c>
      <c r="C24" s="12" t="s">
        <v>11</v>
      </c>
      <c r="D24" s="13">
        <v>270</v>
      </c>
      <c r="E24" s="14">
        <v>120</v>
      </c>
      <c r="F24" s="15">
        <f t="shared" si="0"/>
        <v>32400</v>
      </c>
    </row>
    <row r="25" spans="1:16" ht="15.4" customHeight="1" x14ac:dyDescent="0.2">
      <c r="A25" s="10"/>
      <c r="B25" s="11" t="s">
        <v>16</v>
      </c>
      <c r="C25" s="12"/>
      <c r="D25" s="13"/>
      <c r="E25" s="14"/>
      <c r="F25" s="15">
        <f t="shared" si="0"/>
        <v>0</v>
      </c>
    </row>
    <row r="26" spans="1:16" s="28" customFormat="1" ht="15" customHeight="1" x14ac:dyDescent="0.2">
      <c r="A26" s="10">
        <v>4</v>
      </c>
      <c r="B26" s="26" t="s">
        <v>17</v>
      </c>
      <c r="C26" s="21"/>
      <c r="D26" s="22"/>
      <c r="E26" s="27"/>
      <c r="F26" s="15">
        <f t="shared" si="0"/>
        <v>0</v>
      </c>
      <c r="G26"/>
      <c r="H26"/>
      <c r="I26"/>
      <c r="J26"/>
      <c r="K26"/>
      <c r="L26"/>
      <c r="M26"/>
      <c r="N26"/>
      <c r="O26"/>
      <c r="P26"/>
    </row>
    <row r="27" spans="1:16" ht="16.149999999999999" customHeight="1" x14ac:dyDescent="0.2">
      <c r="A27" s="10"/>
      <c r="B27" s="19" t="s">
        <v>18</v>
      </c>
      <c r="C27" s="12" t="s">
        <v>19</v>
      </c>
      <c r="D27" s="13">
        <v>3</v>
      </c>
      <c r="E27" s="14">
        <v>5000</v>
      </c>
      <c r="F27" s="15">
        <f t="shared" si="0"/>
        <v>15000</v>
      </c>
    </row>
    <row r="28" spans="1:16" s="28" customFormat="1" ht="15" customHeight="1" x14ac:dyDescent="0.2">
      <c r="A28" s="10">
        <f>A26+1</f>
        <v>5</v>
      </c>
      <c r="B28" s="26" t="s">
        <v>106</v>
      </c>
      <c r="C28" s="21"/>
      <c r="D28" s="22"/>
      <c r="E28" s="27"/>
      <c r="F28" s="15">
        <f t="shared" ref="F28:F29" si="2">E28*D28</f>
        <v>0</v>
      </c>
      <c r="G28"/>
      <c r="H28"/>
      <c r="I28"/>
      <c r="J28"/>
      <c r="K28"/>
      <c r="L28"/>
      <c r="M28"/>
      <c r="N28"/>
      <c r="O28"/>
      <c r="P28"/>
    </row>
    <row r="29" spans="1:16" ht="16.149999999999999" customHeight="1" x14ac:dyDescent="0.2">
      <c r="A29" s="10"/>
      <c r="B29" s="19" t="s">
        <v>18</v>
      </c>
      <c r="C29" s="12" t="s">
        <v>19</v>
      </c>
      <c r="D29" s="13">
        <v>1</v>
      </c>
      <c r="E29" s="14">
        <v>1000</v>
      </c>
      <c r="F29" s="15">
        <f t="shared" si="2"/>
        <v>1000</v>
      </c>
    </row>
    <row r="30" spans="1:16" s="28" customFormat="1" ht="15" customHeight="1" x14ac:dyDescent="0.2">
      <c r="A30" s="10"/>
      <c r="B30" s="30" t="s">
        <v>20</v>
      </c>
      <c r="C30" s="21"/>
      <c r="D30" s="22"/>
      <c r="E30" s="27"/>
      <c r="F30" s="24"/>
      <c r="G30"/>
      <c r="H30"/>
      <c r="I30"/>
      <c r="J30"/>
      <c r="K30"/>
      <c r="L30"/>
      <c r="M30"/>
      <c r="N30"/>
      <c r="O30"/>
      <c r="P30"/>
    </row>
    <row r="31" spans="1:16" s="28" customFormat="1" ht="15" customHeight="1" x14ac:dyDescent="0.2">
      <c r="A31" s="10">
        <f>A28+1</f>
        <v>6</v>
      </c>
      <c r="B31" s="26" t="s">
        <v>21</v>
      </c>
      <c r="C31" s="21"/>
      <c r="D31" s="22"/>
      <c r="E31" s="27"/>
      <c r="F31" s="24">
        <f t="shared" si="0"/>
        <v>0</v>
      </c>
      <c r="G31"/>
      <c r="H31"/>
      <c r="I31"/>
      <c r="J31"/>
      <c r="K31"/>
      <c r="L31"/>
      <c r="M31"/>
      <c r="N31"/>
      <c r="O31"/>
      <c r="P31"/>
    </row>
    <row r="32" spans="1:16" s="25" customFormat="1" ht="16.149999999999999" customHeight="1" x14ac:dyDescent="0.2">
      <c r="A32" s="10"/>
      <c r="B32" s="29" t="s">
        <v>22</v>
      </c>
      <c r="C32" s="21" t="s">
        <v>23</v>
      </c>
      <c r="D32" s="22">
        <v>3</v>
      </c>
      <c r="E32" s="23">
        <v>300</v>
      </c>
      <c r="F32" s="24">
        <f t="shared" si="0"/>
        <v>900</v>
      </c>
      <c r="G32"/>
      <c r="H32"/>
      <c r="I32"/>
      <c r="J32"/>
      <c r="K32"/>
      <c r="L32"/>
      <c r="M32"/>
      <c r="N32"/>
      <c r="O32"/>
      <c r="P32"/>
    </row>
    <row r="33" spans="1:58" s="28" customFormat="1" ht="15" customHeight="1" x14ac:dyDescent="0.2">
      <c r="A33" s="10">
        <f>A31+1</f>
        <v>7</v>
      </c>
      <c r="B33" s="26" t="s">
        <v>24</v>
      </c>
      <c r="C33" s="21"/>
      <c r="D33" s="22"/>
      <c r="E33" s="27"/>
      <c r="F33" s="24">
        <f t="shared" si="0"/>
        <v>0</v>
      </c>
      <c r="G33"/>
      <c r="H33"/>
      <c r="I33"/>
      <c r="J33"/>
      <c r="K33"/>
      <c r="L33"/>
      <c r="M33"/>
      <c r="N33"/>
      <c r="O33"/>
      <c r="P33"/>
    </row>
    <row r="34" spans="1:58" s="25" customFormat="1" ht="16.149999999999999" customHeight="1" x14ac:dyDescent="0.2">
      <c r="A34" s="10"/>
      <c r="B34" s="29" t="s">
        <v>22</v>
      </c>
      <c r="C34" s="21" t="s">
        <v>23</v>
      </c>
      <c r="D34" s="22">
        <v>20</v>
      </c>
      <c r="E34" s="23">
        <v>375</v>
      </c>
      <c r="F34" s="24">
        <f t="shared" si="0"/>
        <v>7500</v>
      </c>
      <c r="G34"/>
      <c r="H34"/>
      <c r="I34"/>
      <c r="J34"/>
      <c r="K34"/>
      <c r="L34"/>
      <c r="M34"/>
      <c r="N34"/>
      <c r="O34"/>
      <c r="P34"/>
    </row>
    <row r="35" spans="1:58" s="28" customFormat="1" ht="15" customHeight="1" x14ac:dyDescent="0.2">
      <c r="A35" s="10">
        <f>A33+1</f>
        <v>8</v>
      </c>
      <c r="B35" s="26" t="s">
        <v>25</v>
      </c>
      <c r="C35" s="21"/>
      <c r="D35" s="22"/>
      <c r="E35" s="27"/>
      <c r="F35" s="24">
        <f t="shared" si="0"/>
        <v>0</v>
      </c>
      <c r="G35"/>
      <c r="H35"/>
      <c r="I35"/>
      <c r="J35"/>
      <c r="K35"/>
      <c r="L35"/>
      <c r="M35"/>
      <c r="N35"/>
      <c r="O35"/>
      <c r="P35"/>
    </row>
    <row r="36" spans="1:58" s="25" customFormat="1" ht="16.149999999999999" customHeight="1" x14ac:dyDescent="0.2">
      <c r="A36" s="10"/>
      <c r="B36" s="29" t="s">
        <v>26</v>
      </c>
      <c r="C36" s="21" t="s">
        <v>13</v>
      </c>
      <c r="D36" s="22">
        <v>150</v>
      </c>
      <c r="E36" s="23">
        <v>250</v>
      </c>
      <c r="F36" s="24">
        <f t="shared" si="0"/>
        <v>37500</v>
      </c>
      <c r="G36"/>
      <c r="H36"/>
      <c r="I36"/>
      <c r="J36"/>
      <c r="K36"/>
      <c r="L36"/>
      <c r="M36"/>
      <c r="N36"/>
      <c r="O36"/>
      <c r="P36"/>
    </row>
    <row r="37" spans="1:58" s="18" customFormat="1" ht="15" customHeight="1" x14ac:dyDescent="0.2">
      <c r="A37" s="10">
        <f>A35+1</f>
        <v>9</v>
      </c>
      <c r="B37" s="16" t="s">
        <v>126</v>
      </c>
      <c r="C37" s="12"/>
      <c r="D37" s="13"/>
      <c r="E37" s="17"/>
      <c r="F37" s="15">
        <f>E37*D37</f>
        <v>0</v>
      </c>
      <c r="G37"/>
      <c r="H37"/>
      <c r="I37"/>
      <c r="J37"/>
      <c r="K37"/>
      <c r="L37"/>
      <c r="M37"/>
      <c r="N37"/>
      <c r="O37"/>
      <c r="P37"/>
    </row>
    <row r="38" spans="1:58" ht="16.149999999999999" customHeight="1" x14ac:dyDescent="0.2">
      <c r="A38" s="10"/>
      <c r="B38" s="19" t="s">
        <v>27</v>
      </c>
      <c r="C38" s="21" t="s">
        <v>2</v>
      </c>
      <c r="D38" s="22">
        <v>7</v>
      </c>
      <c r="E38" s="14">
        <v>225</v>
      </c>
      <c r="F38" s="15">
        <f>E38*D38</f>
        <v>1575</v>
      </c>
    </row>
    <row r="39" spans="1:58" s="28" customFormat="1" ht="15" customHeight="1" x14ac:dyDescent="0.2">
      <c r="A39" s="10">
        <f>A37+1</f>
        <v>10</v>
      </c>
      <c r="B39" s="26" t="s">
        <v>28</v>
      </c>
      <c r="C39" s="21"/>
      <c r="D39" s="22"/>
      <c r="E39" s="27"/>
      <c r="F39" s="24">
        <f t="shared" si="0"/>
        <v>0</v>
      </c>
      <c r="G39"/>
      <c r="H39"/>
      <c r="I39"/>
      <c r="J39"/>
      <c r="K39"/>
      <c r="L39"/>
      <c r="M39"/>
      <c r="N39"/>
      <c r="O39"/>
      <c r="P39"/>
    </row>
    <row r="40" spans="1:58" s="25" customFormat="1" ht="16.149999999999999" customHeight="1" x14ac:dyDescent="0.2">
      <c r="A40" s="10"/>
      <c r="B40" s="29" t="s">
        <v>27</v>
      </c>
      <c r="C40" s="21" t="s">
        <v>2</v>
      </c>
      <c r="D40" s="22">
        <v>8</v>
      </c>
      <c r="E40" s="23">
        <v>200</v>
      </c>
      <c r="F40" s="24">
        <f t="shared" si="0"/>
        <v>1600</v>
      </c>
      <c r="G40"/>
      <c r="H40"/>
      <c r="I40"/>
      <c r="J40"/>
      <c r="K40"/>
      <c r="L40"/>
      <c r="M40"/>
      <c r="N40"/>
      <c r="O40"/>
      <c r="P40"/>
    </row>
    <row r="41" spans="1:58" ht="15.4" customHeight="1" x14ac:dyDescent="0.2">
      <c r="A41" s="10"/>
      <c r="B41" s="11" t="s">
        <v>29</v>
      </c>
      <c r="C41" s="12"/>
      <c r="D41" s="13"/>
      <c r="E41" s="14"/>
      <c r="F41" s="15"/>
    </row>
    <row r="42" spans="1:58" s="18" customFormat="1" ht="15" customHeight="1" x14ac:dyDescent="0.2">
      <c r="A42" s="10">
        <f>A39+1</f>
        <v>11</v>
      </c>
      <c r="B42" s="16" t="s">
        <v>30</v>
      </c>
      <c r="C42" s="12"/>
      <c r="D42" s="13"/>
      <c r="E42" s="17"/>
      <c r="F42" s="15">
        <f t="shared" si="0"/>
        <v>0</v>
      </c>
      <c r="G42"/>
      <c r="H42"/>
      <c r="I42"/>
      <c r="J42"/>
      <c r="K42"/>
      <c r="L42"/>
      <c r="M42"/>
      <c r="N42"/>
      <c r="O42"/>
      <c r="P42"/>
    </row>
    <row r="43" spans="1:58" ht="16.149999999999999" customHeight="1" x14ac:dyDescent="0.2">
      <c r="A43" s="10"/>
      <c r="B43" s="19" t="s">
        <v>10</v>
      </c>
      <c r="C43" s="12" t="s">
        <v>11</v>
      </c>
      <c r="D43" s="51">
        <v>23</v>
      </c>
      <c r="E43" s="14">
        <v>1100</v>
      </c>
      <c r="F43" s="15">
        <f t="shared" si="0"/>
        <v>25300</v>
      </c>
    </row>
    <row r="44" spans="1:58" s="18" customFormat="1" ht="15" customHeight="1" x14ac:dyDescent="0.2">
      <c r="A44" s="10">
        <f>A42+1</f>
        <v>12</v>
      </c>
      <c r="B44" s="16" t="s">
        <v>31</v>
      </c>
      <c r="C44" s="12"/>
      <c r="D44" s="13"/>
      <c r="E44" s="17"/>
      <c r="F44" s="15">
        <f t="shared" si="0"/>
        <v>0</v>
      </c>
      <c r="G44"/>
      <c r="H44"/>
      <c r="I44"/>
      <c r="J44"/>
      <c r="K44"/>
      <c r="L44"/>
      <c r="M44"/>
      <c r="N44"/>
      <c r="O44"/>
      <c r="P44"/>
    </row>
    <row r="45" spans="1:58" ht="16.149999999999999" customHeight="1" x14ac:dyDescent="0.2">
      <c r="A45" s="10"/>
      <c r="B45" s="19" t="s">
        <v>14</v>
      </c>
      <c r="C45" s="12" t="s">
        <v>15</v>
      </c>
      <c r="D45" s="13">
        <v>3000</v>
      </c>
      <c r="E45" s="14">
        <v>13</v>
      </c>
      <c r="F45" s="15">
        <f t="shared" si="0"/>
        <v>39000</v>
      </c>
    </row>
    <row r="46" spans="1:58" s="18" customFormat="1" ht="28.5" x14ac:dyDescent="0.2">
      <c r="A46" s="10">
        <f>A44+1</f>
        <v>13</v>
      </c>
      <c r="B46" s="16" t="s">
        <v>32</v>
      </c>
      <c r="C46" s="12"/>
      <c r="D46" s="13"/>
      <c r="E46" s="17"/>
      <c r="F46" s="15">
        <f t="shared" si="0"/>
        <v>0</v>
      </c>
      <c r="G46"/>
      <c r="H46"/>
      <c r="I46"/>
      <c r="J46"/>
      <c r="K46"/>
      <c r="L46"/>
      <c r="M46"/>
      <c r="N46"/>
      <c r="O46"/>
      <c r="P46"/>
    </row>
    <row r="47" spans="1:58" ht="16.149999999999999" customHeight="1" x14ac:dyDescent="0.2">
      <c r="A47" s="10"/>
      <c r="B47" s="19" t="s">
        <v>8</v>
      </c>
      <c r="C47" s="12" t="s">
        <v>9</v>
      </c>
      <c r="D47" s="13">
        <v>154</v>
      </c>
      <c r="E47" s="14">
        <v>225</v>
      </c>
      <c r="F47" s="15">
        <f>E47*D47</f>
        <v>34650</v>
      </c>
    </row>
    <row r="48" spans="1:58" s="25" customFormat="1" ht="15.4" customHeight="1" x14ac:dyDescent="0.2">
      <c r="A48" s="10"/>
      <c r="B48" s="20" t="s">
        <v>33</v>
      </c>
      <c r="C48" s="21"/>
      <c r="D48" s="22"/>
      <c r="E48" s="23"/>
      <c r="F48" s="24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</row>
    <row r="49" spans="1:58" s="28" customFormat="1" ht="15" customHeight="1" x14ac:dyDescent="0.2">
      <c r="A49" s="10">
        <f>A46+1</f>
        <v>14</v>
      </c>
      <c r="B49" s="26" t="s">
        <v>34</v>
      </c>
      <c r="C49" s="21"/>
      <c r="D49" s="31"/>
      <c r="E49" s="27"/>
      <c r="F49" s="24">
        <f>E49*D50</f>
        <v>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</row>
    <row r="50" spans="1:58" s="25" customFormat="1" ht="16.149999999999999" customHeight="1" x14ac:dyDescent="0.2">
      <c r="A50" s="10"/>
      <c r="B50" s="29" t="s">
        <v>8</v>
      </c>
      <c r="C50" s="21" t="s">
        <v>9</v>
      </c>
      <c r="D50" s="53">
        <v>7.1999999999999993</v>
      </c>
      <c r="E50" s="23">
        <v>150</v>
      </c>
      <c r="F50" s="24">
        <f>E50*D50</f>
        <v>1080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 s="28" customFormat="1" ht="15" customHeight="1" x14ac:dyDescent="0.2">
      <c r="A51" s="10">
        <f>A49+1</f>
        <v>15</v>
      </c>
      <c r="B51" s="26" t="s">
        <v>35</v>
      </c>
      <c r="C51" s="21"/>
      <c r="D51" s="31"/>
      <c r="E51" s="27"/>
      <c r="F51" s="24">
        <f>E51*D52</f>
        <v>0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</row>
    <row r="52" spans="1:58" s="25" customFormat="1" ht="16.149999999999999" customHeight="1" x14ac:dyDescent="0.2">
      <c r="A52" s="10"/>
      <c r="B52" s="29" t="s">
        <v>8</v>
      </c>
      <c r="C52" s="21" t="s">
        <v>9</v>
      </c>
      <c r="D52" s="22">
        <v>10</v>
      </c>
      <c r="E52" s="23">
        <v>160</v>
      </c>
      <c r="F52" s="24">
        <f>E52*D52</f>
        <v>1600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</row>
    <row r="53" spans="1:58" s="28" customFormat="1" ht="15" customHeight="1" x14ac:dyDescent="0.2">
      <c r="A53" s="10">
        <f>A51+1</f>
        <v>16</v>
      </c>
      <c r="B53" s="26" t="s">
        <v>36</v>
      </c>
      <c r="C53" s="21"/>
      <c r="D53" s="31"/>
      <c r="E53" s="27"/>
      <c r="F53" s="24">
        <f>E53*D54</f>
        <v>0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</row>
    <row r="54" spans="1:58" s="25" customFormat="1" ht="16.149999999999999" customHeight="1" x14ac:dyDescent="0.2">
      <c r="A54" s="10"/>
      <c r="B54" s="29" t="s">
        <v>8</v>
      </c>
      <c r="C54" s="21" t="s">
        <v>9</v>
      </c>
      <c r="D54" s="22">
        <v>10</v>
      </c>
      <c r="E54" s="23">
        <v>135</v>
      </c>
      <c r="F54" s="24">
        <f>E54*D54</f>
        <v>1350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</row>
    <row r="55" spans="1:58" s="25" customFormat="1" ht="16.149999999999999" customHeight="1" x14ac:dyDescent="0.2">
      <c r="A55" s="10">
        <f>A53+1</f>
        <v>17</v>
      </c>
      <c r="B55" s="26" t="s">
        <v>127</v>
      </c>
      <c r="C55" s="21"/>
      <c r="D55" s="22"/>
      <c r="E55" s="23"/>
      <c r="F55" s="24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</row>
    <row r="56" spans="1:58" s="25" customFormat="1" ht="16.149999999999999" customHeight="1" x14ac:dyDescent="0.2">
      <c r="A56" s="10"/>
      <c r="B56" s="29" t="s">
        <v>8</v>
      </c>
      <c r="C56" s="21" t="s">
        <v>9</v>
      </c>
      <c r="D56" s="22">
        <v>10</v>
      </c>
      <c r="E56" s="23">
        <v>450</v>
      </c>
      <c r="F56" s="24">
        <f>E56*D56</f>
        <v>4500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</row>
    <row r="57" spans="1:58" s="25" customFormat="1" ht="15.4" customHeight="1" x14ac:dyDescent="0.2">
      <c r="A57" s="10"/>
      <c r="B57" s="20" t="s">
        <v>37</v>
      </c>
      <c r="C57" s="21"/>
      <c r="D57" s="22"/>
      <c r="E57" s="23"/>
      <c r="F57" s="24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</row>
    <row r="58" spans="1:58" s="28" customFormat="1" ht="15" customHeight="1" x14ac:dyDescent="0.2">
      <c r="A58" s="10">
        <f>A55+1</f>
        <v>18</v>
      </c>
      <c r="B58" s="26" t="s">
        <v>38</v>
      </c>
      <c r="C58" s="21"/>
      <c r="D58" s="22"/>
      <c r="E58" s="27"/>
      <c r="F58" s="24">
        <f t="shared" si="0"/>
        <v>0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</row>
    <row r="59" spans="1:58" s="25" customFormat="1" ht="16.149999999999999" customHeight="1" x14ac:dyDescent="0.2">
      <c r="A59" s="10"/>
      <c r="B59" s="29" t="s">
        <v>8</v>
      </c>
      <c r="C59" s="21" t="s">
        <v>9</v>
      </c>
      <c r="D59" s="53">
        <v>345</v>
      </c>
      <c r="E59" s="23">
        <v>50</v>
      </c>
      <c r="F59" s="24">
        <f t="shared" si="0"/>
        <v>17250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</row>
    <row r="60" spans="1:58" s="28" customFormat="1" ht="25.5" customHeight="1" x14ac:dyDescent="0.2">
      <c r="A60" s="10">
        <f>A58+1</f>
        <v>19</v>
      </c>
      <c r="B60" s="26" t="s">
        <v>39</v>
      </c>
      <c r="C60" s="21"/>
      <c r="D60" s="31"/>
      <c r="E60" s="27"/>
      <c r="F60" s="24">
        <f>E60*D61</f>
        <v>0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</row>
    <row r="61" spans="1:58" s="25" customFormat="1" ht="16.149999999999999" customHeight="1" x14ac:dyDescent="0.2">
      <c r="A61" s="32"/>
      <c r="B61" s="29" t="s">
        <v>8</v>
      </c>
      <c r="C61" s="21" t="s">
        <v>9</v>
      </c>
      <c r="D61" s="53">
        <v>200</v>
      </c>
      <c r="E61" s="23">
        <v>45</v>
      </c>
      <c r="F61" s="24">
        <f>E61*D61</f>
        <v>9000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</row>
    <row r="62" spans="1:58" s="25" customFormat="1" ht="16.149999999999999" customHeight="1" x14ac:dyDescent="0.2">
      <c r="A62" s="32">
        <f>A60+1</f>
        <v>20</v>
      </c>
      <c r="B62" s="26" t="s">
        <v>40</v>
      </c>
      <c r="C62" s="21"/>
      <c r="D62" s="53"/>
      <c r="E62" s="23"/>
      <c r="F62" s="24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  <row r="63" spans="1:58" s="25" customFormat="1" ht="16.149999999999999" customHeight="1" thickBot="1" x14ac:dyDescent="0.25">
      <c r="A63" s="32"/>
      <c r="B63" s="29" t="s">
        <v>8</v>
      </c>
      <c r="C63" s="21" t="s">
        <v>9</v>
      </c>
      <c r="D63" s="53">
        <v>162</v>
      </c>
      <c r="E63" s="23">
        <v>120</v>
      </c>
      <c r="F63" s="24">
        <f>E63*D63</f>
        <v>19440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</row>
    <row r="64" spans="1:58" ht="15" customHeight="1" thickBot="1" x14ac:dyDescent="0.25">
      <c r="A64" s="85" t="s">
        <v>41</v>
      </c>
      <c r="B64" s="86"/>
      <c r="C64" s="86"/>
      <c r="D64" s="54"/>
      <c r="E64" s="55"/>
      <c r="F64" s="33">
        <f>SUM(F19:F63)</f>
        <v>261405</v>
      </c>
    </row>
    <row r="65" spans="1:58" s="25" customFormat="1" ht="17.649999999999999" customHeight="1" x14ac:dyDescent="0.2">
      <c r="A65" s="34"/>
      <c r="B65" s="35" t="s">
        <v>42</v>
      </c>
      <c r="C65" s="36"/>
      <c r="D65" s="37"/>
      <c r="E65" s="38"/>
      <c r="F65" s="39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</row>
    <row r="66" spans="1:58" s="28" customFormat="1" ht="15" customHeight="1" x14ac:dyDescent="0.2">
      <c r="A66" s="32">
        <f>A62+1</f>
        <v>21</v>
      </c>
      <c r="B66" s="26" t="s">
        <v>43</v>
      </c>
      <c r="C66" s="21"/>
      <c r="D66" s="22"/>
      <c r="E66" s="27"/>
      <c r="F66" s="27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</row>
    <row r="67" spans="1:58" s="25" customFormat="1" ht="16.149999999999999" customHeight="1" x14ac:dyDescent="0.2">
      <c r="A67" s="32"/>
      <c r="B67" s="29" t="s">
        <v>8</v>
      </c>
      <c r="C67" s="21" t="s">
        <v>9</v>
      </c>
      <c r="D67" s="22">
        <v>194</v>
      </c>
      <c r="E67" s="23">
        <v>45</v>
      </c>
      <c r="F67" s="24">
        <f>E67*D67</f>
        <v>8730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</row>
    <row r="68" spans="1:58" s="28" customFormat="1" ht="15" customHeight="1" x14ac:dyDescent="0.2">
      <c r="A68" s="32">
        <f>A66+1</f>
        <v>22</v>
      </c>
      <c r="B68" s="26" t="s">
        <v>44</v>
      </c>
      <c r="C68" s="21"/>
      <c r="D68" s="22"/>
      <c r="E68" s="27"/>
      <c r="F68" s="24">
        <f t="shared" ref="F68:F77" si="3">E68*D68</f>
        <v>0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</row>
    <row r="69" spans="1:58" s="25" customFormat="1" ht="16.149999999999999" customHeight="1" x14ac:dyDescent="0.2">
      <c r="A69" s="32"/>
      <c r="B69" s="29" t="s">
        <v>45</v>
      </c>
      <c r="C69" s="21" t="s">
        <v>13</v>
      </c>
      <c r="D69" s="22">
        <v>78</v>
      </c>
      <c r="E69" s="23">
        <v>25</v>
      </c>
      <c r="F69" s="24">
        <f t="shared" si="3"/>
        <v>1950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</row>
    <row r="70" spans="1:58" s="28" customFormat="1" ht="15" customHeight="1" x14ac:dyDescent="0.2">
      <c r="A70" s="32">
        <f>A68+1</f>
        <v>23</v>
      </c>
      <c r="B70" s="26" t="s">
        <v>46</v>
      </c>
      <c r="C70" s="21"/>
      <c r="D70" s="22"/>
      <c r="E70" s="27"/>
      <c r="F70" s="24">
        <f t="shared" si="3"/>
        <v>0</v>
      </c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</row>
    <row r="71" spans="1:58" s="25" customFormat="1" ht="16.149999999999999" customHeight="1" x14ac:dyDescent="0.2">
      <c r="A71" s="32"/>
      <c r="B71" s="29" t="s">
        <v>8</v>
      </c>
      <c r="C71" s="21" t="s">
        <v>9</v>
      </c>
      <c r="D71" s="22">
        <v>194</v>
      </c>
      <c r="E71" s="23">
        <v>160</v>
      </c>
      <c r="F71" s="24">
        <f t="shared" si="3"/>
        <v>31040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</row>
    <row r="72" spans="1:58" s="25" customFormat="1" ht="16.149999999999999" customHeight="1" x14ac:dyDescent="0.2">
      <c r="A72" s="32">
        <f>A70+1</f>
        <v>24</v>
      </c>
      <c r="B72" s="26" t="s">
        <v>47</v>
      </c>
      <c r="C72" s="21"/>
      <c r="D72" s="22"/>
      <c r="E72" s="23"/>
      <c r="F72" s="24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</row>
    <row r="73" spans="1:58" s="25" customFormat="1" ht="16.149999999999999" customHeight="1" x14ac:dyDescent="0.2">
      <c r="A73" s="32"/>
      <c r="B73" s="29" t="s">
        <v>8</v>
      </c>
      <c r="C73" s="21" t="s">
        <v>9</v>
      </c>
      <c r="D73" s="22">
        <v>194</v>
      </c>
      <c r="E73" s="23">
        <v>75</v>
      </c>
      <c r="F73" s="24">
        <f>E73*D73</f>
        <v>14550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</row>
    <row r="74" spans="1:58" s="25" customFormat="1" ht="16.149999999999999" customHeight="1" x14ac:dyDescent="0.2">
      <c r="A74" s="32">
        <f>A72+1</f>
        <v>25</v>
      </c>
      <c r="B74" s="26" t="s">
        <v>48</v>
      </c>
      <c r="C74" s="21"/>
      <c r="D74" s="22"/>
      <c r="E74" s="23"/>
      <c r="F74" s="2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</row>
    <row r="75" spans="1:58" s="25" customFormat="1" ht="16.149999999999999" customHeight="1" x14ac:dyDescent="0.2">
      <c r="A75" s="32"/>
      <c r="B75" s="29" t="s">
        <v>45</v>
      </c>
      <c r="C75" s="21" t="s">
        <v>13</v>
      </c>
      <c r="D75" s="22">
        <v>78</v>
      </c>
      <c r="E75" s="23">
        <v>80</v>
      </c>
      <c r="F75" s="24">
        <f>E75*D75</f>
        <v>6240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</row>
    <row r="76" spans="1:58" s="28" customFormat="1" ht="15" customHeight="1" x14ac:dyDescent="0.2">
      <c r="A76" s="32">
        <f>A74+1</f>
        <v>26</v>
      </c>
      <c r="B76" s="26" t="s">
        <v>49</v>
      </c>
      <c r="C76" s="21"/>
      <c r="D76" s="22"/>
      <c r="E76" s="27"/>
      <c r="F76" s="24">
        <f t="shared" si="3"/>
        <v>0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</row>
    <row r="77" spans="1:58" s="25" customFormat="1" ht="16.149999999999999" customHeight="1" x14ac:dyDescent="0.2">
      <c r="A77" s="32"/>
      <c r="B77" s="29" t="s">
        <v>45</v>
      </c>
      <c r="C77" s="21" t="s">
        <v>13</v>
      </c>
      <c r="D77" s="22">
        <v>78</v>
      </c>
      <c r="E77" s="23">
        <v>45</v>
      </c>
      <c r="F77" s="24">
        <f t="shared" si="3"/>
        <v>3510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</row>
    <row r="78" spans="1:58" s="28" customFormat="1" ht="15" customHeight="1" x14ac:dyDescent="0.2">
      <c r="A78" s="32">
        <f>A76+1</f>
        <v>27</v>
      </c>
      <c r="B78" s="26" t="s">
        <v>50</v>
      </c>
      <c r="C78" s="21"/>
      <c r="D78" s="22"/>
      <c r="E78" s="27"/>
      <c r="F78" s="24">
        <f>E78*D78</f>
        <v>0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</row>
    <row r="79" spans="1:58" s="25" customFormat="1" ht="16.149999999999999" customHeight="1" thickBot="1" x14ac:dyDescent="0.25">
      <c r="A79" s="32"/>
      <c r="B79" s="29" t="s">
        <v>51</v>
      </c>
      <c r="C79" s="21" t="s">
        <v>2</v>
      </c>
      <c r="D79" s="22">
        <v>2</v>
      </c>
      <c r="E79" s="23">
        <v>356.44</v>
      </c>
      <c r="F79" s="24">
        <f>E79*D79</f>
        <v>712.88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</row>
    <row r="80" spans="1:58" ht="12.75" customHeight="1" thickBot="1" x14ac:dyDescent="0.25">
      <c r="A80" s="85" t="s">
        <v>52</v>
      </c>
      <c r="B80" s="86"/>
      <c r="C80" s="86"/>
      <c r="D80" s="54"/>
      <c r="E80" s="55"/>
      <c r="F80" s="40">
        <f>SUM(F67:F79)</f>
        <v>66732.88</v>
      </c>
    </row>
    <row r="81" spans="1:58" s="25" customFormat="1" ht="17.649999999999999" customHeight="1" x14ac:dyDescent="0.2">
      <c r="A81" s="34"/>
      <c r="B81" s="35" t="s">
        <v>53</v>
      </c>
      <c r="C81" s="36"/>
      <c r="D81" s="37"/>
      <c r="E81" s="38"/>
      <c r="F81" s="39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</row>
    <row r="82" spans="1:58" s="28" customFormat="1" ht="15" customHeight="1" x14ac:dyDescent="0.2">
      <c r="A82" s="32">
        <f>A78+1</f>
        <v>28</v>
      </c>
      <c r="B82" s="26" t="s">
        <v>54</v>
      </c>
      <c r="C82" s="21"/>
      <c r="D82" s="22"/>
      <c r="E82" s="27"/>
      <c r="F82" s="24">
        <f>E82*D82</f>
        <v>0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</row>
    <row r="83" spans="1:58" s="25" customFormat="1" ht="16.149999999999999" customHeight="1" x14ac:dyDescent="0.2">
      <c r="A83" s="32"/>
      <c r="B83" s="29" t="s">
        <v>8</v>
      </c>
      <c r="C83" s="21" t="s">
        <v>9</v>
      </c>
      <c r="D83" s="22">
        <v>180.58</v>
      </c>
      <c r="E83" s="23">
        <v>120</v>
      </c>
      <c r="F83" s="24">
        <f>E83*D83</f>
        <v>21669.600000000002</v>
      </c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</row>
    <row r="84" spans="1:58" s="28" customFormat="1" ht="15" customHeight="1" x14ac:dyDescent="0.2">
      <c r="A84" s="32">
        <f>A82+1</f>
        <v>29</v>
      </c>
      <c r="B84" s="26" t="s">
        <v>128</v>
      </c>
      <c r="C84" s="21"/>
      <c r="D84" s="22"/>
      <c r="E84" s="27"/>
      <c r="F84" s="24">
        <f>E84*D84</f>
        <v>0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</row>
    <row r="85" spans="1:58" s="25" customFormat="1" ht="16.149999999999999" customHeight="1" x14ac:dyDescent="0.2">
      <c r="A85" s="32"/>
      <c r="B85" s="29" t="s">
        <v>8</v>
      </c>
      <c r="C85" s="21" t="s">
        <v>9</v>
      </c>
      <c r="D85" s="22">
        <v>175</v>
      </c>
      <c r="E85" s="23">
        <v>30</v>
      </c>
      <c r="F85" s="24">
        <f>E85*D85</f>
        <v>5250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</row>
    <row r="86" spans="1:58" s="28" customFormat="1" ht="17.45" customHeight="1" x14ac:dyDescent="0.2">
      <c r="A86" s="32">
        <f>A84+1</f>
        <v>30</v>
      </c>
      <c r="B86" s="26" t="s">
        <v>130</v>
      </c>
      <c r="C86" s="21"/>
      <c r="D86" s="22"/>
      <c r="E86" s="27"/>
      <c r="F86" s="24" t="s">
        <v>55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</row>
    <row r="87" spans="1:58" s="25" customFormat="1" ht="16.149999999999999" customHeight="1" x14ac:dyDescent="0.2">
      <c r="A87" s="32"/>
      <c r="B87" s="29" t="s">
        <v>8</v>
      </c>
      <c r="C87" s="21" t="s">
        <v>56</v>
      </c>
      <c r="D87" s="52">
        <v>454.08</v>
      </c>
      <c r="E87" s="23">
        <v>160</v>
      </c>
      <c r="F87" s="24">
        <f>D87*E87</f>
        <v>72652.800000000003</v>
      </c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</row>
    <row r="88" spans="1:58" s="28" customFormat="1" ht="14.25" x14ac:dyDescent="0.2">
      <c r="A88" s="32">
        <f>A86+1</f>
        <v>31</v>
      </c>
      <c r="B88" s="26" t="s">
        <v>129</v>
      </c>
      <c r="C88" s="21"/>
      <c r="D88" s="22"/>
      <c r="E88" s="27"/>
      <c r="F88" s="24" t="s">
        <v>55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</row>
    <row r="89" spans="1:58" s="25" customFormat="1" ht="16.149999999999999" customHeight="1" x14ac:dyDescent="0.2">
      <c r="A89" s="32"/>
      <c r="B89" s="29" t="s">
        <v>8</v>
      </c>
      <c r="C89" s="21" t="s">
        <v>56</v>
      </c>
      <c r="D89" s="53">
        <v>33.360000000000007</v>
      </c>
      <c r="E89" s="23">
        <v>160</v>
      </c>
      <c r="F89" s="24">
        <f>D89*E89</f>
        <v>5337.6000000000013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</row>
    <row r="90" spans="1:58" s="25" customFormat="1" ht="15.75" customHeight="1" x14ac:dyDescent="0.2">
      <c r="A90" s="32">
        <f>A88+1</f>
        <v>32</v>
      </c>
      <c r="B90" s="26" t="s">
        <v>57</v>
      </c>
      <c r="C90" s="21"/>
      <c r="D90" s="22"/>
      <c r="E90" s="27"/>
      <c r="F90" s="24" t="s">
        <v>55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</row>
    <row r="91" spans="1:58" s="25" customFormat="1" ht="16.149999999999999" customHeight="1" x14ac:dyDescent="0.2">
      <c r="A91" s="32"/>
      <c r="B91" s="29" t="s">
        <v>8</v>
      </c>
      <c r="C91" s="21" t="s">
        <v>56</v>
      </c>
      <c r="D91" s="53">
        <v>245.6</v>
      </c>
      <c r="E91" s="23">
        <v>160</v>
      </c>
      <c r="F91" s="24">
        <f>D91*E91</f>
        <v>39296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</row>
    <row r="92" spans="1:58" s="25" customFormat="1" ht="15.75" customHeight="1" x14ac:dyDescent="0.2">
      <c r="A92" s="32">
        <f>A90+1</f>
        <v>33</v>
      </c>
      <c r="B92" s="26" t="s">
        <v>109</v>
      </c>
      <c r="C92" s="21"/>
      <c r="D92" s="22"/>
      <c r="E92" s="27"/>
      <c r="F92" s="24" t="s">
        <v>55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</row>
    <row r="93" spans="1:58" s="25" customFormat="1" ht="16.149999999999999" customHeight="1" thickBot="1" x14ac:dyDescent="0.25">
      <c r="A93" s="32"/>
      <c r="B93" s="29" t="s">
        <v>8</v>
      </c>
      <c r="C93" s="21" t="s">
        <v>56</v>
      </c>
      <c r="D93" s="53">
        <v>6</v>
      </c>
      <c r="E93" s="23">
        <v>400</v>
      </c>
      <c r="F93" s="24">
        <f>D93*E93</f>
        <v>2400</v>
      </c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</row>
    <row r="94" spans="1:58" ht="12.75" customHeight="1" thickBot="1" x14ac:dyDescent="0.25">
      <c r="A94" s="85" t="s">
        <v>58</v>
      </c>
      <c r="B94" s="86"/>
      <c r="C94" s="86"/>
      <c r="D94" s="54"/>
      <c r="E94" s="55"/>
      <c r="F94" s="33">
        <f>SUM(F82:F93)</f>
        <v>146606</v>
      </c>
    </row>
    <row r="95" spans="1:58" s="25" customFormat="1" ht="17.649999999999999" customHeight="1" x14ac:dyDescent="0.2">
      <c r="A95" s="34"/>
      <c r="B95" s="35" t="s">
        <v>59</v>
      </c>
      <c r="C95" s="36"/>
      <c r="D95" s="37"/>
      <c r="E95" s="38"/>
      <c r="F95" s="39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</row>
    <row r="96" spans="1:58" s="25" customFormat="1" ht="17.649999999999999" customHeight="1" x14ac:dyDescent="0.2">
      <c r="A96" s="32">
        <f>A92+1</f>
        <v>34</v>
      </c>
      <c r="B96" s="26" t="s">
        <v>60</v>
      </c>
      <c r="C96" s="36"/>
      <c r="D96" s="37"/>
      <c r="E96" s="38"/>
      <c r="F96" s="39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</row>
    <row r="97" spans="1:58" s="25" customFormat="1" ht="16.149999999999999" customHeight="1" x14ac:dyDescent="0.2">
      <c r="A97" s="32"/>
      <c r="B97" s="29" t="s">
        <v>8</v>
      </c>
      <c r="C97" s="21" t="s">
        <v>9</v>
      </c>
      <c r="D97" s="53">
        <v>45.760000000000005</v>
      </c>
      <c r="E97" s="23">
        <v>850</v>
      </c>
      <c r="F97" s="24">
        <f>E97*D97</f>
        <v>38896.000000000007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</row>
    <row r="98" spans="1:58" s="28" customFormat="1" ht="15" customHeight="1" x14ac:dyDescent="0.2">
      <c r="A98" s="32">
        <f>A96+1</f>
        <v>35</v>
      </c>
      <c r="B98" s="26" t="s">
        <v>131</v>
      </c>
      <c r="C98" s="21"/>
      <c r="D98" s="22"/>
      <c r="E98" s="27"/>
      <c r="F98" s="24">
        <f>E98*D98</f>
        <v>0</v>
      </c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</row>
    <row r="99" spans="1:58" s="25" customFormat="1" ht="16.149999999999999" customHeight="1" x14ac:dyDescent="0.2">
      <c r="A99" s="32"/>
      <c r="B99" s="29" t="s">
        <v>8</v>
      </c>
      <c r="C99" s="21" t="s">
        <v>9</v>
      </c>
      <c r="D99" s="53">
        <v>52</v>
      </c>
      <c r="E99" s="23">
        <v>750</v>
      </c>
      <c r="F99" s="24">
        <f>E99*D99</f>
        <v>39000</v>
      </c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</row>
    <row r="100" spans="1:58" s="28" customFormat="1" ht="15" customHeight="1" x14ac:dyDescent="0.2">
      <c r="A100" s="32">
        <f>A98+1</f>
        <v>36</v>
      </c>
      <c r="B100" s="26" t="s">
        <v>61</v>
      </c>
      <c r="C100" s="21"/>
      <c r="D100" s="22"/>
      <c r="E100" s="27"/>
      <c r="F100" s="24">
        <f>E100*D100</f>
        <v>0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</row>
    <row r="101" spans="1:58" s="25" customFormat="1" ht="16.149999999999999" customHeight="1" x14ac:dyDescent="0.2">
      <c r="A101" s="32"/>
      <c r="B101" s="29" t="s">
        <v>8</v>
      </c>
      <c r="C101" s="21" t="s">
        <v>9</v>
      </c>
      <c r="D101" s="53">
        <v>17.600000000000001</v>
      </c>
      <c r="E101" s="23">
        <v>675</v>
      </c>
      <c r="F101" s="24">
        <f>E101*D101</f>
        <v>11880.000000000002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</row>
    <row r="102" spans="1:58" s="28" customFormat="1" ht="15" customHeight="1" x14ac:dyDescent="0.2">
      <c r="A102" s="32">
        <f>A100+1</f>
        <v>37</v>
      </c>
      <c r="B102" s="26" t="s">
        <v>62</v>
      </c>
      <c r="C102" s="21"/>
      <c r="D102" s="22"/>
      <c r="E102" s="27"/>
      <c r="F102" s="24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</row>
    <row r="103" spans="1:58" s="25" customFormat="1" ht="16.149999999999999" customHeight="1" x14ac:dyDescent="0.2">
      <c r="A103" s="32"/>
      <c r="B103" s="29" t="s">
        <v>8</v>
      </c>
      <c r="C103" s="21" t="s">
        <v>9</v>
      </c>
      <c r="D103" s="53">
        <v>52</v>
      </c>
      <c r="E103" s="23">
        <v>450</v>
      </c>
      <c r="F103" s="24">
        <f>E103*D103</f>
        <v>23400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</row>
    <row r="104" spans="1:58" s="28" customFormat="1" ht="15" customHeight="1" x14ac:dyDescent="0.2">
      <c r="A104" s="32">
        <f>A102+1</f>
        <v>38</v>
      </c>
      <c r="B104" s="26" t="s">
        <v>110</v>
      </c>
      <c r="C104" s="21"/>
      <c r="D104" s="22"/>
      <c r="E104" s="27"/>
      <c r="F104" s="2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</row>
    <row r="105" spans="1:58" s="25" customFormat="1" ht="16.149999999999999" customHeight="1" thickBot="1" x14ac:dyDescent="0.25">
      <c r="A105" s="32"/>
      <c r="B105" s="29" t="s">
        <v>8</v>
      </c>
      <c r="C105" s="21" t="s">
        <v>9</v>
      </c>
      <c r="D105" s="53">
        <v>102.4</v>
      </c>
      <c r="E105" s="23">
        <v>120</v>
      </c>
      <c r="F105" s="24">
        <f>E105*D105</f>
        <v>12288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</row>
    <row r="106" spans="1:58" ht="12.75" customHeight="1" thickBot="1" x14ac:dyDescent="0.25">
      <c r="A106" s="85" t="s">
        <v>63</v>
      </c>
      <c r="B106" s="86"/>
      <c r="C106" s="86"/>
      <c r="D106" s="54"/>
      <c r="E106" s="55"/>
      <c r="F106" s="40">
        <f>SUM(F97:F105)</f>
        <v>125464</v>
      </c>
    </row>
    <row r="107" spans="1:58" s="25" customFormat="1" ht="17.649999999999999" customHeight="1" x14ac:dyDescent="0.2">
      <c r="A107" s="34"/>
      <c r="B107" s="35" t="s">
        <v>64</v>
      </c>
      <c r="C107" s="36"/>
      <c r="D107" s="37"/>
      <c r="E107" s="38"/>
      <c r="F107" s="39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</row>
    <row r="108" spans="1:58" s="25" customFormat="1" ht="15.4" customHeight="1" x14ac:dyDescent="0.2">
      <c r="A108" s="32"/>
      <c r="B108" s="20" t="s">
        <v>65</v>
      </c>
      <c r="C108" s="21"/>
      <c r="D108" s="37"/>
      <c r="E108" s="21"/>
      <c r="F108" s="24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</row>
    <row r="109" spans="1:58" s="25" customFormat="1" ht="14.25" x14ac:dyDescent="0.2">
      <c r="A109" s="32">
        <f>A104+1</f>
        <v>39</v>
      </c>
      <c r="B109" s="26" t="s">
        <v>132</v>
      </c>
      <c r="C109" s="21"/>
      <c r="D109" s="22"/>
      <c r="E109" s="27"/>
      <c r="F109" s="24">
        <f t="shared" ref="F109" si="4">E109*D109</f>
        <v>0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</row>
    <row r="110" spans="1:58" s="25" customFormat="1" ht="14.25" x14ac:dyDescent="0.2">
      <c r="A110" s="32"/>
      <c r="B110" s="29" t="s">
        <v>66</v>
      </c>
      <c r="C110" s="21" t="s">
        <v>2</v>
      </c>
      <c r="D110" s="53">
        <v>4</v>
      </c>
      <c r="E110" s="23">
        <v>5250</v>
      </c>
      <c r="F110" s="24">
        <f>E110*D110</f>
        <v>21000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</row>
    <row r="111" spans="1:58" s="25" customFormat="1" ht="16.149999999999999" customHeight="1" x14ac:dyDescent="0.2">
      <c r="A111" s="32">
        <f>A109+1</f>
        <v>40</v>
      </c>
      <c r="B111" s="26" t="s">
        <v>133</v>
      </c>
      <c r="C111" s="21"/>
      <c r="D111" s="37"/>
      <c r="E111" s="21"/>
      <c r="F111" s="2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</row>
    <row r="112" spans="1:58" s="25" customFormat="1" ht="16.149999999999999" customHeight="1" x14ac:dyDescent="0.2">
      <c r="A112" s="32"/>
      <c r="B112" s="29" t="s">
        <v>67</v>
      </c>
      <c r="C112" s="21" t="s">
        <v>2</v>
      </c>
      <c r="D112" s="53">
        <v>4</v>
      </c>
      <c r="E112" s="23">
        <v>750</v>
      </c>
      <c r="F112" s="24">
        <f t="shared" ref="F112:F134" si="5">E112*D112</f>
        <v>3000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</row>
    <row r="113" spans="1:58" s="28" customFormat="1" ht="15" customHeight="1" x14ac:dyDescent="0.2">
      <c r="A113" s="32">
        <f>A111+1</f>
        <v>41</v>
      </c>
      <c r="B113" s="26" t="s">
        <v>68</v>
      </c>
      <c r="C113" s="21"/>
      <c r="D113" s="22"/>
      <c r="E113" s="27"/>
      <c r="F113" s="24">
        <f t="shared" si="5"/>
        <v>0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</row>
    <row r="114" spans="1:58" s="25" customFormat="1" ht="16.149999999999999" customHeight="1" x14ac:dyDescent="0.2">
      <c r="A114" s="32"/>
      <c r="B114" s="29" t="s">
        <v>45</v>
      </c>
      <c r="C114" s="21" t="s">
        <v>13</v>
      </c>
      <c r="D114" s="53">
        <v>140</v>
      </c>
      <c r="E114" s="23">
        <v>90</v>
      </c>
      <c r="F114" s="24">
        <f t="shared" si="5"/>
        <v>12600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</row>
    <row r="115" spans="1:58" s="28" customFormat="1" ht="15" customHeight="1" x14ac:dyDescent="0.2">
      <c r="A115" s="32">
        <f>A113+1</f>
        <v>42</v>
      </c>
      <c r="B115" s="26" t="s">
        <v>107</v>
      </c>
      <c r="C115" s="21"/>
      <c r="D115" s="22"/>
      <c r="E115" s="27"/>
      <c r="F115" s="24">
        <f t="shared" si="5"/>
        <v>0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</row>
    <row r="116" spans="1:58" s="25" customFormat="1" ht="16.149999999999999" customHeight="1" x14ac:dyDescent="0.2">
      <c r="A116" s="32"/>
      <c r="B116" s="29" t="s">
        <v>67</v>
      </c>
      <c r="C116" s="21" t="s">
        <v>2</v>
      </c>
      <c r="D116" s="53">
        <v>4</v>
      </c>
      <c r="E116" s="23">
        <v>200</v>
      </c>
      <c r="F116" s="24">
        <f t="shared" si="5"/>
        <v>800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</row>
    <row r="117" spans="1:58" s="25" customFormat="1" ht="15.4" customHeight="1" x14ac:dyDescent="0.2">
      <c r="A117" s="32"/>
      <c r="B117" s="20" t="s">
        <v>69</v>
      </c>
      <c r="C117" s="21"/>
      <c r="D117" s="22"/>
      <c r="E117" s="23"/>
      <c r="F117" s="24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</row>
    <row r="118" spans="1:58" s="28" customFormat="1" ht="15" customHeight="1" x14ac:dyDescent="0.2">
      <c r="A118" s="32">
        <f>A115+1</f>
        <v>43</v>
      </c>
      <c r="B118" s="26" t="s">
        <v>70</v>
      </c>
      <c r="C118" s="21"/>
      <c r="D118" s="22"/>
      <c r="E118" s="27"/>
      <c r="F118" s="24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</row>
    <row r="119" spans="1:58" s="25" customFormat="1" ht="16.149999999999999" customHeight="1" x14ac:dyDescent="0.2">
      <c r="A119" s="32"/>
      <c r="B119" s="29" t="s">
        <v>66</v>
      </c>
      <c r="C119" s="21" t="s">
        <v>2</v>
      </c>
      <c r="D119" s="53">
        <v>12</v>
      </c>
      <c r="E119" s="23">
        <v>90</v>
      </c>
      <c r="F119" s="24">
        <f t="shared" si="5"/>
        <v>1080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</row>
    <row r="120" spans="1:58" s="28" customFormat="1" ht="15" customHeight="1" x14ac:dyDescent="0.2">
      <c r="A120" s="32">
        <f>A118+1</f>
        <v>44</v>
      </c>
      <c r="B120" s="26" t="s">
        <v>108</v>
      </c>
      <c r="C120" s="21"/>
      <c r="D120" s="22"/>
      <c r="E120" s="27"/>
      <c r="F120" s="24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</row>
    <row r="121" spans="1:58" s="25" customFormat="1" ht="16.149999999999999" customHeight="1" x14ac:dyDescent="0.2">
      <c r="A121" s="32"/>
      <c r="B121" s="29" t="s">
        <v>66</v>
      </c>
      <c r="C121" s="21" t="s">
        <v>2</v>
      </c>
      <c r="D121" s="53">
        <v>8</v>
      </c>
      <c r="E121" s="23">
        <v>90</v>
      </c>
      <c r="F121" s="24">
        <f t="shared" ref="F121" si="6">E121*D121</f>
        <v>720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</row>
    <row r="122" spans="1:58" s="28" customFormat="1" ht="15" customHeight="1" x14ac:dyDescent="0.2">
      <c r="A122" s="32">
        <f>A120+1</f>
        <v>45</v>
      </c>
      <c r="B122" s="26" t="s">
        <v>71</v>
      </c>
      <c r="C122" s="21"/>
      <c r="D122" s="22"/>
      <c r="E122" s="27"/>
      <c r="F122" s="24">
        <f t="shared" si="5"/>
        <v>0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</row>
    <row r="123" spans="1:58" s="25" customFormat="1" ht="16.149999999999999" customHeight="1" x14ac:dyDescent="0.2">
      <c r="A123" s="32"/>
      <c r="B123" s="29" t="s">
        <v>66</v>
      </c>
      <c r="C123" s="21" t="s">
        <v>2</v>
      </c>
      <c r="D123" s="53">
        <v>20</v>
      </c>
      <c r="E123" s="23">
        <v>120</v>
      </c>
      <c r="F123" s="24">
        <f t="shared" si="5"/>
        <v>2400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</row>
    <row r="124" spans="1:58" s="28" customFormat="1" ht="15" customHeight="1" x14ac:dyDescent="0.2">
      <c r="A124" s="32">
        <f>A122+1</f>
        <v>46</v>
      </c>
      <c r="B124" s="26" t="s">
        <v>72</v>
      </c>
      <c r="C124" s="21"/>
      <c r="D124" s="22"/>
      <c r="E124" s="27"/>
      <c r="F124" s="24">
        <f t="shared" si="5"/>
        <v>0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</row>
    <row r="125" spans="1:58" s="25" customFormat="1" ht="16.149999999999999" customHeight="1" x14ac:dyDescent="0.2">
      <c r="A125" s="32"/>
      <c r="B125" s="29" t="s">
        <v>66</v>
      </c>
      <c r="C125" s="21" t="s">
        <v>2</v>
      </c>
      <c r="D125" s="53">
        <v>24</v>
      </c>
      <c r="E125" s="23">
        <v>120</v>
      </c>
      <c r="F125" s="24">
        <f t="shared" si="5"/>
        <v>2880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</row>
    <row r="126" spans="1:58" s="25" customFormat="1" ht="14.25" x14ac:dyDescent="0.2">
      <c r="A126" s="32">
        <f>A131+1</f>
        <v>49</v>
      </c>
      <c r="B126" s="26" t="s">
        <v>134</v>
      </c>
      <c r="C126" s="21"/>
      <c r="D126" s="22"/>
      <c r="E126" s="27"/>
      <c r="F126" s="24">
        <f>E126*D126</f>
        <v>0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</row>
    <row r="127" spans="1:58" s="25" customFormat="1" ht="14.25" x14ac:dyDescent="0.2">
      <c r="A127" s="32"/>
      <c r="B127" s="29" t="s">
        <v>66</v>
      </c>
      <c r="C127" s="21" t="s">
        <v>2</v>
      </c>
      <c r="D127" s="53">
        <v>8</v>
      </c>
      <c r="E127" s="23">
        <v>300</v>
      </c>
      <c r="F127" s="24">
        <f>E127*D127</f>
        <v>2400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</row>
    <row r="128" spans="1:58" s="25" customFormat="1" ht="15.4" customHeight="1" x14ac:dyDescent="0.2">
      <c r="A128" s="32"/>
      <c r="B128" s="20" t="s">
        <v>73</v>
      </c>
      <c r="C128" s="21"/>
      <c r="D128" s="22"/>
      <c r="E128" s="23"/>
      <c r="F128" s="24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</row>
    <row r="129" spans="1:58" s="28" customFormat="1" ht="15" customHeight="1" x14ac:dyDescent="0.2">
      <c r="A129" s="32">
        <f>A124+1</f>
        <v>47</v>
      </c>
      <c r="B129" s="26" t="s">
        <v>74</v>
      </c>
      <c r="C129" s="21"/>
      <c r="D129" s="22"/>
      <c r="E129" s="27"/>
      <c r="F129" s="24">
        <f t="shared" si="5"/>
        <v>0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</row>
    <row r="130" spans="1:58" s="25" customFormat="1" ht="16.149999999999999" customHeight="1" x14ac:dyDescent="0.2">
      <c r="A130" s="32"/>
      <c r="B130" s="29" t="s">
        <v>66</v>
      </c>
      <c r="C130" s="21" t="s">
        <v>2</v>
      </c>
      <c r="D130" s="53">
        <v>60</v>
      </c>
      <c r="E130" s="23">
        <v>300</v>
      </c>
      <c r="F130" s="24">
        <f t="shared" si="5"/>
        <v>18000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</row>
    <row r="131" spans="1:58" s="28" customFormat="1" ht="15" customHeight="1" x14ac:dyDescent="0.2">
      <c r="A131" s="32">
        <f>A129+1</f>
        <v>48</v>
      </c>
      <c r="B131" s="26" t="s">
        <v>75</v>
      </c>
      <c r="C131" s="21"/>
      <c r="D131" s="22"/>
      <c r="E131" s="27"/>
      <c r="F131" s="24">
        <f t="shared" si="5"/>
        <v>0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</row>
    <row r="132" spans="1:58" s="25" customFormat="1" ht="16.149999999999999" customHeight="1" x14ac:dyDescent="0.2">
      <c r="A132" s="32"/>
      <c r="B132" s="29" t="s">
        <v>66</v>
      </c>
      <c r="C132" s="21" t="s">
        <v>2</v>
      </c>
      <c r="D132" s="53">
        <v>4</v>
      </c>
      <c r="E132" s="23">
        <v>120</v>
      </c>
      <c r="F132" s="24">
        <f t="shared" si="5"/>
        <v>480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</row>
    <row r="133" spans="1:58" s="25" customFormat="1" ht="14.25" x14ac:dyDescent="0.2">
      <c r="A133" s="32">
        <f>A126+1</f>
        <v>50</v>
      </c>
      <c r="B133" s="26" t="s">
        <v>76</v>
      </c>
      <c r="C133" s="21"/>
      <c r="D133" s="22"/>
      <c r="E133" s="27"/>
      <c r="F133" s="24">
        <f t="shared" si="5"/>
        <v>0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</row>
    <row r="134" spans="1:58" s="25" customFormat="1" ht="15" thickBot="1" x14ac:dyDescent="0.25">
      <c r="A134" s="32"/>
      <c r="B134" s="29" t="s">
        <v>66</v>
      </c>
      <c r="C134" s="21" t="s">
        <v>2</v>
      </c>
      <c r="D134" s="53">
        <v>16</v>
      </c>
      <c r="E134" s="23">
        <v>150</v>
      </c>
      <c r="F134" s="24">
        <f t="shared" si="5"/>
        <v>2400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</row>
    <row r="135" spans="1:58" ht="15" customHeight="1" thickBot="1" x14ac:dyDescent="0.25">
      <c r="A135" s="85" t="s">
        <v>77</v>
      </c>
      <c r="B135" s="86"/>
      <c r="C135" s="86"/>
      <c r="D135" s="54"/>
      <c r="E135" s="55"/>
      <c r="F135" s="40">
        <f>SUM(F108:F134)</f>
        <v>67760</v>
      </c>
    </row>
    <row r="136" spans="1:58" ht="17.649999999999999" customHeight="1" x14ac:dyDescent="0.2">
      <c r="A136" s="4"/>
      <c r="B136" s="5" t="s">
        <v>78</v>
      </c>
      <c r="C136" s="6"/>
      <c r="D136" s="7"/>
      <c r="E136" s="8"/>
      <c r="F136" s="9"/>
    </row>
    <row r="137" spans="1:58" ht="15.4" customHeight="1" x14ac:dyDescent="0.2">
      <c r="A137" s="10"/>
      <c r="B137" s="11" t="s">
        <v>79</v>
      </c>
      <c r="C137" s="12"/>
      <c r="D137" s="13"/>
      <c r="E137" s="14"/>
      <c r="F137" s="15"/>
    </row>
    <row r="138" spans="1:58" s="18" customFormat="1" ht="15" customHeight="1" x14ac:dyDescent="0.2">
      <c r="A138" s="10">
        <f>A133+1</f>
        <v>51</v>
      </c>
      <c r="B138" s="16" t="s">
        <v>80</v>
      </c>
      <c r="C138" s="12"/>
      <c r="D138" s="22"/>
      <c r="E138" s="17"/>
      <c r="F138" s="15">
        <f t="shared" ref="F138:F152" si="7">E138*D138</f>
        <v>0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</row>
    <row r="139" spans="1:58" ht="16.149999999999999" customHeight="1" x14ac:dyDescent="0.2">
      <c r="A139" s="10"/>
      <c r="B139" s="19" t="s">
        <v>81</v>
      </c>
      <c r="C139" s="12" t="s">
        <v>82</v>
      </c>
      <c r="D139" s="53">
        <v>120</v>
      </c>
      <c r="E139" s="14">
        <v>60</v>
      </c>
      <c r="F139" s="15">
        <f t="shared" si="7"/>
        <v>7200</v>
      </c>
    </row>
    <row r="140" spans="1:58" s="18" customFormat="1" ht="15" customHeight="1" x14ac:dyDescent="0.2">
      <c r="A140" s="10">
        <f>A138+1</f>
        <v>52</v>
      </c>
      <c r="B140" s="16" t="s">
        <v>83</v>
      </c>
      <c r="C140" s="12"/>
      <c r="D140" s="22"/>
      <c r="E140" s="17"/>
      <c r="F140" s="15">
        <f t="shared" si="7"/>
        <v>0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</row>
    <row r="141" spans="1:58" ht="16.149999999999999" customHeight="1" x14ac:dyDescent="0.2">
      <c r="A141" s="10"/>
      <c r="B141" s="19" t="s">
        <v>81</v>
      </c>
      <c r="C141" s="12" t="s">
        <v>82</v>
      </c>
      <c r="D141" s="53">
        <v>66</v>
      </c>
      <c r="E141" s="14">
        <v>67.5</v>
      </c>
      <c r="F141" s="15">
        <f t="shared" si="7"/>
        <v>4455</v>
      </c>
    </row>
    <row r="142" spans="1:58" s="18" customFormat="1" ht="15" customHeight="1" x14ac:dyDescent="0.2">
      <c r="A142" s="10">
        <f>A140+1</f>
        <v>53</v>
      </c>
      <c r="B142" s="16" t="s">
        <v>84</v>
      </c>
      <c r="C142" s="12"/>
      <c r="D142" s="22"/>
      <c r="E142" s="17"/>
      <c r="F142" s="15">
        <f t="shared" si="7"/>
        <v>0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</row>
    <row r="143" spans="1:58" ht="16.149999999999999" customHeight="1" x14ac:dyDescent="0.2">
      <c r="A143" s="10"/>
      <c r="B143" s="19" t="s">
        <v>67</v>
      </c>
      <c r="C143" s="12" t="s">
        <v>2</v>
      </c>
      <c r="D143" s="53">
        <v>8</v>
      </c>
      <c r="E143" s="14">
        <v>150</v>
      </c>
      <c r="F143" s="15">
        <f t="shared" si="7"/>
        <v>1200</v>
      </c>
    </row>
    <row r="144" spans="1:58" ht="15.4" customHeight="1" x14ac:dyDescent="0.2">
      <c r="A144" s="10"/>
      <c r="B144" s="11" t="s">
        <v>85</v>
      </c>
      <c r="C144" s="12"/>
      <c r="D144" s="22"/>
      <c r="E144" s="14"/>
      <c r="F144" s="15"/>
    </row>
    <row r="145" spans="1:58" s="28" customFormat="1" ht="15" customHeight="1" x14ac:dyDescent="0.2">
      <c r="A145" s="10">
        <f>A142+1</f>
        <v>54</v>
      </c>
      <c r="B145" s="16" t="s">
        <v>86</v>
      </c>
      <c r="C145" s="21"/>
      <c r="E145" s="27"/>
      <c r="F145" s="24">
        <f>E145*D146</f>
        <v>0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</row>
    <row r="146" spans="1:58" s="25" customFormat="1" ht="16.149999999999999" customHeight="1" x14ac:dyDescent="0.2">
      <c r="A146" s="10"/>
      <c r="B146" s="29" t="s">
        <v>67</v>
      </c>
      <c r="C146" s="21" t="s">
        <v>2</v>
      </c>
      <c r="D146" s="53">
        <v>16</v>
      </c>
      <c r="E146" s="23">
        <v>2000</v>
      </c>
      <c r="F146" s="15">
        <f t="shared" si="7"/>
        <v>32000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</row>
    <row r="147" spans="1:58" s="28" customFormat="1" ht="15" customHeight="1" x14ac:dyDescent="0.2">
      <c r="A147" s="10">
        <f>A151+1</f>
        <v>57</v>
      </c>
      <c r="B147" s="26" t="s">
        <v>113</v>
      </c>
      <c r="C147" s="21"/>
      <c r="D147" s="22"/>
      <c r="E147" s="27"/>
      <c r="F147" s="24">
        <f t="shared" ref="F147" si="8">E147*D148</f>
        <v>0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</row>
    <row r="148" spans="1:58" s="25" customFormat="1" ht="16.149999999999999" customHeight="1" x14ac:dyDescent="0.2">
      <c r="A148" s="32"/>
      <c r="B148" s="29" t="s">
        <v>67</v>
      </c>
      <c r="C148" s="21" t="s">
        <v>2</v>
      </c>
      <c r="D148" s="53">
        <v>16</v>
      </c>
      <c r="E148" s="23">
        <v>750</v>
      </c>
      <c r="F148" s="15">
        <f>E148*D148</f>
        <v>12000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</row>
    <row r="149" spans="1:58" s="28" customFormat="1" ht="15" customHeight="1" x14ac:dyDescent="0.2">
      <c r="A149" s="10">
        <f>A145+1</f>
        <v>55</v>
      </c>
      <c r="B149" s="16" t="s">
        <v>114</v>
      </c>
      <c r="C149" s="21"/>
      <c r="D149" s="53"/>
      <c r="E149" s="27"/>
      <c r="F149" s="24">
        <f>E149*D150</f>
        <v>0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</row>
    <row r="150" spans="1:58" s="25" customFormat="1" ht="16.149999999999999" customHeight="1" x14ac:dyDescent="0.2">
      <c r="A150" s="10"/>
      <c r="B150" s="29" t="s">
        <v>67</v>
      </c>
      <c r="C150" s="21" t="s">
        <v>2</v>
      </c>
      <c r="D150" s="53">
        <v>16</v>
      </c>
      <c r="E150" s="23">
        <v>160</v>
      </c>
      <c r="F150" s="15">
        <f t="shared" si="7"/>
        <v>2560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</row>
    <row r="151" spans="1:58" s="28" customFormat="1" ht="15" customHeight="1" x14ac:dyDescent="0.2">
      <c r="A151" s="10">
        <f>A149+1</f>
        <v>56</v>
      </c>
      <c r="B151" s="26" t="s">
        <v>124</v>
      </c>
      <c r="C151" s="21"/>
      <c r="D151" s="22"/>
      <c r="E151" s="27"/>
      <c r="F151" s="24">
        <f t="shared" ref="F151" si="9">E151*D152</f>
        <v>0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</row>
    <row r="152" spans="1:58" s="25" customFormat="1" ht="16.149999999999999" customHeight="1" thickBot="1" x14ac:dyDescent="0.25">
      <c r="A152" s="10"/>
      <c r="B152" s="29" t="s">
        <v>67</v>
      </c>
      <c r="C152" s="21" t="s">
        <v>2</v>
      </c>
      <c r="D152" s="53">
        <v>8</v>
      </c>
      <c r="E152" s="23">
        <v>1100</v>
      </c>
      <c r="F152" s="15">
        <f t="shared" si="7"/>
        <v>8800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</row>
    <row r="153" spans="1:58" ht="14.25" customHeight="1" thickBot="1" x14ac:dyDescent="0.25">
      <c r="A153" s="85" t="s">
        <v>87</v>
      </c>
      <c r="B153" s="86"/>
      <c r="C153" s="86"/>
      <c r="D153" s="54"/>
      <c r="E153" s="55"/>
      <c r="F153" s="40">
        <f>SUM(F137:F152)</f>
        <v>68215</v>
      </c>
    </row>
    <row r="154" spans="1:58" s="25" customFormat="1" ht="17.649999999999999" customHeight="1" x14ac:dyDescent="0.2">
      <c r="A154" s="34"/>
      <c r="B154" s="35" t="s">
        <v>88</v>
      </c>
      <c r="C154" s="36"/>
      <c r="D154" s="37"/>
      <c r="E154" s="38"/>
      <c r="F154" s="39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</row>
    <row r="155" spans="1:58" s="28" customFormat="1" ht="15" customHeight="1" x14ac:dyDescent="0.2">
      <c r="A155" s="32">
        <f>A147+1</f>
        <v>58</v>
      </c>
      <c r="B155" s="26" t="s">
        <v>89</v>
      </c>
      <c r="C155" s="21"/>
      <c r="D155" s="22"/>
      <c r="E155" s="27"/>
      <c r="F155" s="27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</row>
    <row r="156" spans="1:58" s="25" customFormat="1" ht="16.149999999999999" customHeight="1" x14ac:dyDescent="0.2">
      <c r="A156" s="32"/>
      <c r="B156" s="29" t="s">
        <v>8</v>
      </c>
      <c r="C156" s="21" t="s">
        <v>9</v>
      </c>
      <c r="D156" s="53">
        <v>1200</v>
      </c>
      <c r="E156" s="23">
        <v>18</v>
      </c>
      <c r="F156" s="24">
        <f>E156*D156</f>
        <v>21600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</row>
    <row r="157" spans="1:58" s="28" customFormat="1" ht="15" customHeight="1" x14ac:dyDescent="0.2">
      <c r="A157" s="32">
        <f>A155+1</f>
        <v>59</v>
      </c>
      <c r="B157" s="26" t="s">
        <v>90</v>
      </c>
      <c r="C157" s="21"/>
      <c r="D157" s="22"/>
      <c r="E157" s="27"/>
      <c r="F157" s="24">
        <f>E157*D157</f>
        <v>0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</row>
    <row r="158" spans="1:58" s="25" customFormat="1" ht="16.149999999999999" customHeight="1" x14ac:dyDescent="0.2">
      <c r="A158" s="32"/>
      <c r="B158" s="29" t="s">
        <v>8</v>
      </c>
      <c r="C158" s="21" t="s">
        <v>9</v>
      </c>
      <c r="D158" s="53">
        <v>1532</v>
      </c>
      <c r="E158" s="23">
        <v>18</v>
      </c>
      <c r="F158" s="24">
        <f>E158*D158</f>
        <v>27576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</row>
    <row r="159" spans="1:58" s="28" customFormat="1" ht="15" customHeight="1" x14ac:dyDescent="0.2">
      <c r="A159" s="32">
        <f>A157+1</f>
        <v>60</v>
      </c>
      <c r="B159" s="26" t="s">
        <v>91</v>
      </c>
      <c r="C159" s="21"/>
      <c r="D159" s="22"/>
      <c r="E159" s="27"/>
      <c r="F159" s="24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</row>
    <row r="160" spans="1:58" s="25" customFormat="1" ht="16.149999999999999" customHeight="1" thickBot="1" x14ac:dyDescent="0.25">
      <c r="A160" s="32"/>
      <c r="B160" s="29" t="s">
        <v>8</v>
      </c>
      <c r="C160" s="21" t="s">
        <v>9</v>
      </c>
      <c r="D160" s="53">
        <v>180.96000000000004</v>
      </c>
      <c r="E160" s="23">
        <v>22</v>
      </c>
      <c r="F160" s="24">
        <f>E160*D160</f>
        <v>3981.1200000000008</v>
      </c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</row>
    <row r="161" spans="1:58" ht="12.75" customHeight="1" thickBot="1" x14ac:dyDescent="0.25">
      <c r="A161" s="85" t="s">
        <v>92</v>
      </c>
      <c r="B161" s="86"/>
      <c r="C161" s="86"/>
      <c r="D161" s="54"/>
      <c r="E161" s="55"/>
      <c r="F161" s="40">
        <f>SUM(F156:F160)</f>
        <v>53157.120000000003</v>
      </c>
    </row>
    <row r="162" spans="1:58" s="25" customFormat="1" ht="17.649999999999999" customHeight="1" x14ac:dyDescent="0.2">
      <c r="A162" s="34"/>
      <c r="B162" s="35" t="s">
        <v>93</v>
      </c>
      <c r="C162" s="36"/>
      <c r="D162" s="37"/>
      <c r="E162" s="38"/>
      <c r="F162" s="39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</row>
    <row r="163" spans="1:58" s="28" customFormat="1" ht="15" customHeight="1" x14ac:dyDescent="0.2">
      <c r="A163" s="32">
        <f>A159+1</f>
        <v>61</v>
      </c>
      <c r="B163" s="26" t="s">
        <v>94</v>
      </c>
      <c r="C163" s="21"/>
      <c r="D163" s="22"/>
      <c r="E163" s="41"/>
      <c r="F163" s="41">
        <f>+E163*D163</f>
        <v>0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</row>
    <row r="164" spans="1:58" ht="16.149999999999999" customHeight="1" x14ac:dyDescent="0.2">
      <c r="A164" s="10"/>
      <c r="B164" s="19" t="s">
        <v>81</v>
      </c>
      <c r="C164" s="12" t="s">
        <v>82</v>
      </c>
      <c r="D164" s="53">
        <v>44</v>
      </c>
      <c r="E164" s="14">
        <v>850</v>
      </c>
      <c r="F164" s="15">
        <f t="shared" ref="F164" si="10">E164*D164</f>
        <v>37400</v>
      </c>
    </row>
    <row r="165" spans="1:58" s="28" customFormat="1" ht="15" customHeight="1" x14ac:dyDescent="0.2">
      <c r="A165" s="32">
        <f>A163+1</f>
        <v>62</v>
      </c>
      <c r="B165" s="26" t="s">
        <v>112</v>
      </c>
      <c r="C165" s="21"/>
      <c r="D165" s="22"/>
      <c r="E165" s="41"/>
      <c r="F165" s="41">
        <f>+E165*D165</f>
        <v>0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</row>
    <row r="166" spans="1:58" ht="16.149999999999999" customHeight="1" x14ac:dyDescent="0.2">
      <c r="A166" s="10"/>
      <c r="B166" s="19" t="s">
        <v>81</v>
      </c>
      <c r="C166" s="12" t="s">
        <v>82</v>
      </c>
      <c r="D166" s="53">
        <v>42</v>
      </c>
      <c r="E166" s="14">
        <v>850</v>
      </c>
      <c r="F166" s="15">
        <f t="shared" ref="F166" si="11">E166*D166</f>
        <v>35700</v>
      </c>
    </row>
    <row r="167" spans="1:58" s="28" customFormat="1" ht="15" customHeight="1" x14ac:dyDescent="0.2">
      <c r="A167" s="32">
        <f>A165+1</f>
        <v>63</v>
      </c>
      <c r="B167" s="26" t="s">
        <v>95</v>
      </c>
      <c r="C167" s="21"/>
      <c r="D167" s="22"/>
      <c r="E167" s="41"/>
      <c r="F167" s="41">
        <f>+E167*D167</f>
        <v>0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</row>
    <row r="168" spans="1:58" ht="16.149999999999999" customHeight="1" x14ac:dyDescent="0.2">
      <c r="A168" s="10"/>
      <c r="B168" s="19" t="s">
        <v>81</v>
      </c>
      <c r="C168" s="12" t="s">
        <v>82</v>
      </c>
      <c r="D168" s="53">
        <v>32</v>
      </c>
      <c r="E168" s="14">
        <v>80</v>
      </c>
      <c r="F168" s="15">
        <f t="shared" ref="F168" si="12">E168*D168</f>
        <v>2560</v>
      </c>
    </row>
    <row r="169" spans="1:58" s="28" customFormat="1" ht="15" customHeight="1" x14ac:dyDescent="0.2">
      <c r="A169" s="32">
        <f>A167+1</f>
        <v>64</v>
      </c>
      <c r="B169" s="26" t="s">
        <v>111</v>
      </c>
      <c r="C169" s="21"/>
      <c r="D169" s="22"/>
      <c r="E169" s="41"/>
      <c r="F169" s="41">
        <f>+E169*D169</f>
        <v>0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</row>
    <row r="170" spans="1:58" s="25" customFormat="1" ht="16.149999999999999" customHeight="1" x14ac:dyDescent="0.2">
      <c r="A170" s="32"/>
      <c r="B170" s="29" t="s">
        <v>8</v>
      </c>
      <c r="C170" s="21" t="s">
        <v>9</v>
      </c>
      <c r="D170" s="53">
        <v>530</v>
      </c>
      <c r="E170" s="23">
        <v>100</v>
      </c>
      <c r="F170" s="24">
        <f>E170*D170</f>
        <v>53000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</row>
    <row r="171" spans="1:58" s="28" customFormat="1" ht="15" customHeight="1" x14ac:dyDescent="0.2">
      <c r="A171" s="32">
        <f>A169+1</f>
        <v>65</v>
      </c>
      <c r="B171" s="26" t="s">
        <v>96</v>
      </c>
      <c r="C171" s="21"/>
      <c r="D171" s="22"/>
      <c r="E171" s="41"/>
      <c r="F171" s="41">
        <f>+E171*D171</f>
        <v>0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</row>
    <row r="172" spans="1:58" s="25" customFormat="1" ht="16.149999999999999" customHeight="1" x14ac:dyDescent="0.2">
      <c r="A172" s="32"/>
      <c r="B172" s="29" t="s">
        <v>8</v>
      </c>
      <c r="C172" s="21" t="s">
        <v>9</v>
      </c>
      <c r="D172" s="53">
        <v>400</v>
      </c>
      <c r="E172" s="23">
        <v>160</v>
      </c>
      <c r="F172" s="24">
        <f>E172*D172</f>
        <v>64000</v>
      </c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</row>
    <row r="173" spans="1:58" s="28" customFormat="1" ht="15" customHeight="1" x14ac:dyDescent="0.2">
      <c r="A173" s="10">
        <f>A171+1</f>
        <v>66</v>
      </c>
      <c r="B173" s="26" t="s">
        <v>115</v>
      </c>
      <c r="C173" s="21"/>
      <c r="D173" s="22"/>
      <c r="E173" s="27"/>
      <c r="F173" s="24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</row>
    <row r="174" spans="1:58" s="25" customFormat="1" ht="16.149999999999999" customHeight="1" thickBot="1" x14ac:dyDescent="0.25">
      <c r="A174" s="10"/>
      <c r="B174" s="29" t="s">
        <v>67</v>
      </c>
      <c r="C174" s="21" t="s">
        <v>2</v>
      </c>
      <c r="D174" s="53">
        <v>4</v>
      </c>
      <c r="E174" s="23">
        <v>4500</v>
      </c>
      <c r="F174" s="15">
        <f t="shared" ref="F174" si="13">E174*D174</f>
        <v>18000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</row>
    <row r="175" spans="1:58" ht="12.75" customHeight="1" thickBot="1" x14ac:dyDescent="0.25">
      <c r="A175" s="85" t="s">
        <v>97</v>
      </c>
      <c r="B175" s="86"/>
      <c r="C175" s="86"/>
      <c r="D175" s="54"/>
      <c r="E175" s="55"/>
      <c r="F175" s="40">
        <f>SUM(F163:F174)</f>
        <v>210660</v>
      </c>
    </row>
    <row r="176" spans="1:58" ht="14.25" x14ac:dyDescent="0.3">
      <c r="A176" s="80" t="s">
        <v>98</v>
      </c>
      <c r="B176" s="80"/>
      <c r="C176" s="80"/>
      <c r="D176" s="80"/>
      <c r="E176" s="80"/>
      <c r="F176" s="42"/>
    </row>
    <row r="177" spans="1:6" x14ac:dyDescent="0.2">
      <c r="A177" s="70" t="s">
        <v>121</v>
      </c>
      <c r="B177" s="71"/>
      <c r="C177" s="71"/>
      <c r="D177" s="71"/>
      <c r="E177" s="72"/>
      <c r="F177" s="43">
        <f>F64</f>
        <v>261405</v>
      </c>
    </row>
    <row r="178" spans="1:6" x14ac:dyDescent="0.2">
      <c r="A178" s="70" t="s">
        <v>120</v>
      </c>
      <c r="B178" s="71"/>
      <c r="C178" s="71"/>
      <c r="D178" s="71"/>
      <c r="E178" s="72"/>
      <c r="F178" s="43">
        <f>F80</f>
        <v>66732.88</v>
      </c>
    </row>
    <row r="179" spans="1:6" x14ac:dyDescent="0.2">
      <c r="A179" s="70" t="s">
        <v>119</v>
      </c>
      <c r="B179" s="71"/>
      <c r="C179" s="71"/>
      <c r="D179" s="71"/>
      <c r="E179" s="72"/>
      <c r="F179" s="43">
        <f>F94</f>
        <v>146606</v>
      </c>
    </row>
    <row r="180" spans="1:6" x14ac:dyDescent="0.2">
      <c r="A180" s="70" t="s">
        <v>118</v>
      </c>
      <c r="B180" s="71"/>
      <c r="C180" s="71"/>
      <c r="D180" s="71"/>
      <c r="E180" s="72"/>
      <c r="F180" s="43">
        <f>F106</f>
        <v>125464</v>
      </c>
    </row>
    <row r="181" spans="1:6" x14ac:dyDescent="0.2">
      <c r="A181" s="70" t="s">
        <v>117</v>
      </c>
      <c r="B181" s="71"/>
      <c r="C181" s="71"/>
      <c r="D181" s="71"/>
      <c r="E181" s="72"/>
      <c r="F181" s="43">
        <f>F135</f>
        <v>67760</v>
      </c>
    </row>
    <row r="182" spans="1:6" x14ac:dyDescent="0.2">
      <c r="A182" s="70" t="s">
        <v>116</v>
      </c>
      <c r="B182" s="71"/>
      <c r="C182" s="71"/>
      <c r="D182" s="71"/>
      <c r="E182" s="72"/>
      <c r="F182" s="44">
        <f>+F153</f>
        <v>68215</v>
      </c>
    </row>
    <row r="183" spans="1:6" x14ac:dyDescent="0.2">
      <c r="A183" s="73" t="s">
        <v>122</v>
      </c>
      <c r="B183" s="74"/>
      <c r="C183" s="74"/>
      <c r="D183" s="74"/>
      <c r="E183" s="74"/>
      <c r="F183" s="43">
        <f>+F161</f>
        <v>53157.120000000003</v>
      </c>
    </row>
    <row r="184" spans="1:6" ht="13.5" thickBot="1" x14ac:dyDescent="0.25">
      <c r="A184" s="75" t="s">
        <v>93</v>
      </c>
      <c r="B184" s="76"/>
      <c r="C184" s="76"/>
      <c r="D184" s="76"/>
      <c r="E184" s="76"/>
      <c r="F184" s="45">
        <f>F175</f>
        <v>210660</v>
      </c>
    </row>
    <row r="185" spans="1:6" ht="15.75" thickBot="1" x14ac:dyDescent="0.25">
      <c r="A185" s="77" t="s">
        <v>99</v>
      </c>
      <c r="B185" s="78"/>
      <c r="C185" s="78"/>
      <c r="D185" s="78"/>
      <c r="E185" s="79"/>
      <c r="F185" s="46">
        <f>SUM(F177:F184)</f>
        <v>1000000</v>
      </c>
    </row>
    <row r="186" spans="1:6" ht="15.75" thickBot="1" x14ac:dyDescent="0.25">
      <c r="A186" s="77" t="s">
        <v>100</v>
      </c>
      <c r="B186" s="78"/>
      <c r="C186" s="78"/>
      <c r="D186" s="78"/>
      <c r="E186" s="79"/>
      <c r="F186" s="46">
        <f>20%*F185</f>
        <v>200000</v>
      </c>
    </row>
    <row r="187" spans="1:6" ht="15.75" thickBot="1" x14ac:dyDescent="0.25">
      <c r="A187" s="77" t="s">
        <v>101</v>
      </c>
      <c r="B187" s="78"/>
      <c r="C187" s="78"/>
      <c r="D187" s="78"/>
      <c r="E187" s="79"/>
      <c r="F187" s="46">
        <f>F185+F186</f>
        <v>1200000</v>
      </c>
    </row>
    <row r="188" spans="1:6" ht="25.9" customHeight="1" thickBot="1" x14ac:dyDescent="0.25">
      <c r="A188" s="81" t="s">
        <v>135</v>
      </c>
      <c r="B188" s="82"/>
      <c r="C188" s="82"/>
      <c r="D188" s="82"/>
      <c r="E188" s="82"/>
      <c r="F188" s="56"/>
    </row>
    <row r="189" spans="1:6" ht="25.15" customHeight="1" thickBot="1" x14ac:dyDescent="0.25">
      <c r="A189" s="83" t="s">
        <v>102</v>
      </c>
      <c r="B189" s="84"/>
      <c r="C189" s="84"/>
      <c r="D189" s="84"/>
      <c r="E189" s="84"/>
      <c r="F189" s="47" t="str">
        <f>IF(F188="","",ROUND(F187*F188,2))</f>
        <v/>
      </c>
    </row>
    <row r="190" spans="1:6" ht="24.6" customHeight="1" thickBot="1" x14ac:dyDescent="0.25">
      <c r="A190" s="83" t="s">
        <v>103</v>
      </c>
      <c r="B190" s="84"/>
      <c r="C190" s="84"/>
      <c r="D190" s="84"/>
      <c r="E190" s="84"/>
      <c r="F190" s="48" t="str">
        <f>IF(F188="","",ROUND(F187+F189,2))</f>
        <v/>
      </c>
    </row>
    <row r="191" spans="1:6" x14ac:dyDescent="0.2">
      <c r="F191" s="49"/>
    </row>
    <row r="192" spans="1:6" x14ac:dyDescent="0.2">
      <c r="F192" s="49"/>
    </row>
    <row r="193" spans="6:6" x14ac:dyDescent="0.2">
      <c r="F193" s="50"/>
    </row>
    <row r="194" spans="6:6" x14ac:dyDescent="0.2">
      <c r="F194" s="49"/>
    </row>
    <row r="195" spans="6:6" x14ac:dyDescent="0.2">
      <c r="F195" s="49"/>
    </row>
  </sheetData>
  <mergeCells count="35">
    <mergeCell ref="B4:E4"/>
    <mergeCell ref="A7:F7"/>
    <mergeCell ref="A94:C94"/>
    <mergeCell ref="A80:C80"/>
    <mergeCell ref="A64:C64"/>
    <mergeCell ref="A161:C161"/>
    <mergeCell ref="A175:C175"/>
    <mergeCell ref="A153:C153"/>
    <mergeCell ref="A135:C135"/>
    <mergeCell ref="A106:C106"/>
    <mergeCell ref="A187:E187"/>
    <mergeCell ref="A188:E188"/>
    <mergeCell ref="A189:E189"/>
    <mergeCell ref="A190:E190"/>
    <mergeCell ref="A186:E186"/>
    <mergeCell ref="A180:E180"/>
    <mergeCell ref="A176:E176"/>
    <mergeCell ref="A177:E177"/>
    <mergeCell ref="A178:E178"/>
    <mergeCell ref="A179:E179"/>
    <mergeCell ref="A181:E181"/>
    <mergeCell ref="A182:E182"/>
    <mergeCell ref="A183:E183"/>
    <mergeCell ref="A184:E184"/>
    <mergeCell ref="A185:E185"/>
    <mergeCell ref="A10:F10"/>
    <mergeCell ref="A12:F12"/>
    <mergeCell ref="A13:F13"/>
    <mergeCell ref="A14:F14"/>
    <mergeCell ref="A15:A16"/>
    <mergeCell ref="B15:B16"/>
    <mergeCell ref="C15:C16"/>
    <mergeCell ref="D15:D16"/>
    <mergeCell ref="E15:E16"/>
    <mergeCell ref="F15:F16"/>
  </mergeCells>
  <pageMargins left="0.7" right="0.7" top="0.75" bottom="0.75" header="0.3" footer="0.3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ACHEVE</vt:lpstr>
      <vt:lpstr>ACHEVE!Zone_d_impression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CHERIF</dc:creator>
  <cp:lastModifiedBy>lenovo</cp:lastModifiedBy>
  <cp:lastPrinted>2026-10-12T20:17:27Z</cp:lastPrinted>
  <dcterms:created xsi:type="dcterms:W3CDTF">2026-05-16T13:27:07Z</dcterms:created>
  <dcterms:modified xsi:type="dcterms:W3CDTF">2026-10-13T18:37:41Z</dcterms:modified>
</cp:coreProperties>
</file>