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REEF CASA SETAT\Desktop\69\"/>
    </mc:Choice>
  </mc:AlternateContent>
  <xr:revisionPtr revIDLastSave="0" documentId="13_ncr:1_{F043A0FE-2006-4EFA-A447-603F99C6D2C9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69j-inv-2026" sheetId="3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A115" i="3" l="1"/>
  <c r="A116" i="3" s="1"/>
  <c r="A117" i="3" s="1"/>
  <c r="A118" i="3" s="1"/>
  <c r="A119" i="3" s="1"/>
  <c r="A120" i="3" s="1"/>
  <c r="A121" i="3" s="1"/>
  <c r="A122" i="3" s="1"/>
  <c r="A123" i="3" s="1"/>
  <c r="A124" i="3" s="1"/>
  <c r="A125" i="3" s="1"/>
  <c r="A126" i="3" s="1"/>
  <c r="A127" i="3" s="1"/>
  <c r="A128" i="3" s="1"/>
  <c r="A129" i="3" s="1"/>
  <c r="A130" i="3" s="1"/>
  <c r="A131" i="3" s="1"/>
  <c r="A132" i="3" s="1"/>
  <c r="A133" i="3" s="1"/>
  <c r="A134" i="3" s="1"/>
  <c r="A135" i="3" s="1"/>
  <c r="A136" i="3" s="1"/>
  <c r="A137" i="3" s="1"/>
  <c r="A138" i="3" s="1"/>
  <c r="A139" i="3" s="1"/>
  <c r="A140" i="3" s="1"/>
  <c r="A141" i="3" s="1"/>
  <c r="A142" i="3" s="1"/>
  <c r="A143" i="3" s="1"/>
  <c r="A144" i="3" s="1"/>
  <c r="A145" i="3" s="1"/>
  <c r="A146" i="3" s="1"/>
  <c r="A147" i="3" s="1"/>
  <c r="A148" i="3" s="1"/>
  <c r="A149" i="3" s="1"/>
  <c r="A150" i="3" s="1"/>
  <c r="A151" i="3" s="1"/>
  <c r="A152" i="3" s="1"/>
  <c r="A153" i="3" s="1"/>
  <c r="A154" i="3" s="1"/>
  <c r="F205" i="3"/>
  <c r="F204" i="3"/>
  <c r="F203" i="3"/>
  <c r="F202" i="3"/>
  <c r="F201" i="3"/>
  <c r="F200" i="3"/>
  <c r="F197" i="3"/>
  <c r="F196" i="3"/>
  <c r="F195" i="3"/>
  <c r="F194" i="3"/>
  <c r="F198" i="3" s="1"/>
  <c r="D213" i="3" s="1"/>
  <c r="F191" i="3"/>
  <c r="F190" i="3"/>
  <c r="F189" i="3"/>
  <c r="F188" i="3"/>
  <c r="F187" i="3"/>
  <c r="F186" i="3"/>
  <c r="F185" i="3"/>
  <c r="F184" i="3"/>
  <c r="F183" i="3"/>
  <c r="F182" i="3"/>
  <c r="F181" i="3"/>
  <c r="F180" i="3"/>
  <c r="F179" i="3"/>
  <c r="F178" i="3"/>
  <c r="F177" i="3"/>
  <c r="F176" i="3"/>
  <c r="F175" i="3"/>
  <c r="F174" i="3"/>
  <c r="F173" i="3"/>
  <c r="F172" i="3"/>
  <c r="F171" i="3"/>
  <c r="F170" i="3"/>
  <c r="F169" i="3"/>
  <c r="F168" i="3"/>
  <c r="F167" i="3"/>
  <c r="F166" i="3"/>
  <c r="F165" i="3"/>
  <c r="F164" i="3"/>
  <c r="F163" i="3"/>
  <c r="F162" i="3"/>
  <c r="F161" i="3"/>
  <c r="F160" i="3"/>
  <c r="F159" i="3"/>
  <c r="F158" i="3"/>
  <c r="F157" i="3"/>
  <c r="F154" i="3"/>
  <c r="F153" i="3"/>
  <c r="F152" i="3"/>
  <c r="F151" i="3"/>
  <c r="F150" i="3"/>
  <c r="F149" i="3"/>
  <c r="F148" i="3"/>
  <c r="F147" i="3"/>
  <c r="F146" i="3"/>
  <c r="F145" i="3"/>
  <c r="F144" i="3"/>
  <c r="F143" i="3"/>
  <c r="F142" i="3"/>
  <c r="F141" i="3"/>
  <c r="F140" i="3"/>
  <c r="F139" i="3"/>
  <c r="F138" i="3"/>
  <c r="F137" i="3"/>
  <c r="F136" i="3"/>
  <c r="F135" i="3"/>
  <c r="F134" i="3"/>
  <c r="F133" i="3"/>
  <c r="F132" i="3"/>
  <c r="F131" i="3"/>
  <c r="F130" i="3"/>
  <c r="F129" i="3"/>
  <c r="F128" i="3"/>
  <c r="F127" i="3"/>
  <c r="F126" i="3"/>
  <c r="F125" i="3"/>
  <c r="F124" i="3"/>
  <c r="F123" i="3"/>
  <c r="F122" i="3"/>
  <c r="F121" i="3"/>
  <c r="F120" i="3"/>
  <c r="F119" i="3"/>
  <c r="F118" i="3"/>
  <c r="F117" i="3"/>
  <c r="F116" i="3"/>
  <c r="F115" i="3"/>
  <c r="F114" i="3"/>
  <c r="F113" i="3"/>
  <c r="F112" i="3"/>
  <c r="F111" i="3"/>
  <c r="F110" i="3"/>
  <c r="F109" i="3"/>
  <c r="F108" i="3"/>
  <c r="F107" i="3"/>
  <c r="F104" i="3"/>
  <c r="F103" i="3"/>
  <c r="F102" i="3"/>
  <c r="F101" i="3"/>
  <c r="F100" i="3"/>
  <c r="F99" i="3"/>
  <c r="F97" i="3"/>
  <c r="A97" i="3"/>
  <c r="A99" i="3" s="1"/>
  <c r="A100" i="3" s="1"/>
  <c r="A102" i="3" s="1"/>
  <c r="A103" i="3" s="1"/>
  <c r="A104" i="3" s="1"/>
  <c r="A107" i="3" s="1"/>
  <c r="A108" i="3" s="1"/>
  <c r="A109" i="3" s="1"/>
  <c r="A110" i="3" s="1"/>
  <c r="A111" i="3" s="1"/>
  <c r="A112" i="3" s="1"/>
  <c r="A113" i="3" s="1"/>
  <c r="A114" i="3" s="1"/>
  <c r="F96" i="3"/>
  <c r="F95" i="3"/>
  <c r="F90" i="3"/>
  <c r="F89" i="3"/>
  <c r="F88" i="3"/>
  <c r="F87" i="3"/>
  <c r="F86" i="3"/>
  <c r="F91" i="3" s="1"/>
  <c r="D209" i="3" s="1"/>
  <c r="A86" i="3"/>
  <c r="A87" i="3" s="1"/>
  <c r="A88" i="3" s="1"/>
  <c r="A89" i="3" s="1"/>
  <c r="A90" i="3" s="1"/>
  <c r="F83" i="3"/>
  <c r="F82" i="3"/>
  <c r="F81" i="3"/>
  <c r="F80" i="3"/>
  <c r="F79" i="3"/>
  <c r="A79" i="3"/>
  <c r="A80" i="3" s="1"/>
  <c r="A81" i="3" s="1"/>
  <c r="A82" i="3" s="1"/>
  <c r="F78" i="3"/>
  <c r="F84" i="3" s="1"/>
  <c r="D208" i="3" s="1"/>
  <c r="F75" i="3"/>
  <c r="F74" i="3"/>
  <c r="F73" i="3"/>
  <c r="F72" i="3"/>
  <c r="F71" i="3"/>
  <c r="F70" i="3"/>
  <c r="F69" i="3"/>
  <c r="F68" i="3"/>
  <c r="F67" i="3"/>
  <c r="F66" i="3"/>
  <c r="F65" i="3"/>
  <c r="F64" i="3"/>
  <c r="F62" i="3"/>
  <c r="F61" i="3"/>
  <c r="A61" i="3"/>
  <c r="A62" i="3" s="1"/>
  <c r="A64" i="3" s="1"/>
  <c r="A65" i="3" s="1"/>
  <c r="A66" i="3" s="1"/>
  <c r="A68" i="3" s="1"/>
  <c r="A69" i="3" s="1"/>
  <c r="A70" i="3" s="1"/>
  <c r="A71" i="3" s="1"/>
  <c r="A72" i="3" s="1"/>
  <c r="A73" i="3" s="1"/>
  <c r="A74" i="3" s="1"/>
  <c r="A75" i="3" s="1"/>
  <c r="F60" i="3"/>
  <c r="F58" i="3"/>
  <c r="F57" i="3"/>
  <c r="F56" i="3"/>
  <c r="F55" i="3"/>
  <c r="F54" i="3"/>
  <c r="F52" i="3"/>
  <c r="F51" i="3"/>
  <c r="A51" i="3"/>
  <c r="A52" i="3" s="1"/>
  <c r="A54" i="3" s="1"/>
  <c r="A55" i="3" s="1"/>
  <c r="F50" i="3"/>
  <c r="F49" i="3"/>
  <c r="F48" i="3"/>
  <c r="F47" i="3"/>
  <c r="F46" i="3"/>
  <c r="F44" i="3"/>
  <c r="F43" i="3"/>
  <c r="F42" i="3"/>
  <c r="F41" i="3"/>
  <c r="F40" i="3"/>
  <c r="F39" i="3"/>
  <c r="F38" i="3"/>
  <c r="F37" i="3"/>
  <c r="F36" i="3"/>
  <c r="F35" i="3"/>
  <c r="F34" i="3"/>
  <c r="F33" i="3"/>
  <c r="A33" i="3"/>
  <c r="A34" i="3" s="1"/>
  <c r="A35" i="3" s="1"/>
  <c r="A36" i="3" s="1"/>
  <c r="A37" i="3" s="1"/>
  <c r="A38" i="3" s="1"/>
  <c r="A39" i="3" s="1"/>
  <c r="A40" i="3" s="1"/>
  <c r="A41" i="3" s="1"/>
  <c r="A42" i="3" s="1"/>
  <c r="A43" i="3" s="1"/>
  <c r="A44" i="3" s="1"/>
  <c r="A46" i="3" s="1"/>
  <c r="F32" i="3"/>
  <c r="F30" i="3"/>
  <c r="A30" i="3"/>
  <c r="F29" i="3"/>
  <c r="F28" i="3"/>
  <c r="F26" i="3"/>
  <c r="F25" i="3"/>
  <c r="F24" i="3"/>
  <c r="A24" i="3"/>
  <c r="F23" i="3"/>
  <c r="F21" i="3"/>
  <c r="F20" i="3"/>
  <c r="A20" i="3"/>
  <c r="A21" i="3" s="1"/>
  <c r="F19" i="3"/>
  <c r="F16" i="3"/>
  <c r="F105" i="3" l="1"/>
  <c r="D210" i="3" s="1"/>
  <c r="A157" i="3"/>
  <c r="A158" i="3" s="1"/>
  <c r="A159" i="3" s="1"/>
  <c r="A160" i="3" s="1"/>
  <c r="A161" i="3" s="1"/>
  <c r="A162" i="3" s="1"/>
  <c r="A163" i="3" s="1"/>
  <c r="A164" i="3" s="1"/>
  <c r="A165" i="3" s="1"/>
  <c r="A166" i="3" s="1"/>
  <c r="A167" i="3" s="1"/>
  <c r="A168" i="3" s="1"/>
  <c r="A169" i="3" s="1"/>
  <c r="A170" i="3" s="1"/>
  <c r="A171" i="3" s="1"/>
  <c r="A172" i="3" s="1"/>
  <c r="A173" i="3" s="1"/>
  <c r="A174" i="3" s="1"/>
  <c r="A175" i="3" s="1"/>
  <c r="A176" i="3" s="1"/>
  <c r="A177" i="3" s="1"/>
  <c r="A178" i="3" s="1"/>
  <c r="A179" i="3" s="1"/>
  <c r="A180" i="3" s="1"/>
  <c r="A181" i="3" s="1"/>
  <c r="A182" i="3" s="1"/>
  <c r="A183" i="3" s="1"/>
  <c r="A184" i="3" s="1"/>
  <c r="A185" i="3" s="1"/>
  <c r="A186" i="3" s="1"/>
  <c r="A187" i="3" s="1"/>
  <c r="A188" i="3" s="1"/>
  <c r="A189" i="3" s="1"/>
  <c r="A190" i="3" s="1"/>
  <c r="A191" i="3" s="1"/>
  <c r="A194" i="3" s="1"/>
  <c r="A195" i="3" s="1"/>
  <c r="A196" i="3" s="1"/>
  <c r="A197" i="3" s="1"/>
  <c r="A200" i="3" s="1"/>
  <c r="A201" i="3" s="1"/>
  <c r="A202" i="3" s="1"/>
  <c r="A203" i="3" s="1"/>
  <c r="A204" i="3" s="1"/>
  <c r="A205" i="3" s="1"/>
  <c r="F192" i="3"/>
  <c r="D212" i="3" s="1"/>
  <c r="F155" i="3"/>
  <c r="F76" i="3"/>
  <c r="D207" i="3" s="1"/>
  <c r="F206" i="3"/>
  <c r="D214" i="3" s="1"/>
  <c r="D211" i="3" l="1"/>
  <c r="D215" i="3" s="1"/>
  <c r="D216" i="3" s="1"/>
  <c r="D217" i="3" s="1"/>
  <c r="H155" i="3"/>
</calcChain>
</file>

<file path=xl/sharedStrings.xml><?xml version="1.0" encoding="utf-8"?>
<sst xmlns="http://schemas.openxmlformats.org/spreadsheetml/2006/main" count="381" uniqueCount="230">
  <si>
    <t>N°de prix</t>
  </si>
  <si>
    <t>Désignation des ouvrages</t>
  </si>
  <si>
    <t>Unité</t>
  </si>
  <si>
    <t>Quantité</t>
  </si>
  <si>
    <t>Prix . Unit</t>
  </si>
  <si>
    <t>Total</t>
  </si>
  <si>
    <t>Hors Taxe</t>
  </si>
  <si>
    <t>installation de chantier</t>
  </si>
  <si>
    <t>F</t>
  </si>
  <si>
    <t>1- GROS ŒUVRES</t>
  </si>
  <si>
    <t>A-TERRASSEMENT</t>
  </si>
  <si>
    <t>Fouille en puits, en rigole ou en tranché dans terrain de toute nature y/C ROCHER</t>
  </si>
  <si>
    <t>M3</t>
  </si>
  <si>
    <t xml:space="preserve"> mise en remblai en terre selectionnee et ou evacuation aux decharges publiques</t>
  </si>
  <si>
    <t>Apport et mise en place de tout venant sélectionné</t>
  </si>
  <si>
    <t>B- MACONNERIE EN FONDATION</t>
  </si>
  <si>
    <t xml:space="preserve">Béton de propreté </t>
  </si>
  <si>
    <t xml:space="preserve"> Gros béton </t>
  </si>
  <si>
    <t xml:space="preserve"> Béton cyclopéen en fondations</t>
  </si>
  <si>
    <t xml:space="preserve">Arase étanche </t>
  </si>
  <si>
    <t>M2</t>
  </si>
  <si>
    <t>C) BETON ARME EN FONDATIONS</t>
  </si>
  <si>
    <t>Béton pour béton armé en fondations</t>
  </si>
  <si>
    <t>Acier HA FE500 en fondations</t>
  </si>
  <si>
    <t>Kg</t>
  </si>
  <si>
    <t xml:space="preserve"> isorel mou pour coffrage des joints en fondation</t>
  </si>
  <si>
    <t>ML</t>
  </si>
  <si>
    <t>D) REGARDS ET CANALISATIONS</t>
  </si>
  <si>
    <t>Canalisations en buses P.V.C de 150 mm de diamètre</t>
  </si>
  <si>
    <t>Canalisations en buses P.V.C de 200 mm de diamètre</t>
  </si>
  <si>
    <t>Canalisations en buses P.V.C de 315 mm de diamètre</t>
  </si>
  <si>
    <t>Canalisations en buses P.V.C de 400 mm de diamètre</t>
  </si>
  <si>
    <t>Regards non visitables de 40 x 40 int</t>
  </si>
  <si>
    <t>U</t>
  </si>
  <si>
    <t>Regards non visitables de 60 x 60 int</t>
  </si>
  <si>
    <t>Regards type  visitables de 60 x 60</t>
  </si>
  <si>
    <t>Regards type  visitables de 80 x 80</t>
  </si>
  <si>
    <t xml:space="preserve">Regards de visite </t>
  </si>
  <si>
    <t xml:space="preserve">Branchements  Particuliers </t>
  </si>
  <si>
    <t>Bouches D'egout a  Grille</t>
  </si>
  <si>
    <t>Regards de Borne</t>
  </si>
  <si>
    <t xml:space="preserve">Caniveau en béton de 0.40 m de largeur y compris grille galvanisée </t>
  </si>
  <si>
    <t>E) DALLAGE</t>
  </si>
  <si>
    <t>Hérissonnage en pierres sèches pour dallage e=20cm</t>
  </si>
  <si>
    <t>F) BETON ARME EN ELEVATION</t>
  </si>
  <si>
    <t xml:space="preserve">Béton pour béton armé pour tout ouvrage en élévation </t>
  </si>
  <si>
    <t>Acier HA FE 500 en élévation</t>
  </si>
  <si>
    <t>Plancher en hourdis Creux à poutrelle simple ou jumelée y/c Béton et Acier</t>
  </si>
  <si>
    <t>Plancher en hourdis de 20+5cm y compris acier</t>
  </si>
  <si>
    <t>Plancher en hourdis de 16+5cm y compris acier</t>
  </si>
  <si>
    <t>Plancher en hourdis de 16+5Jcm y compris acier</t>
  </si>
  <si>
    <t>G) MACONNERIE EN ELEVATION</t>
  </si>
  <si>
    <t xml:space="preserve">Double cloison en briques creuses </t>
  </si>
  <si>
    <t>Cloisons simples de 10 cm</t>
  </si>
  <si>
    <t>Maçonnerie  en agglomeres de 20 cm</t>
  </si>
  <si>
    <t>H)ENDUITS</t>
  </si>
  <si>
    <t xml:space="preserve">Enduit extérieur au mortier de ciment sur mur et plafond </t>
  </si>
  <si>
    <t xml:space="preserve">Enduit intérieur au mortier de ciment sur mur et plafond </t>
  </si>
  <si>
    <t xml:space="preserve">Enduit en plâtre taloché  </t>
  </si>
  <si>
    <t>I) DIVERS</t>
  </si>
  <si>
    <t xml:space="preserve">Couronnement d'acrotère </t>
  </si>
  <si>
    <t xml:space="preserve">Dallette en béton armé </t>
  </si>
  <si>
    <t xml:space="preserve">Renformis en béton </t>
  </si>
  <si>
    <t xml:space="preserve">Façon d'appuis de fenêtres </t>
  </si>
  <si>
    <t>Traitement de joints de dilatation pour sol y compris couvre joint</t>
  </si>
  <si>
    <t>Traitement de joints de dilatation pour murs et plafonds y compris couvre joint</t>
  </si>
  <si>
    <t>Traitement de joints étanches en façades</t>
  </si>
  <si>
    <t xml:space="preserve">gaines </t>
  </si>
  <si>
    <t>TOTAL GROS ŒUVRES</t>
  </si>
  <si>
    <t>2/ETANCHEITE</t>
  </si>
  <si>
    <t>Forme de pente et chape de lissage y compris gorge de solin</t>
  </si>
  <si>
    <t>Etanchéité Auto-protégée en bicouche</t>
  </si>
  <si>
    <t>Relief D'étanchéité Bicouche Auto-Protégée</t>
  </si>
  <si>
    <t>Etanchéité légère des salles d’eau</t>
  </si>
  <si>
    <t xml:space="preserve">Gargouilles et crapaudines en plombe laminé </t>
  </si>
  <si>
    <t xml:space="preserve">        TOTAL  ETANCHEITE</t>
  </si>
  <si>
    <t xml:space="preserve">                               TOTAL  ETANCHEITE</t>
  </si>
  <si>
    <t>3/ REVETEMENT DE SOLS ET MURS</t>
  </si>
  <si>
    <t>TOTAL REVETEMENT DE SOLS ET MURS :</t>
  </si>
  <si>
    <t>TOTAL MENUISERIE BOIS, METTALIQUE ET ALUMINIUM :</t>
  </si>
  <si>
    <t>6/ ÉLECTRICITÉ - COURANT FORT- COURANT FAIBLE</t>
  </si>
  <si>
    <t>Branchement de l’école et logement de fonction</t>
  </si>
  <si>
    <t>Ens</t>
  </si>
  <si>
    <t>Liaison équipotentielle</t>
  </si>
  <si>
    <t xml:space="preserve">Câble  U1000 R2V 5x16 mm² </t>
  </si>
  <si>
    <t>ml</t>
  </si>
  <si>
    <t xml:space="preserve">Tranchée en fouille dans terrain de toute nature y/c Tube PVC double paroi </t>
  </si>
  <si>
    <t>Regard de tirage de 40x40</t>
  </si>
  <si>
    <t>Foyer lumineux sur simple allumage normale / etanche</t>
  </si>
  <si>
    <t>Foyer lumineux sur double allumage normale / etanche</t>
  </si>
  <si>
    <t>Foyer lumineux va et vient simple</t>
  </si>
  <si>
    <t>Foyer lumineux va et vient double</t>
  </si>
  <si>
    <t>Foyers lumineux complémentaires</t>
  </si>
  <si>
    <t>Prise de courant 2x16A+T Normal</t>
  </si>
  <si>
    <t xml:space="preserve">Prise de courant 2x16A+T étanche </t>
  </si>
  <si>
    <t xml:space="preserve">Sirène scolaire pour l'école </t>
  </si>
  <si>
    <t>Alimentation des répartiteurs informatiques</t>
  </si>
  <si>
    <t>Panel carre en apparent 60x60 LED</t>
  </si>
  <si>
    <t>Panel carre en encastré 60x60 LED</t>
  </si>
  <si>
    <t>Bloc autonome d'éclairage de sécurité avec ou sans grille de protection</t>
  </si>
  <si>
    <t>Armoire informatique de 14 Unités avec onduleur 2kVA</t>
  </si>
  <si>
    <t>ENS</t>
  </si>
  <si>
    <t>Panneau de brassage de 16 ports RJ45 FTP CAT.6 ou +</t>
  </si>
  <si>
    <t>Switch 16 ports</t>
  </si>
  <si>
    <t>Cordons de brassage RJ45. CAT 6 ou + FTP. L= 1 M</t>
  </si>
  <si>
    <t>Cordons de liaison RJ45. CAT 6 ou + FTP. L= 3 M</t>
  </si>
  <si>
    <t>Prise informatique/ téléphonique RJ45 FTP CAT 6 ou +</t>
  </si>
  <si>
    <t> Câble réseau informatique FTP CAT 6 ou +</t>
  </si>
  <si>
    <t>TOTAL  ÉLECTRICITÉ - COURANT FORT- COURANT FAIBLE  :</t>
  </si>
  <si>
    <t>7/ PLOMBERIE - SANITAIRE</t>
  </si>
  <si>
    <t>Tuyauterie en PPR PN 20 tout diamètre</t>
  </si>
  <si>
    <t xml:space="preserve">Coffret encastré et collecteur EF et EC tout départ </t>
  </si>
  <si>
    <t>Vanne d'arrêt tout diamètre y/c regard</t>
  </si>
  <si>
    <t xml:space="preserve">Vanne d'arrêt tout diamètre </t>
  </si>
  <si>
    <t>Robinet de puisage</t>
  </si>
  <si>
    <t>Tuyauterie en P.V.C diamètre 40 à 75</t>
  </si>
  <si>
    <t>Tuyauterie en P.V.C diamètre 75 à 100</t>
  </si>
  <si>
    <t>Tuyauterie en P.V.C diamètre 110</t>
  </si>
  <si>
    <t>Tuyauterie en P.V.C diamètre 125</t>
  </si>
  <si>
    <t>Tuyauterie en P.V.C diamètre 160</t>
  </si>
  <si>
    <t>Tuyauterie en  P.V.C diamètre 250</t>
  </si>
  <si>
    <t>WC a la turque de couleur blanche</t>
  </si>
  <si>
    <t>WC a l’anglaise à chasse basse</t>
  </si>
  <si>
    <t>Ensemble WC+ Lavabo pour handicapé</t>
  </si>
  <si>
    <t>Lavabo semi colonne</t>
  </si>
  <si>
    <t>Lavabo vasque</t>
  </si>
  <si>
    <t xml:space="preserve">Lavabo collectifs </t>
  </si>
  <si>
    <t>Douche encastrée y compris équipement et receveur</t>
  </si>
  <si>
    <t xml:space="preserve">Glace miroir </t>
  </si>
  <si>
    <t>m²</t>
  </si>
  <si>
    <t>Distributeur de papier hygienique</t>
  </si>
  <si>
    <t>Distributeur de savon liquide</t>
  </si>
  <si>
    <t>Poste robinet d'incendie arme (RIA) DN 25</t>
  </si>
  <si>
    <t>Extincteur CO2 de 5Kg</t>
  </si>
  <si>
    <t>Extincteur à poudre polyvalente de 6L</t>
  </si>
  <si>
    <t>Poteau incendie</t>
  </si>
  <si>
    <t>Ventilateur de gaine 120m3/h</t>
  </si>
  <si>
    <t>Gaine circulaire souple en pvc diamètre 125∅</t>
  </si>
  <si>
    <t>Extracteur WC</t>
  </si>
  <si>
    <t>TOTAL  PLOMBERIE SANITAIRE</t>
  </si>
  <si>
    <t>8 / PEINTURE - VITRERIE</t>
  </si>
  <si>
    <t>Peinture glycérophtalique laquée sur menuiserie bois</t>
  </si>
  <si>
    <t>TOTAL PEINTURE - VITRERIE :</t>
  </si>
  <si>
    <t>9/ AMENAGEMENTS EXTERIEURS</t>
  </si>
  <si>
    <t>TOTAL AMENAGEMENTS EXTERIEURS  :</t>
  </si>
  <si>
    <t>GROS ŒUVRE</t>
  </si>
  <si>
    <t>ETANCHEITE</t>
  </si>
  <si>
    <t>REVETEMENT DES SOLS ET MURS</t>
  </si>
  <si>
    <t>MENUISERIE BOIS, METALLIQUE</t>
  </si>
  <si>
    <t>ELECTRICITE- LUSTRERIE</t>
  </si>
  <si>
    <t>PLOMBERIE- SANITAIRE</t>
  </si>
  <si>
    <t>PEINTURE-VITRERIE</t>
  </si>
  <si>
    <t>AMENAGEMENTS EXTERIEURS</t>
  </si>
  <si>
    <t>TVA 20%</t>
  </si>
  <si>
    <t>MENUISERIE BOIS</t>
  </si>
  <si>
    <t>MENUISERIE ALUMINIUM</t>
  </si>
  <si>
    <t>MENUISERIE METALLIQUE</t>
  </si>
  <si>
    <t>Foyer lumineux bouton poussoir</t>
  </si>
  <si>
    <t>Plancher en hourdis de 20+5Jcm y compris acier</t>
  </si>
  <si>
    <t>Plancher en hourdis de 25+5Jcm y compris acier</t>
  </si>
  <si>
    <t>Tableau électrique de protection TS3</t>
  </si>
  <si>
    <t>Tableau électrique de protection TS4</t>
  </si>
  <si>
    <t>Tableau électrique de protection TE-EXT</t>
  </si>
  <si>
    <t>Câble  U1000 R2V 5x10 mm²</t>
  </si>
  <si>
    <t>Câble  U1000 R2V 5x6 mm²</t>
  </si>
  <si>
    <t>Commande par détecteur de mouvement</t>
  </si>
  <si>
    <t>REGLETTE LED 42W 1.2X0.30 </t>
  </si>
  <si>
    <t>PANEL ROND LED</t>
  </si>
  <si>
    <t>Hublot étanche 25W</t>
  </si>
  <si>
    <t>Hublot étanche 12W</t>
  </si>
  <si>
    <t>Fourniture et pose d’un projecteur solaire 100W</t>
  </si>
  <si>
    <t>LUMINAIRE ECLAIRAGE PUBLIC</t>
  </si>
  <si>
    <t>CENTRALE DE DETECTION INCENDIE</t>
  </si>
  <si>
    <t>DETECTEUR OPTIQUE DE FUMEE</t>
  </si>
  <si>
    <t>AVERTISSEUR SONORE</t>
  </si>
  <si>
    <t>DECLENCHEUR MANUEL (BRIS DE GLACE)</t>
  </si>
  <si>
    <t>INDICATEUR D’ACTION</t>
  </si>
  <si>
    <t>CABLAGE, RACCORDEMENT, ESSAIS, MISE EN SERVICE ET FORMATION</t>
  </si>
  <si>
    <t>Tuyauterie en acier galvanisé DN28/34</t>
  </si>
  <si>
    <t>Mise à la terre</t>
  </si>
  <si>
    <t>Trottoir périphérique en béton y compris aciers &amp; caniveaux (Cunette)</t>
  </si>
  <si>
    <t>Etanchéité verticale enterres périphérique</t>
  </si>
  <si>
    <t>Tuyauterie en acier galvanisé DN37/42</t>
  </si>
  <si>
    <t>Tuyauterie en acier galvanisé DN42/48</t>
  </si>
  <si>
    <t>Tuyauterie en acier galvanisé DN54/60</t>
  </si>
  <si>
    <t xml:space="preserve">Peinture extralite sur façade </t>
  </si>
  <si>
    <t>Peinture glycérophtalique mate sur mur et plafond interieurs</t>
  </si>
  <si>
    <t xml:space="preserve">Peinture glycérophtalique laquée sur ferronnerie </t>
  </si>
  <si>
    <t>Terrain de sport</t>
  </si>
  <si>
    <t>Mur de cloture mitoyen en agglos de 2.20m de hauteur</t>
  </si>
  <si>
    <t>Brdure trottoire T4</t>
  </si>
  <si>
    <t xml:space="preserve">Hampe porte drapeau </t>
  </si>
  <si>
    <t>Enseigne de l'école en arabe et français et amazigh</t>
  </si>
  <si>
    <t>Porte en bois</t>
  </si>
  <si>
    <t xml:space="preserve">a) Porte isoplane à 1 ou 2 vantaux </t>
  </si>
  <si>
    <t xml:space="preserve">b) Porte a lames à 1 ou 2 vantaux </t>
  </si>
  <si>
    <t>Porte de placard</t>
  </si>
  <si>
    <t xml:space="preserve">Fenêtre aluminium et Chassis </t>
  </si>
  <si>
    <t>Volet roulant aluminium</t>
  </si>
  <si>
    <t>Porte métallique vitrée</t>
  </si>
  <si>
    <t xml:space="preserve">Grilles de protection décoratives </t>
  </si>
  <si>
    <t>5/ -MENUISERIE BOIS-ALUMINIUM</t>
  </si>
  <si>
    <t>Revêtement du sol en granito-poli blanc y compris plinthes</t>
  </si>
  <si>
    <t>Revêtement en grès cérame antidérapant ou rustique</t>
  </si>
  <si>
    <t>Revêtement de mur en carreaux de faillence</t>
  </si>
  <si>
    <t>marche et contre marche en GPB</t>
  </si>
  <si>
    <t>ACADEMIE REGIONALE D’EDUCATIONET DE FORMATION</t>
  </si>
  <si>
    <t>DE LA REGION CASABLANCA-SETTAT</t>
  </si>
  <si>
    <t>DIRECTION PROVINCIALE D’EL JADIDA</t>
  </si>
  <si>
    <t>APPEL D’OFFRES OUVERT NATIONAL AU « RABAIS OU A MAJORATION »</t>
  </si>
  <si>
    <t xml:space="preserve">BORDEREAU DES PRIX  </t>
  </si>
  <si>
    <t>RABAIS OU MAJORATION EN %</t>
  </si>
  <si>
    <t>RABAIS OU MAJORATION EN VALEUR</t>
  </si>
  <si>
    <t xml:space="preserve"> TOTAL APRES RABAIS OU MAJORATION  </t>
  </si>
  <si>
    <t>TOTAL T.T.C</t>
  </si>
  <si>
    <t>TOTAL H.T</t>
  </si>
  <si>
    <r>
      <t>Objet</t>
    </r>
    <r>
      <rPr>
        <b/>
        <sz val="10"/>
        <color theme="1"/>
        <rFont val="Cambria"/>
        <family val="1"/>
      </rPr>
      <t xml:space="preserve"> : </t>
    </r>
    <r>
      <rPr>
        <b/>
        <sz val="12"/>
        <color theme="1"/>
        <rFont val="Cambria"/>
        <family val="1"/>
      </rPr>
      <t>TRAVAUX DE CONSTRUCTION DU LYCEE COLLEGIAL MOHAMED ZERKTOUNI AU SEIN DU LOTISSEMENT RYAD EL JADIDA A LA COMMUNE TERRITORIALE HAOUZIA, PROVINCE D’EL JADIDA.</t>
    </r>
  </si>
  <si>
    <t>Dalle de forme de 13cm y compris acier et film polyane</t>
  </si>
  <si>
    <t xml:space="preserve">Dalle de forme de 15cm y compris acier et film polyane </t>
  </si>
  <si>
    <t>Revetement en mignonette lavée sur sol y/c plinthes et retombée</t>
  </si>
  <si>
    <t xml:space="preserve">Porte métallique à 1 ou 2 vantaux </t>
  </si>
  <si>
    <t xml:space="preserve">Boite de coupure électrique étanche </t>
  </si>
  <si>
    <t xml:space="preserve">Coffret de compteur 4 fils pour école </t>
  </si>
  <si>
    <t>Alimentation VMC</t>
  </si>
  <si>
    <t>Tuyauterie en  PEHD PN 16 DN 63 à 110</t>
  </si>
  <si>
    <t>Tuyauterie en  PEHD PN 16 DN 25 à 63</t>
  </si>
  <si>
    <t>TGBT</t>
  </si>
  <si>
    <t>Equipement et  branchement au réseau de l'eau potable/eau inendie pour Ecole</t>
  </si>
  <si>
    <t>MUR DE CLOTURE DE FAÇADE PRINCIPALE Y/C  PORTES METALLIQUE</t>
  </si>
  <si>
    <t>N° : 69J/INV/2026 DU 11/11/2026 A 10H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</si>
</sst>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_-* #,##0.00\ _€_-;\-* #,##0.00\ _€_-;_-* &quot;-&quot;??\ _€_-;_-@_-"/>
  </numFmts>
  <fonts count="3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3"/>
      <name val="Calibri Light"/>
      <family val="1"/>
      <scheme val="major"/>
    </font>
    <font>
      <sz val="10"/>
      <color theme="1"/>
      <name val="Arial"/>
      <family val="2"/>
    </font>
    <font>
      <b/>
      <sz val="10"/>
      <color theme="1"/>
      <name val="Calibri Light"/>
      <family val="1"/>
      <scheme val="major"/>
    </font>
    <font>
      <b/>
      <sz val="10"/>
      <name val="Calibri Light"/>
      <family val="1"/>
      <scheme val="major"/>
    </font>
    <font>
      <sz val="10"/>
      <color theme="1"/>
      <name val="Calibri Light"/>
      <family val="1"/>
      <scheme val="major"/>
    </font>
    <font>
      <b/>
      <i/>
      <sz val="10"/>
      <name val="Calibri Light"/>
      <family val="1"/>
      <scheme val="major"/>
    </font>
    <font>
      <sz val="10"/>
      <name val="Calibri Light"/>
      <family val="1"/>
      <scheme val="major"/>
    </font>
    <font>
      <sz val="10"/>
      <name val="Arial"/>
      <family val="2"/>
    </font>
    <font>
      <b/>
      <sz val="10"/>
      <color rgb="FF3366FF"/>
      <name val="Calibri Light"/>
      <family val="1"/>
      <scheme val="major"/>
    </font>
    <font>
      <b/>
      <sz val="10"/>
      <color rgb="FFFF0000"/>
      <name val="Calibri Light"/>
      <family val="1"/>
      <scheme val="major"/>
    </font>
    <font>
      <b/>
      <u/>
      <sz val="10"/>
      <color theme="1"/>
      <name val="Calibri Light"/>
      <family val="1"/>
      <scheme val="major"/>
    </font>
    <font>
      <sz val="10"/>
      <color rgb="FFFF0000"/>
      <name val="Arial"/>
      <family val="2"/>
    </font>
    <font>
      <b/>
      <u/>
      <sz val="10"/>
      <color rgb="FF3366FF"/>
      <name val="Calibri Light"/>
      <family val="1"/>
      <scheme val="major"/>
    </font>
    <font>
      <b/>
      <sz val="12"/>
      <color theme="1"/>
      <name val="Calibri Light"/>
      <family val="1"/>
      <scheme val="major"/>
    </font>
    <font>
      <b/>
      <sz val="10"/>
      <color theme="1"/>
      <name val="Arial"/>
      <family val="2"/>
    </font>
    <font>
      <b/>
      <i/>
      <sz val="10"/>
      <color theme="1"/>
      <name val="Arial"/>
      <family val="2"/>
    </font>
    <font>
      <sz val="12"/>
      <color theme="1"/>
      <name val="Arial"/>
      <family val="2"/>
    </font>
    <font>
      <sz val="12"/>
      <name val="Arial Nova Cond Light"/>
      <family val="2"/>
    </font>
    <font>
      <sz val="10"/>
      <name val="Arial Nova Cond Light"/>
      <family val="2"/>
    </font>
    <font>
      <b/>
      <sz val="10"/>
      <color theme="3" tint="-0.249977111117893"/>
      <name val="Calibri"/>
      <family val="2"/>
      <scheme val="minor"/>
    </font>
    <font>
      <sz val="10"/>
      <color theme="3" tint="-0.249977111117893"/>
      <name val="Arial Nova Cond Light"/>
      <family val="2"/>
    </font>
    <font>
      <sz val="16"/>
      <name val="Arial Nova Cond Light"/>
      <family val="2"/>
    </font>
    <font>
      <b/>
      <sz val="14"/>
      <name val="Calibri Light"/>
      <family val="2"/>
      <scheme val="major"/>
    </font>
    <font>
      <b/>
      <i/>
      <u/>
      <sz val="11"/>
      <color theme="1"/>
      <name val="Cambria"/>
      <family val="1"/>
    </font>
    <font>
      <b/>
      <sz val="10"/>
      <color theme="1"/>
      <name val="Cambria"/>
      <family val="1"/>
    </font>
    <font>
      <b/>
      <sz val="12"/>
      <color theme="1"/>
      <name val="Cambria"/>
      <family val="1"/>
    </font>
    <font>
      <b/>
      <sz val="14"/>
      <color rgb="FFC00000"/>
      <name val="Calibri"/>
      <family val="2"/>
      <scheme val="minor"/>
    </font>
    <font>
      <b/>
      <sz val="14"/>
      <name val="Calibri"/>
      <family val="2"/>
      <scheme val="minor"/>
    </font>
    <font>
      <b/>
      <sz val="13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2"/>
      <color theme="1"/>
      <name val="Tw Cen MT"/>
      <family val="2"/>
    </font>
  </fonts>
  <fills count="5">
    <fill>
      <patternFill patternType="none"/>
    </fill>
    <fill>
      <patternFill patternType="gray125"/>
    </fill>
    <fill>
      <patternFill patternType="solid">
        <fgColor theme="0" tint="-0.149845881527146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C1C1C1"/>
        <bgColor indexed="64"/>
      </patternFill>
    </fill>
  </fills>
  <borders count="31">
    <border>
      <left/>
      <right/>
      <top/>
      <bottom/>
      <diagonal/>
    </border>
    <border>
      <left/>
      <right/>
      <top/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medium">
        <color auto="1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/>
      <right/>
      <top style="medium">
        <color rgb="FF000000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 style="medium">
        <color auto="1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auto="1"/>
      </left>
      <right style="thin">
        <color auto="1"/>
      </right>
      <top style="thin">
        <color auto="1"/>
      </top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/>
      <top/>
      <bottom style="medium">
        <color rgb="FF000000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auto="1"/>
      </left>
      <right style="thin">
        <color auto="1"/>
      </right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 style="medium">
        <color auto="1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rgb="FF000000"/>
      </bottom>
      <diagonal/>
    </border>
  </borders>
  <cellStyleXfs count="6">
    <xf numFmtId="0" fontId="0" fillId="0" borderId="0"/>
    <xf numFmtId="0" fontId="1" fillId="0" borderId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0" fontId="9" fillId="0" borderId="0"/>
  </cellStyleXfs>
  <cellXfs count="125">
    <xf numFmtId="0" fontId="0" fillId="0" borderId="0" xfId="0"/>
    <xf numFmtId="0" fontId="3" fillId="0" borderId="0" xfId="1" applyFont="1" applyAlignment="1">
      <alignment vertical="center"/>
    </xf>
    <xf numFmtId="2" fontId="5" fillId="2" borderId="3" xfId="1" applyNumberFormat="1" applyFont="1" applyFill="1" applyBorder="1" applyAlignment="1">
      <alignment horizontal="center" vertical="center"/>
    </xf>
    <xf numFmtId="0" fontId="6" fillId="0" borderId="0" xfId="1" applyFont="1" applyAlignment="1">
      <alignment vertical="center"/>
    </xf>
    <xf numFmtId="2" fontId="5" fillId="2" borderId="6" xfId="1" applyNumberFormat="1" applyFont="1" applyFill="1" applyBorder="1" applyAlignment="1">
      <alignment horizontal="center" vertical="center"/>
    </xf>
    <xf numFmtId="1" fontId="7" fillId="2" borderId="8" xfId="1" applyNumberFormat="1" applyFont="1" applyFill="1" applyBorder="1" applyAlignment="1">
      <alignment horizontal="center" vertical="center"/>
    </xf>
    <xf numFmtId="0" fontId="8" fillId="0" borderId="9" xfId="1" applyFont="1" applyBorder="1" applyAlignment="1">
      <alignment vertical="center" wrapText="1"/>
    </xf>
    <xf numFmtId="0" fontId="5" fillId="2" borderId="9" xfId="1" applyFont="1" applyFill="1" applyBorder="1" applyAlignment="1">
      <alignment horizontal="center" vertical="center"/>
    </xf>
    <xf numFmtId="0" fontId="10" fillId="0" borderId="10" xfId="1" applyFont="1" applyBorder="1" applyAlignment="1">
      <alignment vertical="center"/>
    </xf>
    <xf numFmtId="0" fontId="10" fillId="0" borderId="11" xfId="1" applyFont="1" applyBorder="1" applyAlignment="1">
      <alignment vertical="center"/>
    </xf>
    <xf numFmtId="1" fontId="11" fillId="0" borderId="12" xfId="1" applyNumberFormat="1" applyFont="1" applyBorder="1" applyAlignment="1">
      <alignment horizontal="left" vertical="center"/>
    </xf>
    <xf numFmtId="0" fontId="11" fillId="0" borderId="13" xfId="1" applyFont="1" applyBorder="1" applyAlignment="1">
      <alignment horizontal="left" vertical="center"/>
    </xf>
    <xf numFmtId="1" fontId="11" fillId="0" borderId="14" xfId="1" applyNumberFormat="1" applyFont="1" applyBorder="1" applyAlignment="1">
      <alignment horizontal="left" vertical="center"/>
    </xf>
    <xf numFmtId="0" fontId="11" fillId="0" borderId="0" xfId="1" applyFont="1" applyAlignment="1">
      <alignment horizontal="left" vertical="center"/>
    </xf>
    <xf numFmtId="1" fontId="7" fillId="2" borderId="2" xfId="1" applyNumberFormat="1" applyFont="1" applyFill="1" applyBorder="1" applyAlignment="1">
      <alignment horizontal="center" vertical="center"/>
    </xf>
    <xf numFmtId="0" fontId="6" fillId="0" borderId="3" xfId="1" applyFont="1" applyBorder="1" applyAlignment="1">
      <alignment vertical="center" wrapText="1"/>
    </xf>
    <xf numFmtId="0" fontId="5" fillId="2" borderId="3" xfId="1" applyFont="1" applyFill="1" applyBorder="1" applyAlignment="1">
      <alignment horizontal="center" vertical="center"/>
    </xf>
    <xf numFmtId="0" fontId="6" fillId="0" borderId="9" xfId="1" applyFont="1" applyBorder="1" applyAlignment="1">
      <alignment vertical="center" wrapText="1"/>
    </xf>
    <xf numFmtId="0" fontId="6" fillId="0" borderId="15" xfId="1" applyFont="1" applyBorder="1" applyAlignment="1">
      <alignment vertical="center" wrapText="1"/>
    </xf>
    <xf numFmtId="0" fontId="6" fillId="0" borderId="6" xfId="1" applyFont="1" applyBorder="1" applyAlignment="1">
      <alignment vertical="center" wrapText="1"/>
    </xf>
    <xf numFmtId="0" fontId="5" fillId="2" borderId="6" xfId="1" applyFont="1" applyFill="1" applyBorder="1" applyAlignment="1">
      <alignment horizontal="center" vertical="center"/>
    </xf>
    <xf numFmtId="1" fontId="7" fillId="2" borderId="16" xfId="1" applyNumberFormat="1" applyFont="1" applyFill="1" applyBorder="1" applyAlignment="1">
      <alignment horizontal="center" vertical="center"/>
    </xf>
    <xf numFmtId="0" fontId="5" fillId="2" borderId="15" xfId="1" applyFont="1" applyFill="1" applyBorder="1" applyAlignment="1">
      <alignment horizontal="center" vertical="center"/>
    </xf>
    <xf numFmtId="1" fontId="7" fillId="2" borderId="5" xfId="1" applyNumberFormat="1" applyFont="1" applyFill="1" applyBorder="1" applyAlignment="1">
      <alignment horizontal="center" vertical="center"/>
    </xf>
    <xf numFmtId="0" fontId="6" fillId="0" borderId="9" xfId="1" applyFont="1" applyBorder="1" applyAlignment="1">
      <alignment horizontal="left" vertical="center" wrapText="1"/>
    </xf>
    <xf numFmtId="0" fontId="3" fillId="3" borderId="0" xfId="1" applyFont="1" applyFill="1" applyAlignment="1">
      <alignment vertical="center"/>
    </xf>
    <xf numFmtId="1" fontId="7" fillId="3" borderId="8" xfId="1" applyNumberFormat="1" applyFont="1" applyFill="1" applyBorder="1" applyAlignment="1">
      <alignment horizontal="center" vertical="center"/>
    </xf>
    <xf numFmtId="0" fontId="12" fillId="0" borderId="9" xfId="1" applyFont="1" applyBorder="1" applyAlignment="1">
      <alignment horizontal="justify" vertical="center"/>
    </xf>
    <xf numFmtId="1" fontId="11" fillId="0" borderId="17" xfId="1" applyNumberFormat="1" applyFont="1" applyBorder="1" applyAlignment="1">
      <alignment horizontal="left" vertical="center"/>
    </xf>
    <xf numFmtId="0" fontId="11" fillId="0" borderId="1" xfId="1" applyFont="1" applyBorder="1" applyAlignment="1">
      <alignment horizontal="left" vertical="center"/>
    </xf>
    <xf numFmtId="164" fontId="4" fillId="4" borderId="21" xfId="2" applyFont="1" applyFill="1" applyBorder="1" applyAlignment="1">
      <alignment horizontal="center" vertical="center"/>
    </xf>
    <xf numFmtId="0" fontId="10" fillId="0" borderId="18" xfId="1" applyFont="1" applyBorder="1" applyAlignment="1">
      <alignment vertical="center"/>
    </xf>
    <xf numFmtId="0" fontId="10" fillId="0" borderId="19" xfId="1" applyFont="1" applyBorder="1" applyAlignment="1">
      <alignment vertical="center"/>
    </xf>
    <xf numFmtId="0" fontId="10" fillId="0" borderId="22" xfId="1" applyFont="1" applyBorder="1" applyAlignment="1">
      <alignment vertical="center"/>
    </xf>
    <xf numFmtId="1" fontId="7" fillId="2" borderId="23" xfId="1" applyNumberFormat="1" applyFont="1" applyFill="1" applyBorder="1" applyAlignment="1">
      <alignment horizontal="center" vertical="center"/>
    </xf>
    <xf numFmtId="0" fontId="6" fillId="0" borderId="20" xfId="1" applyFont="1" applyBorder="1" applyAlignment="1">
      <alignment vertical="center" wrapText="1"/>
    </xf>
    <xf numFmtId="0" fontId="5" fillId="2" borderId="21" xfId="1" applyFont="1" applyFill="1" applyBorder="1" applyAlignment="1">
      <alignment horizontal="center" vertical="center"/>
    </xf>
    <xf numFmtId="164" fontId="6" fillId="3" borderId="24" xfId="2" applyFont="1" applyFill="1" applyBorder="1" applyAlignment="1">
      <alignment horizontal="center" vertical="center"/>
    </xf>
    <xf numFmtId="2" fontId="6" fillId="0" borderId="24" xfId="2" applyNumberFormat="1" applyFont="1" applyBorder="1" applyAlignment="1">
      <alignment horizontal="center" vertical="center"/>
    </xf>
    <xf numFmtId="164" fontId="6" fillId="0" borderId="24" xfId="2" applyFont="1" applyBorder="1" applyAlignment="1">
      <alignment horizontal="center" vertical="center"/>
    </xf>
    <xf numFmtId="0" fontId="5" fillId="0" borderId="21" xfId="1" applyFont="1" applyBorder="1" applyAlignment="1">
      <alignment horizontal="center" vertical="center"/>
    </xf>
    <xf numFmtId="2" fontId="6" fillId="0" borderId="21" xfId="3" applyNumberFormat="1" applyFont="1" applyBorder="1" applyAlignment="1">
      <alignment horizontal="center" vertical="center"/>
    </xf>
    <xf numFmtId="2" fontId="6" fillId="3" borderId="21" xfId="3" applyNumberFormat="1" applyFont="1" applyFill="1" applyBorder="1" applyAlignment="1">
      <alignment horizontal="center" vertical="center"/>
    </xf>
    <xf numFmtId="2" fontId="3" fillId="0" borderId="21" xfId="1" applyNumberFormat="1" applyFont="1" applyBorder="1" applyAlignment="1">
      <alignment horizontal="center" vertical="center"/>
    </xf>
    <xf numFmtId="2" fontId="3" fillId="3" borderId="21" xfId="1" applyNumberFormat="1" applyFont="1" applyFill="1" applyBorder="1" applyAlignment="1">
      <alignment horizontal="center" vertical="center"/>
    </xf>
    <xf numFmtId="0" fontId="13" fillId="0" borderId="0" xfId="1" applyFont="1" applyAlignment="1">
      <alignment vertical="center"/>
    </xf>
    <xf numFmtId="0" fontId="6" fillId="3" borderId="20" xfId="1" applyFont="1" applyFill="1" applyBorder="1" applyAlignment="1">
      <alignment vertical="center" wrapText="1"/>
    </xf>
    <xf numFmtId="0" fontId="5" fillId="3" borderId="21" xfId="1" applyFont="1" applyFill="1" applyBorder="1" applyAlignment="1">
      <alignment horizontal="center" vertical="center"/>
    </xf>
    <xf numFmtId="2" fontId="6" fillId="0" borderId="24" xfId="4" applyNumberFormat="1" applyFont="1" applyFill="1" applyBorder="1" applyAlignment="1">
      <alignment horizontal="center" vertical="center"/>
    </xf>
    <xf numFmtId="164" fontId="6" fillId="0" borderId="24" xfId="2" applyFont="1" applyFill="1" applyBorder="1" applyAlignment="1">
      <alignment horizontal="center" vertical="center"/>
    </xf>
    <xf numFmtId="2" fontId="6" fillId="0" borderId="24" xfId="4" applyNumberFormat="1" applyFont="1" applyBorder="1" applyAlignment="1">
      <alignment horizontal="center" vertical="center"/>
    </xf>
    <xf numFmtId="2" fontId="6" fillId="0" borderId="24" xfId="2" applyNumberFormat="1" applyFont="1" applyFill="1" applyBorder="1" applyAlignment="1">
      <alignment horizontal="center" vertical="center"/>
    </xf>
    <xf numFmtId="1" fontId="15" fillId="0" borderId="21" xfId="1" applyNumberFormat="1" applyFont="1" applyBorder="1" applyAlignment="1">
      <alignment horizontal="center" vertical="center"/>
    </xf>
    <xf numFmtId="1" fontId="3" fillId="3" borderId="0" xfId="1" applyNumberFormat="1" applyFont="1" applyFill="1" applyAlignment="1">
      <alignment horizontal="center" vertical="center"/>
    </xf>
    <xf numFmtId="0" fontId="3" fillId="3" borderId="0" xfId="1" applyFont="1" applyFill="1" applyAlignment="1">
      <alignment vertical="center" wrapText="1"/>
    </xf>
    <xf numFmtId="0" fontId="3" fillId="3" borderId="0" xfId="1" applyFont="1" applyFill="1" applyAlignment="1">
      <alignment horizontal="center" vertical="center"/>
    </xf>
    <xf numFmtId="2" fontId="3" fillId="3" borderId="0" xfId="1" applyNumberFormat="1" applyFont="1" applyFill="1" applyAlignment="1">
      <alignment horizontal="center" vertical="center"/>
    </xf>
    <xf numFmtId="4" fontId="3" fillId="3" borderId="0" xfId="1" applyNumberFormat="1" applyFont="1" applyFill="1" applyAlignment="1">
      <alignment vertical="center"/>
    </xf>
    <xf numFmtId="0" fontId="16" fillId="3" borderId="0" xfId="1" applyFont="1" applyFill="1" applyAlignment="1">
      <alignment vertical="center" wrapText="1"/>
    </xf>
    <xf numFmtId="1" fontId="3" fillId="0" borderId="0" xfId="1" applyNumberFormat="1" applyFont="1" applyAlignment="1">
      <alignment vertical="center"/>
    </xf>
    <xf numFmtId="0" fontId="18" fillId="3" borderId="0" xfId="1" applyFont="1" applyFill="1" applyAlignment="1">
      <alignment vertical="center" wrapText="1"/>
    </xf>
    <xf numFmtId="1" fontId="3" fillId="0" borderId="0" xfId="1" applyNumberFormat="1" applyFont="1" applyAlignment="1">
      <alignment horizontal="center" vertical="center"/>
    </xf>
    <xf numFmtId="0" fontId="3" fillId="0" borderId="15" xfId="1" applyFont="1" applyBorder="1" applyAlignment="1">
      <alignment vertical="center" wrapText="1"/>
    </xf>
    <xf numFmtId="0" fontId="3" fillId="0" borderId="0" xfId="1" applyFont="1" applyAlignment="1">
      <alignment horizontal="center" vertical="center"/>
    </xf>
    <xf numFmtId="2" fontId="3" fillId="0" borderId="0" xfId="1" applyNumberFormat="1" applyFont="1" applyAlignment="1">
      <alignment horizontal="center" vertical="center"/>
    </xf>
    <xf numFmtId="4" fontId="3" fillId="0" borderId="0" xfId="1" applyNumberFormat="1" applyFont="1" applyAlignment="1">
      <alignment vertical="center"/>
    </xf>
    <xf numFmtId="0" fontId="3" fillId="0" borderId="0" xfId="1" applyFont="1" applyAlignment="1">
      <alignment vertical="center" wrapText="1"/>
    </xf>
    <xf numFmtId="2" fontId="11" fillId="0" borderId="0" xfId="1" applyNumberFormat="1" applyFont="1" applyAlignment="1">
      <alignment horizontal="center" vertical="center"/>
    </xf>
    <xf numFmtId="2" fontId="6" fillId="0" borderId="21" xfId="3" applyNumberFormat="1" applyFont="1" applyFill="1" applyBorder="1" applyAlignment="1">
      <alignment horizontal="center" vertical="center"/>
    </xf>
    <xf numFmtId="1" fontId="7" fillId="2" borderId="27" xfId="1" applyNumberFormat="1" applyFont="1" applyFill="1" applyBorder="1" applyAlignment="1">
      <alignment horizontal="center" vertical="center"/>
    </xf>
    <xf numFmtId="0" fontId="5" fillId="2" borderId="26" xfId="1" applyFont="1" applyFill="1" applyBorder="1" applyAlignment="1">
      <alignment horizontal="center" vertical="center"/>
    </xf>
    <xf numFmtId="0" fontId="5" fillId="2" borderId="28" xfId="1" applyFont="1" applyFill="1" applyBorder="1" applyAlignment="1">
      <alignment horizontal="center" vertical="center"/>
    </xf>
    <xf numFmtId="0" fontId="5" fillId="2" borderId="29" xfId="1" applyFont="1" applyFill="1" applyBorder="1" applyAlignment="1">
      <alignment horizontal="center" vertical="center"/>
    </xf>
    <xf numFmtId="1" fontId="7" fillId="2" borderId="30" xfId="1" applyNumberFormat="1" applyFont="1" applyFill="1" applyBorder="1" applyAlignment="1">
      <alignment horizontal="center" vertical="center"/>
    </xf>
    <xf numFmtId="164" fontId="6" fillId="0" borderId="20" xfId="3" applyFont="1" applyFill="1" applyBorder="1" applyAlignment="1">
      <alignment horizontal="center" vertical="center"/>
    </xf>
    <xf numFmtId="164" fontId="6" fillId="0" borderId="20" xfId="3" applyFont="1" applyBorder="1" applyAlignment="1">
      <alignment horizontal="center" vertical="center"/>
    </xf>
    <xf numFmtId="164" fontId="6" fillId="3" borderId="20" xfId="3" applyFont="1" applyFill="1" applyBorder="1" applyAlignment="1">
      <alignment horizontal="center" vertical="center"/>
    </xf>
    <xf numFmtId="164" fontId="8" fillId="0" borderId="24" xfId="4" applyFont="1" applyBorder="1" applyAlignment="1">
      <alignment horizontal="center" vertical="center"/>
    </xf>
    <xf numFmtId="164" fontId="8" fillId="0" borderId="24" xfId="4" applyFont="1" applyFill="1" applyBorder="1" applyAlignment="1">
      <alignment horizontal="center" vertical="center"/>
    </xf>
    <xf numFmtId="2" fontId="8" fillId="0" borderId="24" xfId="4" applyNumberFormat="1" applyFont="1" applyFill="1" applyBorder="1" applyAlignment="1">
      <alignment horizontal="center" vertical="center"/>
    </xf>
    <xf numFmtId="164" fontId="8" fillId="0" borderId="24" xfId="2" applyFont="1" applyFill="1" applyBorder="1" applyAlignment="1">
      <alignment horizontal="center" vertical="center"/>
    </xf>
    <xf numFmtId="164" fontId="8" fillId="0" borderId="20" xfId="3" applyFont="1" applyFill="1" applyBorder="1" applyAlignment="1">
      <alignment horizontal="center" vertical="center"/>
    </xf>
    <xf numFmtId="2" fontId="8" fillId="0" borderId="21" xfId="3" applyNumberFormat="1" applyFont="1" applyFill="1" applyBorder="1" applyAlignment="1">
      <alignment horizontal="center" vertical="center"/>
    </xf>
    <xf numFmtId="0" fontId="2" fillId="0" borderId="0" xfId="1" applyFont="1" applyAlignment="1">
      <alignment horizontal="center" vertical="center" wrapText="1"/>
    </xf>
    <xf numFmtId="0" fontId="19" fillId="0" borderId="0" xfId="0" applyFont="1" applyAlignment="1">
      <alignment vertical="center" wrapText="1"/>
    </xf>
    <xf numFmtId="164" fontId="20" fillId="0" borderId="0" xfId="0" applyNumberFormat="1" applyFont="1" applyAlignment="1">
      <alignment wrapText="1"/>
    </xf>
    <xf numFmtId="0" fontId="20" fillId="0" borderId="0" xfId="0" applyFont="1" applyAlignment="1">
      <alignment wrapText="1"/>
    </xf>
    <xf numFmtId="0" fontId="22" fillId="0" borderId="0" xfId="0" applyFont="1" applyAlignment="1">
      <alignment wrapText="1"/>
    </xf>
    <xf numFmtId="0" fontId="23" fillId="0" borderId="0" xfId="0" applyFont="1" applyAlignment="1">
      <alignment vertical="center" wrapText="1"/>
    </xf>
    <xf numFmtId="0" fontId="24" fillId="0" borderId="0" xfId="1" applyFont="1" applyAlignment="1">
      <alignment horizontal="center" vertical="center" wrapText="1"/>
    </xf>
    <xf numFmtId="0" fontId="32" fillId="3" borderId="0" xfId="5" applyFont="1" applyFill="1"/>
    <xf numFmtId="4" fontId="6" fillId="0" borderId="0" xfId="1" applyNumberFormat="1" applyFont="1" applyAlignment="1">
      <alignment vertical="center"/>
    </xf>
    <xf numFmtId="4" fontId="32" fillId="3" borderId="0" xfId="5" applyNumberFormat="1" applyFont="1" applyFill="1"/>
    <xf numFmtId="0" fontId="6" fillId="3" borderId="9" xfId="1" applyFont="1" applyFill="1" applyBorder="1" applyAlignment="1">
      <alignment horizontal="left" vertical="center" wrapText="1"/>
    </xf>
    <xf numFmtId="164" fontId="3" fillId="0" borderId="0" xfId="1" applyNumberFormat="1" applyFont="1" applyAlignment="1">
      <alignment vertical="center"/>
    </xf>
    <xf numFmtId="4" fontId="31" fillId="0" borderId="9" xfId="0" applyNumberFormat="1" applyFont="1" applyBorder="1" applyAlignment="1">
      <alignment horizontal="right" vertical="center" wrapText="1"/>
    </xf>
    <xf numFmtId="4" fontId="15" fillId="0" borderId="9" xfId="0" applyNumberFormat="1" applyFont="1" applyBorder="1" applyAlignment="1">
      <alignment horizontal="center" vertical="center" wrapText="1"/>
    </xf>
    <xf numFmtId="0" fontId="17" fillId="3" borderId="0" xfId="1" applyFont="1" applyFill="1" applyAlignment="1">
      <alignment horizontal="center" vertical="center" wrapText="1"/>
    </xf>
    <xf numFmtId="0" fontId="31" fillId="0" borderId="21" xfId="1" applyFont="1" applyBorder="1" applyAlignment="1">
      <alignment horizontal="right" vertical="center"/>
    </xf>
    <xf numFmtId="4" fontId="15" fillId="0" borderId="21" xfId="1" applyNumberFormat="1" applyFont="1" applyBorder="1" applyAlignment="1">
      <alignment horizontal="center" vertical="center" wrapText="1"/>
    </xf>
    <xf numFmtId="0" fontId="15" fillId="0" borderId="21" xfId="1" applyFont="1" applyBorder="1" applyAlignment="1">
      <alignment horizontal="left" vertical="center" wrapText="1"/>
    </xf>
    <xf numFmtId="0" fontId="4" fillId="4" borderId="18" xfId="1" applyFont="1" applyFill="1" applyBorder="1" applyAlignment="1">
      <alignment horizontal="center" vertical="center"/>
    </xf>
    <xf numFmtId="0" fontId="4" fillId="4" borderId="19" xfId="1" applyFont="1" applyFill="1" applyBorder="1" applyAlignment="1">
      <alignment horizontal="center" vertical="center"/>
    </xf>
    <xf numFmtId="0" fontId="4" fillId="4" borderId="20" xfId="1" applyFont="1" applyFill="1" applyBorder="1" applyAlignment="1">
      <alignment horizontal="center" vertical="center"/>
    </xf>
    <xf numFmtId="0" fontId="4" fillId="4" borderId="25" xfId="1" applyFont="1" applyFill="1" applyBorder="1" applyAlignment="1">
      <alignment horizontal="center" vertical="center"/>
    </xf>
    <xf numFmtId="0" fontId="14" fillId="0" borderId="18" xfId="1" applyFont="1" applyBorder="1" applyAlignment="1">
      <alignment horizontal="left" vertical="center"/>
    </xf>
    <xf numFmtId="0" fontId="14" fillId="0" borderId="19" xfId="1" applyFont="1" applyBorder="1" applyAlignment="1">
      <alignment horizontal="left" vertical="center"/>
    </xf>
    <xf numFmtId="0" fontId="14" fillId="0" borderId="11" xfId="1" applyFont="1" applyBorder="1" applyAlignment="1">
      <alignment horizontal="left" vertical="center"/>
    </xf>
    <xf numFmtId="0" fontId="14" fillId="0" borderId="22" xfId="1" applyFont="1" applyBorder="1" applyAlignment="1">
      <alignment horizontal="left" vertical="center"/>
    </xf>
    <xf numFmtId="0" fontId="14" fillId="0" borderId="25" xfId="1" applyFont="1" applyBorder="1" applyAlignment="1">
      <alignment horizontal="left" vertical="center"/>
    </xf>
    <xf numFmtId="0" fontId="14" fillId="0" borderId="20" xfId="1" applyFont="1" applyBorder="1" applyAlignment="1">
      <alignment horizontal="left" vertical="center"/>
    </xf>
    <xf numFmtId="0" fontId="14" fillId="0" borderId="0" xfId="1" applyFont="1" applyAlignment="1">
      <alignment horizontal="left" vertical="center"/>
    </xf>
    <xf numFmtId="0" fontId="14" fillId="0" borderId="24" xfId="1" applyFont="1" applyBorder="1" applyAlignment="1">
      <alignment horizontal="left" vertical="center"/>
    </xf>
    <xf numFmtId="0" fontId="25" fillId="0" borderId="0" xfId="0" applyFont="1" applyAlignment="1">
      <alignment horizontal="left" vertical="center" wrapText="1"/>
    </xf>
    <xf numFmtId="0" fontId="28" fillId="0" borderId="0" xfId="1" applyFont="1" applyAlignment="1">
      <alignment horizontal="center" vertical="center" wrapText="1"/>
    </xf>
    <xf numFmtId="1" fontId="4" fillId="2" borderId="2" xfId="1" applyNumberFormat="1" applyFont="1" applyFill="1" applyBorder="1" applyAlignment="1">
      <alignment horizontal="center" vertical="center" wrapText="1"/>
    </xf>
    <xf numFmtId="1" fontId="4" fillId="2" borderId="5" xfId="1" applyNumberFormat="1" applyFont="1" applyFill="1" applyBorder="1" applyAlignment="1">
      <alignment horizontal="center" vertical="center" wrapText="1"/>
    </xf>
    <xf numFmtId="0" fontId="5" fillId="2" borderId="3" xfId="1" applyFont="1" applyFill="1" applyBorder="1" applyAlignment="1">
      <alignment horizontal="center" vertical="center"/>
    </xf>
    <xf numFmtId="0" fontId="5" fillId="2" borderId="6" xfId="1" applyFont="1" applyFill="1" applyBorder="1" applyAlignment="1">
      <alignment horizontal="center" vertical="center"/>
    </xf>
    <xf numFmtId="4" fontId="5" fillId="2" borderId="4" xfId="1" applyNumberFormat="1" applyFont="1" applyFill="1" applyBorder="1" applyAlignment="1">
      <alignment horizontal="center" vertical="center"/>
    </xf>
    <xf numFmtId="4" fontId="5" fillId="2" borderId="7" xfId="1" applyNumberFormat="1" applyFont="1" applyFill="1" applyBorder="1" applyAlignment="1">
      <alignment horizontal="center" vertical="center"/>
    </xf>
    <xf numFmtId="0" fontId="29" fillId="0" borderId="0" xfId="1" applyFont="1" applyAlignment="1">
      <alignment horizontal="center" vertical="center" wrapText="1"/>
    </xf>
    <xf numFmtId="0" fontId="30" fillId="0" borderId="0" xfId="1" applyFont="1" applyAlignment="1">
      <alignment horizontal="center" vertical="center" wrapText="1"/>
    </xf>
    <xf numFmtId="0" fontId="19" fillId="0" borderId="0" xfId="0" applyFont="1" applyAlignment="1">
      <alignment horizontal="left" vertical="center" wrapText="1"/>
    </xf>
    <xf numFmtId="0" fontId="21" fillId="0" borderId="0" xfId="1" applyFont="1" applyAlignment="1">
      <alignment horizontal="center" vertical="center" wrapText="1"/>
    </xf>
  </cellXfs>
  <cellStyles count="6">
    <cellStyle name="Milliers 2 10 2 2" xfId="4" xr:uid="{00000000-0005-0000-0000-000001000000}"/>
    <cellStyle name="Milliers 2 17" xfId="2" xr:uid="{00000000-0005-0000-0000-000002000000}"/>
    <cellStyle name="Milliers 2 6 6" xfId="3" xr:uid="{00000000-0005-0000-0000-000003000000}"/>
    <cellStyle name="Normal" xfId="0" builtinId="0"/>
    <cellStyle name="Normal 4" xfId="5" xr:uid="{34AE2998-DC0B-40FE-914D-5092B67E479C}"/>
    <cellStyle name="Normal 6" xfId="1" xr:uid="{00000000-0005-0000-0000-000005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1783577</xdr:colOff>
      <xdr:row>0</xdr:row>
      <xdr:rowOff>91440</xdr:rowOff>
    </xdr:from>
    <xdr:to>
      <xdr:col>3</xdr:col>
      <xdr:colOff>537720</xdr:colOff>
      <xdr:row>4</xdr:row>
      <xdr:rowOff>1085</xdr:rowOff>
    </xdr:to>
    <xdr:pic>
      <xdr:nvPicPr>
        <xdr:cNvPr id="2" name="Image 1">
          <a:extLst>
            <a:ext uri="{FF2B5EF4-FFF2-40B4-BE49-F238E27FC236}">
              <a16:creationId xmlns:a16="http://schemas.microsoft.com/office/drawing/2014/main" id="{FA99B591-AC1A-4E19-96AE-A8FDDEE8DF2A}"/>
            </a:ext>
          </a:extLst>
        </xdr:cNvPr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17917" y="91440"/>
          <a:ext cx="3280423" cy="633545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Thème Office 2013 –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EBF3BDD-EEE5-4632-BBAC-11E665F7F0E0}">
  <dimension ref="A1:AQ276"/>
  <sheetViews>
    <sheetView tabSelected="1" workbookViewId="0">
      <selection activeCell="H148" sqref="H148"/>
    </sheetView>
  </sheetViews>
  <sheetFormatPr baseColWidth="10" defaultColWidth="11.42578125" defaultRowHeight="12.75" x14ac:dyDescent="0.25"/>
  <cols>
    <col min="1" max="1" width="6.28515625" style="61" customWidth="1"/>
    <col min="2" max="2" width="60.7109375" style="66" customWidth="1"/>
    <col min="3" max="3" width="4.85546875" style="63" customWidth="1"/>
    <col min="4" max="4" width="12.85546875" style="61" customWidth="1"/>
    <col min="5" max="5" width="11" style="64" customWidth="1"/>
    <col min="6" max="6" width="16.5703125" style="65" customWidth="1"/>
    <col min="7" max="250" width="11.42578125" style="1"/>
    <col min="251" max="251" width="6.7109375" style="1" customWidth="1"/>
    <col min="252" max="252" width="69.28515625" style="1" customWidth="1"/>
    <col min="253" max="253" width="8.28515625" style="1" customWidth="1"/>
    <col min="254" max="254" width="12.7109375" style="1" customWidth="1"/>
    <col min="255" max="255" width="13.28515625" style="1" customWidth="1"/>
    <col min="256" max="256" width="17" style="1" customWidth="1"/>
    <col min="257" max="257" width="7.28515625" style="1" customWidth="1"/>
    <col min="258" max="258" width="15.5703125" style="1" customWidth="1"/>
    <col min="259" max="506" width="11.42578125" style="1"/>
    <col min="507" max="507" width="6.7109375" style="1" customWidth="1"/>
    <col min="508" max="508" width="69.28515625" style="1" customWidth="1"/>
    <col min="509" max="509" width="8.28515625" style="1" customWidth="1"/>
    <col min="510" max="510" width="12.7109375" style="1" customWidth="1"/>
    <col min="511" max="511" width="13.28515625" style="1" customWidth="1"/>
    <col min="512" max="512" width="17" style="1" customWidth="1"/>
    <col min="513" max="513" width="7.28515625" style="1" customWidth="1"/>
    <col min="514" max="514" width="15.5703125" style="1" customWidth="1"/>
    <col min="515" max="762" width="11.42578125" style="1"/>
    <col min="763" max="763" width="6.7109375" style="1" customWidth="1"/>
    <col min="764" max="764" width="69.28515625" style="1" customWidth="1"/>
    <col min="765" max="765" width="8.28515625" style="1" customWidth="1"/>
    <col min="766" max="766" width="12.7109375" style="1" customWidth="1"/>
    <col min="767" max="767" width="13.28515625" style="1" customWidth="1"/>
    <col min="768" max="768" width="17" style="1" customWidth="1"/>
    <col min="769" max="769" width="7.28515625" style="1" customWidth="1"/>
    <col min="770" max="770" width="15.5703125" style="1" customWidth="1"/>
    <col min="771" max="1018" width="11.42578125" style="1"/>
    <col min="1019" max="1019" width="6.7109375" style="1" customWidth="1"/>
    <col min="1020" max="1020" width="69.28515625" style="1" customWidth="1"/>
    <col min="1021" max="1021" width="8.28515625" style="1" customWidth="1"/>
    <col min="1022" max="1022" width="12.7109375" style="1" customWidth="1"/>
    <col min="1023" max="1023" width="13.28515625" style="1" customWidth="1"/>
    <col min="1024" max="1024" width="17" style="1" customWidth="1"/>
    <col min="1025" max="1025" width="7.28515625" style="1" customWidth="1"/>
    <col min="1026" max="1026" width="15.5703125" style="1" customWidth="1"/>
    <col min="1027" max="1274" width="11.42578125" style="1"/>
    <col min="1275" max="1275" width="6.7109375" style="1" customWidth="1"/>
    <col min="1276" max="1276" width="69.28515625" style="1" customWidth="1"/>
    <col min="1277" max="1277" width="8.28515625" style="1" customWidth="1"/>
    <col min="1278" max="1278" width="12.7109375" style="1" customWidth="1"/>
    <col min="1279" max="1279" width="13.28515625" style="1" customWidth="1"/>
    <col min="1280" max="1280" width="17" style="1" customWidth="1"/>
    <col min="1281" max="1281" width="7.28515625" style="1" customWidth="1"/>
    <col min="1282" max="1282" width="15.5703125" style="1" customWidth="1"/>
    <col min="1283" max="1530" width="11.42578125" style="1"/>
    <col min="1531" max="1531" width="6.7109375" style="1" customWidth="1"/>
    <col min="1532" max="1532" width="69.28515625" style="1" customWidth="1"/>
    <col min="1533" max="1533" width="8.28515625" style="1" customWidth="1"/>
    <col min="1534" max="1534" width="12.7109375" style="1" customWidth="1"/>
    <col min="1535" max="1535" width="13.28515625" style="1" customWidth="1"/>
    <col min="1536" max="1536" width="17" style="1" customWidth="1"/>
    <col min="1537" max="1537" width="7.28515625" style="1" customWidth="1"/>
    <col min="1538" max="1538" width="15.5703125" style="1" customWidth="1"/>
    <col min="1539" max="1786" width="11.42578125" style="1"/>
    <col min="1787" max="1787" width="6.7109375" style="1" customWidth="1"/>
    <col min="1788" max="1788" width="69.28515625" style="1" customWidth="1"/>
    <col min="1789" max="1789" width="8.28515625" style="1" customWidth="1"/>
    <col min="1790" max="1790" width="12.7109375" style="1" customWidth="1"/>
    <col min="1791" max="1791" width="13.28515625" style="1" customWidth="1"/>
    <col min="1792" max="1792" width="17" style="1" customWidth="1"/>
    <col min="1793" max="1793" width="7.28515625" style="1" customWidth="1"/>
    <col min="1794" max="1794" width="15.5703125" style="1" customWidth="1"/>
    <col min="1795" max="2042" width="11.42578125" style="1"/>
    <col min="2043" max="2043" width="6.7109375" style="1" customWidth="1"/>
    <col min="2044" max="2044" width="69.28515625" style="1" customWidth="1"/>
    <col min="2045" max="2045" width="8.28515625" style="1" customWidth="1"/>
    <col min="2046" max="2046" width="12.7109375" style="1" customWidth="1"/>
    <col min="2047" max="2047" width="13.28515625" style="1" customWidth="1"/>
    <col min="2048" max="2048" width="17" style="1" customWidth="1"/>
    <col min="2049" max="2049" width="7.28515625" style="1" customWidth="1"/>
    <col min="2050" max="2050" width="15.5703125" style="1" customWidth="1"/>
    <col min="2051" max="2298" width="11.42578125" style="1"/>
    <col min="2299" max="2299" width="6.7109375" style="1" customWidth="1"/>
    <col min="2300" max="2300" width="69.28515625" style="1" customWidth="1"/>
    <col min="2301" max="2301" width="8.28515625" style="1" customWidth="1"/>
    <col min="2302" max="2302" width="12.7109375" style="1" customWidth="1"/>
    <col min="2303" max="2303" width="13.28515625" style="1" customWidth="1"/>
    <col min="2304" max="2304" width="17" style="1" customWidth="1"/>
    <col min="2305" max="2305" width="7.28515625" style="1" customWidth="1"/>
    <col min="2306" max="2306" width="15.5703125" style="1" customWidth="1"/>
    <col min="2307" max="2554" width="11.42578125" style="1"/>
    <col min="2555" max="2555" width="6.7109375" style="1" customWidth="1"/>
    <col min="2556" max="2556" width="69.28515625" style="1" customWidth="1"/>
    <col min="2557" max="2557" width="8.28515625" style="1" customWidth="1"/>
    <col min="2558" max="2558" width="12.7109375" style="1" customWidth="1"/>
    <col min="2559" max="2559" width="13.28515625" style="1" customWidth="1"/>
    <col min="2560" max="2560" width="17" style="1" customWidth="1"/>
    <col min="2561" max="2561" width="7.28515625" style="1" customWidth="1"/>
    <col min="2562" max="2562" width="15.5703125" style="1" customWidth="1"/>
    <col min="2563" max="2810" width="11.42578125" style="1"/>
    <col min="2811" max="2811" width="6.7109375" style="1" customWidth="1"/>
    <col min="2812" max="2812" width="69.28515625" style="1" customWidth="1"/>
    <col min="2813" max="2813" width="8.28515625" style="1" customWidth="1"/>
    <col min="2814" max="2814" width="12.7109375" style="1" customWidth="1"/>
    <col min="2815" max="2815" width="13.28515625" style="1" customWidth="1"/>
    <col min="2816" max="2816" width="17" style="1" customWidth="1"/>
    <col min="2817" max="2817" width="7.28515625" style="1" customWidth="1"/>
    <col min="2818" max="2818" width="15.5703125" style="1" customWidth="1"/>
    <col min="2819" max="3066" width="11.42578125" style="1"/>
    <col min="3067" max="3067" width="6.7109375" style="1" customWidth="1"/>
    <col min="3068" max="3068" width="69.28515625" style="1" customWidth="1"/>
    <col min="3069" max="3069" width="8.28515625" style="1" customWidth="1"/>
    <col min="3070" max="3070" width="12.7109375" style="1" customWidth="1"/>
    <col min="3071" max="3071" width="13.28515625" style="1" customWidth="1"/>
    <col min="3072" max="3072" width="17" style="1" customWidth="1"/>
    <col min="3073" max="3073" width="7.28515625" style="1" customWidth="1"/>
    <col min="3074" max="3074" width="15.5703125" style="1" customWidth="1"/>
    <col min="3075" max="3322" width="11.42578125" style="1"/>
    <col min="3323" max="3323" width="6.7109375" style="1" customWidth="1"/>
    <col min="3324" max="3324" width="69.28515625" style="1" customWidth="1"/>
    <col min="3325" max="3325" width="8.28515625" style="1" customWidth="1"/>
    <col min="3326" max="3326" width="12.7109375" style="1" customWidth="1"/>
    <col min="3327" max="3327" width="13.28515625" style="1" customWidth="1"/>
    <col min="3328" max="3328" width="17" style="1" customWidth="1"/>
    <col min="3329" max="3329" width="7.28515625" style="1" customWidth="1"/>
    <col min="3330" max="3330" width="15.5703125" style="1" customWidth="1"/>
    <col min="3331" max="3578" width="11.42578125" style="1"/>
    <col min="3579" max="3579" width="6.7109375" style="1" customWidth="1"/>
    <col min="3580" max="3580" width="69.28515625" style="1" customWidth="1"/>
    <col min="3581" max="3581" width="8.28515625" style="1" customWidth="1"/>
    <col min="3582" max="3582" width="12.7109375" style="1" customWidth="1"/>
    <col min="3583" max="3583" width="13.28515625" style="1" customWidth="1"/>
    <col min="3584" max="3584" width="17" style="1" customWidth="1"/>
    <col min="3585" max="3585" width="7.28515625" style="1" customWidth="1"/>
    <col min="3586" max="3586" width="15.5703125" style="1" customWidth="1"/>
    <col min="3587" max="3834" width="11.42578125" style="1"/>
    <col min="3835" max="3835" width="6.7109375" style="1" customWidth="1"/>
    <col min="3836" max="3836" width="69.28515625" style="1" customWidth="1"/>
    <col min="3837" max="3837" width="8.28515625" style="1" customWidth="1"/>
    <col min="3838" max="3838" width="12.7109375" style="1" customWidth="1"/>
    <col min="3839" max="3839" width="13.28515625" style="1" customWidth="1"/>
    <col min="3840" max="3840" width="17" style="1" customWidth="1"/>
    <col min="3841" max="3841" width="7.28515625" style="1" customWidth="1"/>
    <col min="3842" max="3842" width="15.5703125" style="1" customWidth="1"/>
    <col min="3843" max="4090" width="11.42578125" style="1"/>
    <col min="4091" max="4091" width="6.7109375" style="1" customWidth="1"/>
    <col min="4092" max="4092" width="69.28515625" style="1" customWidth="1"/>
    <col min="4093" max="4093" width="8.28515625" style="1" customWidth="1"/>
    <col min="4094" max="4094" width="12.7109375" style="1" customWidth="1"/>
    <col min="4095" max="4095" width="13.28515625" style="1" customWidth="1"/>
    <col min="4096" max="4096" width="17" style="1" customWidth="1"/>
    <col min="4097" max="4097" width="7.28515625" style="1" customWidth="1"/>
    <col min="4098" max="4098" width="15.5703125" style="1" customWidth="1"/>
    <col min="4099" max="4346" width="11.42578125" style="1"/>
    <col min="4347" max="4347" width="6.7109375" style="1" customWidth="1"/>
    <col min="4348" max="4348" width="69.28515625" style="1" customWidth="1"/>
    <col min="4349" max="4349" width="8.28515625" style="1" customWidth="1"/>
    <col min="4350" max="4350" width="12.7109375" style="1" customWidth="1"/>
    <col min="4351" max="4351" width="13.28515625" style="1" customWidth="1"/>
    <col min="4352" max="4352" width="17" style="1" customWidth="1"/>
    <col min="4353" max="4353" width="7.28515625" style="1" customWidth="1"/>
    <col min="4354" max="4354" width="15.5703125" style="1" customWidth="1"/>
    <col min="4355" max="4602" width="11.42578125" style="1"/>
    <col min="4603" max="4603" width="6.7109375" style="1" customWidth="1"/>
    <col min="4604" max="4604" width="69.28515625" style="1" customWidth="1"/>
    <col min="4605" max="4605" width="8.28515625" style="1" customWidth="1"/>
    <col min="4606" max="4606" width="12.7109375" style="1" customWidth="1"/>
    <col min="4607" max="4607" width="13.28515625" style="1" customWidth="1"/>
    <col min="4608" max="4608" width="17" style="1" customWidth="1"/>
    <col min="4609" max="4609" width="7.28515625" style="1" customWidth="1"/>
    <col min="4610" max="4610" width="15.5703125" style="1" customWidth="1"/>
    <col min="4611" max="4858" width="11.42578125" style="1"/>
    <col min="4859" max="4859" width="6.7109375" style="1" customWidth="1"/>
    <col min="4860" max="4860" width="69.28515625" style="1" customWidth="1"/>
    <col min="4861" max="4861" width="8.28515625" style="1" customWidth="1"/>
    <col min="4862" max="4862" width="12.7109375" style="1" customWidth="1"/>
    <col min="4863" max="4863" width="13.28515625" style="1" customWidth="1"/>
    <col min="4864" max="4864" width="17" style="1" customWidth="1"/>
    <col min="4865" max="4865" width="7.28515625" style="1" customWidth="1"/>
    <col min="4866" max="4866" width="15.5703125" style="1" customWidth="1"/>
    <col min="4867" max="5114" width="11.42578125" style="1"/>
    <col min="5115" max="5115" width="6.7109375" style="1" customWidth="1"/>
    <col min="5116" max="5116" width="69.28515625" style="1" customWidth="1"/>
    <col min="5117" max="5117" width="8.28515625" style="1" customWidth="1"/>
    <col min="5118" max="5118" width="12.7109375" style="1" customWidth="1"/>
    <col min="5119" max="5119" width="13.28515625" style="1" customWidth="1"/>
    <col min="5120" max="5120" width="17" style="1" customWidth="1"/>
    <col min="5121" max="5121" width="7.28515625" style="1" customWidth="1"/>
    <col min="5122" max="5122" width="15.5703125" style="1" customWidth="1"/>
    <col min="5123" max="5370" width="11.42578125" style="1"/>
    <col min="5371" max="5371" width="6.7109375" style="1" customWidth="1"/>
    <col min="5372" max="5372" width="69.28515625" style="1" customWidth="1"/>
    <col min="5373" max="5373" width="8.28515625" style="1" customWidth="1"/>
    <col min="5374" max="5374" width="12.7109375" style="1" customWidth="1"/>
    <col min="5375" max="5375" width="13.28515625" style="1" customWidth="1"/>
    <col min="5376" max="5376" width="17" style="1" customWidth="1"/>
    <col min="5377" max="5377" width="7.28515625" style="1" customWidth="1"/>
    <col min="5378" max="5378" width="15.5703125" style="1" customWidth="1"/>
    <col min="5379" max="5626" width="11.42578125" style="1"/>
    <col min="5627" max="5627" width="6.7109375" style="1" customWidth="1"/>
    <col min="5628" max="5628" width="69.28515625" style="1" customWidth="1"/>
    <col min="5629" max="5629" width="8.28515625" style="1" customWidth="1"/>
    <col min="5630" max="5630" width="12.7109375" style="1" customWidth="1"/>
    <col min="5631" max="5631" width="13.28515625" style="1" customWidth="1"/>
    <col min="5632" max="5632" width="17" style="1" customWidth="1"/>
    <col min="5633" max="5633" width="7.28515625" style="1" customWidth="1"/>
    <col min="5634" max="5634" width="15.5703125" style="1" customWidth="1"/>
    <col min="5635" max="5882" width="11.42578125" style="1"/>
    <col min="5883" max="5883" width="6.7109375" style="1" customWidth="1"/>
    <col min="5884" max="5884" width="69.28515625" style="1" customWidth="1"/>
    <col min="5885" max="5885" width="8.28515625" style="1" customWidth="1"/>
    <col min="5886" max="5886" width="12.7109375" style="1" customWidth="1"/>
    <col min="5887" max="5887" width="13.28515625" style="1" customWidth="1"/>
    <col min="5888" max="5888" width="17" style="1" customWidth="1"/>
    <col min="5889" max="5889" width="7.28515625" style="1" customWidth="1"/>
    <col min="5890" max="5890" width="15.5703125" style="1" customWidth="1"/>
    <col min="5891" max="6138" width="11.42578125" style="1"/>
    <col min="6139" max="6139" width="6.7109375" style="1" customWidth="1"/>
    <col min="6140" max="6140" width="69.28515625" style="1" customWidth="1"/>
    <col min="6141" max="6141" width="8.28515625" style="1" customWidth="1"/>
    <col min="6142" max="6142" width="12.7109375" style="1" customWidth="1"/>
    <col min="6143" max="6143" width="13.28515625" style="1" customWidth="1"/>
    <col min="6144" max="6144" width="17" style="1" customWidth="1"/>
    <col min="6145" max="6145" width="7.28515625" style="1" customWidth="1"/>
    <col min="6146" max="6146" width="15.5703125" style="1" customWidth="1"/>
    <col min="6147" max="6394" width="11.42578125" style="1"/>
    <col min="6395" max="6395" width="6.7109375" style="1" customWidth="1"/>
    <col min="6396" max="6396" width="69.28515625" style="1" customWidth="1"/>
    <col min="6397" max="6397" width="8.28515625" style="1" customWidth="1"/>
    <col min="6398" max="6398" width="12.7109375" style="1" customWidth="1"/>
    <col min="6399" max="6399" width="13.28515625" style="1" customWidth="1"/>
    <col min="6400" max="6400" width="17" style="1" customWidth="1"/>
    <col min="6401" max="6401" width="7.28515625" style="1" customWidth="1"/>
    <col min="6402" max="6402" width="15.5703125" style="1" customWidth="1"/>
    <col min="6403" max="6650" width="11.42578125" style="1"/>
    <col min="6651" max="6651" width="6.7109375" style="1" customWidth="1"/>
    <col min="6652" max="6652" width="69.28515625" style="1" customWidth="1"/>
    <col min="6653" max="6653" width="8.28515625" style="1" customWidth="1"/>
    <col min="6654" max="6654" width="12.7109375" style="1" customWidth="1"/>
    <col min="6655" max="6655" width="13.28515625" style="1" customWidth="1"/>
    <col min="6656" max="6656" width="17" style="1" customWidth="1"/>
    <col min="6657" max="6657" width="7.28515625" style="1" customWidth="1"/>
    <col min="6658" max="6658" width="15.5703125" style="1" customWidth="1"/>
    <col min="6659" max="6906" width="11.42578125" style="1"/>
    <col min="6907" max="6907" width="6.7109375" style="1" customWidth="1"/>
    <col min="6908" max="6908" width="69.28515625" style="1" customWidth="1"/>
    <col min="6909" max="6909" width="8.28515625" style="1" customWidth="1"/>
    <col min="6910" max="6910" width="12.7109375" style="1" customWidth="1"/>
    <col min="6911" max="6911" width="13.28515625" style="1" customWidth="1"/>
    <col min="6912" max="6912" width="17" style="1" customWidth="1"/>
    <col min="6913" max="6913" width="7.28515625" style="1" customWidth="1"/>
    <col min="6914" max="6914" width="15.5703125" style="1" customWidth="1"/>
    <col min="6915" max="7162" width="11.42578125" style="1"/>
    <col min="7163" max="7163" width="6.7109375" style="1" customWidth="1"/>
    <col min="7164" max="7164" width="69.28515625" style="1" customWidth="1"/>
    <col min="7165" max="7165" width="8.28515625" style="1" customWidth="1"/>
    <col min="7166" max="7166" width="12.7109375" style="1" customWidth="1"/>
    <col min="7167" max="7167" width="13.28515625" style="1" customWidth="1"/>
    <col min="7168" max="7168" width="17" style="1" customWidth="1"/>
    <col min="7169" max="7169" width="7.28515625" style="1" customWidth="1"/>
    <col min="7170" max="7170" width="15.5703125" style="1" customWidth="1"/>
    <col min="7171" max="7418" width="11.42578125" style="1"/>
    <col min="7419" max="7419" width="6.7109375" style="1" customWidth="1"/>
    <col min="7420" max="7420" width="69.28515625" style="1" customWidth="1"/>
    <col min="7421" max="7421" width="8.28515625" style="1" customWidth="1"/>
    <col min="7422" max="7422" width="12.7109375" style="1" customWidth="1"/>
    <col min="7423" max="7423" width="13.28515625" style="1" customWidth="1"/>
    <col min="7424" max="7424" width="17" style="1" customWidth="1"/>
    <col min="7425" max="7425" width="7.28515625" style="1" customWidth="1"/>
    <col min="7426" max="7426" width="15.5703125" style="1" customWidth="1"/>
    <col min="7427" max="7674" width="11.42578125" style="1"/>
    <col min="7675" max="7675" width="6.7109375" style="1" customWidth="1"/>
    <col min="7676" max="7676" width="69.28515625" style="1" customWidth="1"/>
    <col min="7677" max="7677" width="8.28515625" style="1" customWidth="1"/>
    <col min="7678" max="7678" width="12.7109375" style="1" customWidth="1"/>
    <col min="7679" max="7679" width="13.28515625" style="1" customWidth="1"/>
    <col min="7680" max="7680" width="17" style="1" customWidth="1"/>
    <col min="7681" max="7681" width="7.28515625" style="1" customWidth="1"/>
    <col min="7682" max="7682" width="15.5703125" style="1" customWidth="1"/>
    <col min="7683" max="7930" width="11.42578125" style="1"/>
    <col min="7931" max="7931" width="6.7109375" style="1" customWidth="1"/>
    <col min="7932" max="7932" width="69.28515625" style="1" customWidth="1"/>
    <col min="7933" max="7933" width="8.28515625" style="1" customWidth="1"/>
    <col min="7934" max="7934" width="12.7109375" style="1" customWidth="1"/>
    <col min="7935" max="7935" width="13.28515625" style="1" customWidth="1"/>
    <col min="7936" max="7936" width="17" style="1" customWidth="1"/>
    <col min="7937" max="7937" width="7.28515625" style="1" customWidth="1"/>
    <col min="7938" max="7938" width="15.5703125" style="1" customWidth="1"/>
    <col min="7939" max="8186" width="11.42578125" style="1"/>
    <col min="8187" max="8187" width="6.7109375" style="1" customWidth="1"/>
    <col min="8188" max="8188" width="69.28515625" style="1" customWidth="1"/>
    <col min="8189" max="8189" width="8.28515625" style="1" customWidth="1"/>
    <col min="8190" max="8190" width="12.7109375" style="1" customWidth="1"/>
    <col min="8191" max="8191" width="13.28515625" style="1" customWidth="1"/>
    <col min="8192" max="8192" width="17" style="1" customWidth="1"/>
    <col min="8193" max="8193" width="7.28515625" style="1" customWidth="1"/>
    <col min="8194" max="8194" width="15.5703125" style="1" customWidth="1"/>
    <col min="8195" max="8442" width="11.42578125" style="1"/>
    <col min="8443" max="8443" width="6.7109375" style="1" customWidth="1"/>
    <col min="8444" max="8444" width="69.28515625" style="1" customWidth="1"/>
    <col min="8445" max="8445" width="8.28515625" style="1" customWidth="1"/>
    <col min="8446" max="8446" width="12.7109375" style="1" customWidth="1"/>
    <col min="8447" max="8447" width="13.28515625" style="1" customWidth="1"/>
    <col min="8448" max="8448" width="17" style="1" customWidth="1"/>
    <col min="8449" max="8449" width="7.28515625" style="1" customWidth="1"/>
    <col min="8450" max="8450" width="15.5703125" style="1" customWidth="1"/>
    <col min="8451" max="8698" width="11.42578125" style="1"/>
    <col min="8699" max="8699" width="6.7109375" style="1" customWidth="1"/>
    <col min="8700" max="8700" width="69.28515625" style="1" customWidth="1"/>
    <col min="8701" max="8701" width="8.28515625" style="1" customWidth="1"/>
    <col min="8702" max="8702" width="12.7109375" style="1" customWidth="1"/>
    <col min="8703" max="8703" width="13.28515625" style="1" customWidth="1"/>
    <col min="8704" max="8704" width="17" style="1" customWidth="1"/>
    <col min="8705" max="8705" width="7.28515625" style="1" customWidth="1"/>
    <col min="8706" max="8706" width="15.5703125" style="1" customWidth="1"/>
    <col min="8707" max="8954" width="11.42578125" style="1"/>
    <col min="8955" max="8955" width="6.7109375" style="1" customWidth="1"/>
    <col min="8956" max="8956" width="69.28515625" style="1" customWidth="1"/>
    <col min="8957" max="8957" width="8.28515625" style="1" customWidth="1"/>
    <col min="8958" max="8958" width="12.7109375" style="1" customWidth="1"/>
    <col min="8959" max="8959" width="13.28515625" style="1" customWidth="1"/>
    <col min="8960" max="8960" width="17" style="1" customWidth="1"/>
    <col min="8961" max="8961" width="7.28515625" style="1" customWidth="1"/>
    <col min="8962" max="8962" width="15.5703125" style="1" customWidth="1"/>
    <col min="8963" max="9210" width="11.42578125" style="1"/>
    <col min="9211" max="9211" width="6.7109375" style="1" customWidth="1"/>
    <col min="9212" max="9212" width="69.28515625" style="1" customWidth="1"/>
    <col min="9213" max="9213" width="8.28515625" style="1" customWidth="1"/>
    <col min="9214" max="9214" width="12.7109375" style="1" customWidth="1"/>
    <col min="9215" max="9215" width="13.28515625" style="1" customWidth="1"/>
    <col min="9216" max="9216" width="17" style="1" customWidth="1"/>
    <col min="9217" max="9217" width="7.28515625" style="1" customWidth="1"/>
    <col min="9218" max="9218" width="15.5703125" style="1" customWidth="1"/>
    <col min="9219" max="9466" width="11.42578125" style="1"/>
    <col min="9467" max="9467" width="6.7109375" style="1" customWidth="1"/>
    <col min="9468" max="9468" width="69.28515625" style="1" customWidth="1"/>
    <col min="9469" max="9469" width="8.28515625" style="1" customWidth="1"/>
    <col min="9470" max="9470" width="12.7109375" style="1" customWidth="1"/>
    <col min="9471" max="9471" width="13.28515625" style="1" customWidth="1"/>
    <col min="9472" max="9472" width="17" style="1" customWidth="1"/>
    <col min="9473" max="9473" width="7.28515625" style="1" customWidth="1"/>
    <col min="9474" max="9474" width="15.5703125" style="1" customWidth="1"/>
    <col min="9475" max="9722" width="11.42578125" style="1"/>
    <col min="9723" max="9723" width="6.7109375" style="1" customWidth="1"/>
    <col min="9724" max="9724" width="69.28515625" style="1" customWidth="1"/>
    <col min="9725" max="9725" width="8.28515625" style="1" customWidth="1"/>
    <col min="9726" max="9726" width="12.7109375" style="1" customWidth="1"/>
    <col min="9727" max="9727" width="13.28515625" style="1" customWidth="1"/>
    <col min="9728" max="9728" width="17" style="1" customWidth="1"/>
    <col min="9729" max="9729" width="7.28515625" style="1" customWidth="1"/>
    <col min="9730" max="9730" width="15.5703125" style="1" customWidth="1"/>
    <col min="9731" max="9978" width="11.42578125" style="1"/>
    <col min="9979" max="9979" width="6.7109375" style="1" customWidth="1"/>
    <col min="9980" max="9980" width="69.28515625" style="1" customWidth="1"/>
    <col min="9981" max="9981" width="8.28515625" style="1" customWidth="1"/>
    <col min="9982" max="9982" width="12.7109375" style="1" customWidth="1"/>
    <col min="9983" max="9983" width="13.28515625" style="1" customWidth="1"/>
    <col min="9984" max="9984" width="17" style="1" customWidth="1"/>
    <col min="9985" max="9985" width="7.28515625" style="1" customWidth="1"/>
    <col min="9986" max="9986" width="15.5703125" style="1" customWidth="1"/>
    <col min="9987" max="10234" width="11.42578125" style="1"/>
    <col min="10235" max="10235" width="6.7109375" style="1" customWidth="1"/>
    <col min="10236" max="10236" width="69.28515625" style="1" customWidth="1"/>
    <col min="10237" max="10237" width="8.28515625" style="1" customWidth="1"/>
    <col min="10238" max="10238" width="12.7109375" style="1" customWidth="1"/>
    <col min="10239" max="10239" width="13.28515625" style="1" customWidth="1"/>
    <col min="10240" max="10240" width="17" style="1" customWidth="1"/>
    <col min="10241" max="10241" width="7.28515625" style="1" customWidth="1"/>
    <col min="10242" max="10242" width="15.5703125" style="1" customWidth="1"/>
    <col min="10243" max="10490" width="11.42578125" style="1"/>
    <col min="10491" max="10491" width="6.7109375" style="1" customWidth="1"/>
    <col min="10492" max="10492" width="69.28515625" style="1" customWidth="1"/>
    <col min="10493" max="10493" width="8.28515625" style="1" customWidth="1"/>
    <col min="10494" max="10494" width="12.7109375" style="1" customWidth="1"/>
    <col min="10495" max="10495" width="13.28515625" style="1" customWidth="1"/>
    <col min="10496" max="10496" width="17" style="1" customWidth="1"/>
    <col min="10497" max="10497" width="7.28515625" style="1" customWidth="1"/>
    <col min="10498" max="10498" width="15.5703125" style="1" customWidth="1"/>
    <col min="10499" max="10746" width="11.42578125" style="1"/>
    <col min="10747" max="10747" width="6.7109375" style="1" customWidth="1"/>
    <col min="10748" max="10748" width="69.28515625" style="1" customWidth="1"/>
    <col min="10749" max="10749" width="8.28515625" style="1" customWidth="1"/>
    <col min="10750" max="10750" width="12.7109375" style="1" customWidth="1"/>
    <col min="10751" max="10751" width="13.28515625" style="1" customWidth="1"/>
    <col min="10752" max="10752" width="17" style="1" customWidth="1"/>
    <col min="10753" max="10753" width="7.28515625" style="1" customWidth="1"/>
    <col min="10754" max="10754" width="15.5703125" style="1" customWidth="1"/>
    <col min="10755" max="11002" width="11.42578125" style="1"/>
    <col min="11003" max="11003" width="6.7109375" style="1" customWidth="1"/>
    <col min="11004" max="11004" width="69.28515625" style="1" customWidth="1"/>
    <col min="11005" max="11005" width="8.28515625" style="1" customWidth="1"/>
    <col min="11006" max="11006" width="12.7109375" style="1" customWidth="1"/>
    <col min="11007" max="11007" width="13.28515625" style="1" customWidth="1"/>
    <col min="11008" max="11008" width="17" style="1" customWidth="1"/>
    <col min="11009" max="11009" width="7.28515625" style="1" customWidth="1"/>
    <col min="11010" max="11010" width="15.5703125" style="1" customWidth="1"/>
    <col min="11011" max="11258" width="11.42578125" style="1"/>
    <col min="11259" max="11259" width="6.7109375" style="1" customWidth="1"/>
    <col min="11260" max="11260" width="69.28515625" style="1" customWidth="1"/>
    <col min="11261" max="11261" width="8.28515625" style="1" customWidth="1"/>
    <col min="11262" max="11262" width="12.7109375" style="1" customWidth="1"/>
    <col min="11263" max="11263" width="13.28515625" style="1" customWidth="1"/>
    <col min="11264" max="11264" width="17" style="1" customWidth="1"/>
    <col min="11265" max="11265" width="7.28515625" style="1" customWidth="1"/>
    <col min="11266" max="11266" width="15.5703125" style="1" customWidth="1"/>
    <col min="11267" max="11514" width="11.42578125" style="1"/>
    <col min="11515" max="11515" width="6.7109375" style="1" customWidth="1"/>
    <col min="11516" max="11516" width="69.28515625" style="1" customWidth="1"/>
    <col min="11517" max="11517" width="8.28515625" style="1" customWidth="1"/>
    <col min="11518" max="11518" width="12.7109375" style="1" customWidth="1"/>
    <col min="11519" max="11519" width="13.28515625" style="1" customWidth="1"/>
    <col min="11520" max="11520" width="17" style="1" customWidth="1"/>
    <col min="11521" max="11521" width="7.28515625" style="1" customWidth="1"/>
    <col min="11522" max="11522" width="15.5703125" style="1" customWidth="1"/>
    <col min="11523" max="11770" width="11.42578125" style="1"/>
    <col min="11771" max="11771" width="6.7109375" style="1" customWidth="1"/>
    <col min="11772" max="11772" width="69.28515625" style="1" customWidth="1"/>
    <col min="11773" max="11773" width="8.28515625" style="1" customWidth="1"/>
    <col min="11774" max="11774" width="12.7109375" style="1" customWidth="1"/>
    <col min="11775" max="11775" width="13.28515625" style="1" customWidth="1"/>
    <col min="11776" max="11776" width="17" style="1" customWidth="1"/>
    <col min="11777" max="11777" width="7.28515625" style="1" customWidth="1"/>
    <col min="11778" max="11778" width="15.5703125" style="1" customWidth="1"/>
    <col min="11779" max="12026" width="11.42578125" style="1"/>
    <col min="12027" max="12027" width="6.7109375" style="1" customWidth="1"/>
    <col min="12028" max="12028" width="69.28515625" style="1" customWidth="1"/>
    <col min="12029" max="12029" width="8.28515625" style="1" customWidth="1"/>
    <col min="12030" max="12030" width="12.7109375" style="1" customWidth="1"/>
    <col min="12031" max="12031" width="13.28515625" style="1" customWidth="1"/>
    <col min="12032" max="12032" width="17" style="1" customWidth="1"/>
    <col min="12033" max="12033" width="7.28515625" style="1" customWidth="1"/>
    <col min="12034" max="12034" width="15.5703125" style="1" customWidth="1"/>
    <col min="12035" max="12282" width="11.42578125" style="1"/>
    <col min="12283" max="12283" width="6.7109375" style="1" customWidth="1"/>
    <col min="12284" max="12284" width="69.28515625" style="1" customWidth="1"/>
    <col min="12285" max="12285" width="8.28515625" style="1" customWidth="1"/>
    <col min="12286" max="12286" width="12.7109375" style="1" customWidth="1"/>
    <col min="12287" max="12287" width="13.28515625" style="1" customWidth="1"/>
    <col min="12288" max="12288" width="17" style="1" customWidth="1"/>
    <col min="12289" max="12289" width="7.28515625" style="1" customWidth="1"/>
    <col min="12290" max="12290" width="15.5703125" style="1" customWidth="1"/>
    <col min="12291" max="12538" width="11.42578125" style="1"/>
    <col min="12539" max="12539" width="6.7109375" style="1" customWidth="1"/>
    <col min="12540" max="12540" width="69.28515625" style="1" customWidth="1"/>
    <col min="12541" max="12541" width="8.28515625" style="1" customWidth="1"/>
    <col min="12542" max="12542" width="12.7109375" style="1" customWidth="1"/>
    <col min="12543" max="12543" width="13.28515625" style="1" customWidth="1"/>
    <col min="12544" max="12544" width="17" style="1" customWidth="1"/>
    <col min="12545" max="12545" width="7.28515625" style="1" customWidth="1"/>
    <col min="12546" max="12546" width="15.5703125" style="1" customWidth="1"/>
    <col min="12547" max="12794" width="11.42578125" style="1"/>
    <col min="12795" max="12795" width="6.7109375" style="1" customWidth="1"/>
    <col min="12796" max="12796" width="69.28515625" style="1" customWidth="1"/>
    <col min="12797" max="12797" width="8.28515625" style="1" customWidth="1"/>
    <col min="12798" max="12798" width="12.7109375" style="1" customWidth="1"/>
    <col min="12799" max="12799" width="13.28515625" style="1" customWidth="1"/>
    <col min="12800" max="12800" width="17" style="1" customWidth="1"/>
    <col min="12801" max="12801" width="7.28515625" style="1" customWidth="1"/>
    <col min="12802" max="12802" width="15.5703125" style="1" customWidth="1"/>
    <col min="12803" max="13050" width="11.42578125" style="1"/>
    <col min="13051" max="13051" width="6.7109375" style="1" customWidth="1"/>
    <col min="13052" max="13052" width="69.28515625" style="1" customWidth="1"/>
    <col min="13053" max="13053" width="8.28515625" style="1" customWidth="1"/>
    <col min="13054" max="13054" width="12.7109375" style="1" customWidth="1"/>
    <col min="13055" max="13055" width="13.28515625" style="1" customWidth="1"/>
    <col min="13056" max="13056" width="17" style="1" customWidth="1"/>
    <col min="13057" max="13057" width="7.28515625" style="1" customWidth="1"/>
    <col min="13058" max="13058" width="15.5703125" style="1" customWidth="1"/>
    <col min="13059" max="13306" width="11.42578125" style="1"/>
    <col min="13307" max="13307" width="6.7109375" style="1" customWidth="1"/>
    <col min="13308" max="13308" width="69.28515625" style="1" customWidth="1"/>
    <col min="13309" max="13309" width="8.28515625" style="1" customWidth="1"/>
    <col min="13310" max="13310" width="12.7109375" style="1" customWidth="1"/>
    <col min="13311" max="13311" width="13.28515625" style="1" customWidth="1"/>
    <col min="13312" max="13312" width="17" style="1" customWidth="1"/>
    <col min="13313" max="13313" width="7.28515625" style="1" customWidth="1"/>
    <col min="13314" max="13314" width="15.5703125" style="1" customWidth="1"/>
    <col min="13315" max="13562" width="11.42578125" style="1"/>
    <col min="13563" max="13563" width="6.7109375" style="1" customWidth="1"/>
    <col min="13564" max="13564" width="69.28515625" style="1" customWidth="1"/>
    <col min="13565" max="13565" width="8.28515625" style="1" customWidth="1"/>
    <col min="13566" max="13566" width="12.7109375" style="1" customWidth="1"/>
    <col min="13567" max="13567" width="13.28515625" style="1" customWidth="1"/>
    <col min="13568" max="13568" width="17" style="1" customWidth="1"/>
    <col min="13569" max="13569" width="7.28515625" style="1" customWidth="1"/>
    <col min="13570" max="13570" width="15.5703125" style="1" customWidth="1"/>
    <col min="13571" max="13818" width="11.42578125" style="1"/>
    <col min="13819" max="13819" width="6.7109375" style="1" customWidth="1"/>
    <col min="13820" max="13820" width="69.28515625" style="1" customWidth="1"/>
    <col min="13821" max="13821" width="8.28515625" style="1" customWidth="1"/>
    <col min="13822" max="13822" width="12.7109375" style="1" customWidth="1"/>
    <col min="13823" max="13823" width="13.28515625" style="1" customWidth="1"/>
    <col min="13824" max="13824" width="17" style="1" customWidth="1"/>
    <col min="13825" max="13825" width="7.28515625" style="1" customWidth="1"/>
    <col min="13826" max="13826" width="15.5703125" style="1" customWidth="1"/>
    <col min="13827" max="14074" width="11.42578125" style="1"/>
    <col min="14075" max="14075" width="6.7109375" style="1" customWidth="1"/>
    <col min="14076" max="14076" width="69.28515625" style="1" customWidth="1"/>
    <col min="14077" max="14077" width="8.28515625" style="1" customWidth="1"/>
    <col min="14078" max="14078" width="12.7109375" style="1" customWidth="1"/>
    <col min="14079" max="14079" width="13.28515625" style="1" customWidth="1"/>
    <col min="14080" max="14080" width="17" style="1" customWidth="1"/>
    <col min="14081" max="14081" width="7.28515625" style="1" customWidth="1"/>
    <col min="14082" max="14082" width="15.5703125" style="1" customWidth="1"/>
    <col min="14083" max="14330" width="11.42578125" style="1"/>
    <col min="14331" max="14331" width="6.7109375" style="1" customWidth="1"/>
    <col min="14332" max="14332" width="69.28515625" style="1" customWidth="1"/>
    <col min="14333" max="14333" width="8.28515625" style="1" customWidth="1"/>
    <col min="14334" max="14334" width="12.7109375" style="1" customWidth="1"/>
    <col min="14335" max="14335" width="13.28515625" style="1" customWidth="1"/>
    <col min="14336" max="14336" width="17" style="1" customWidth="1"/>
    <col min="14337" max="14337" width="7.28515625" style="1" customWidth="1"/>
    <col min="14338" max="14338" width="15.5703125" style="1" customWidth="1"/>
    <col min="14339" max="14586" width="11.42578125" style="1"/>
    <col min="14587" max="14587" width="6.7109375" style="1" customWidth="1"/>
    <col min="14588" max="14588" width="69.28515625" style="1" customWidth="1"/>
    <col min="14589" max="14589" width="8.28515625" style="1" customWidth="1"/>
    <col min="14590" max="14590" width="12.7109375" style="1" customWidth="1"/>
    <col min="14591" max="14591" width="13.28515625" style="1" customWidth="1"/>
    <col min="14592" max="14592" width="17" style="1" customWidth="1"/>
    <col min="14593" max="14593" width="7.28515625" style="1" customWidth="1"/>
    <col min="14594" max="14594" width="15.5703125" style="1" customWidth="1"/>
    <col min="14595" max="14842" width="11.42578125" style="1"/>
    <col min="14843" max="14843" width="6.7109375" style="1" customWidth="1"/>
    <col min="14844" max="14844" width="69.28515625" style="1" customWidth="1"/>
    <col min="14845" max="14845" width="8.28515625" style="1" customWidth="1"/>
    <col min="14846" max="14846" width="12.7109375" style="1" customWidth="1"/>
    <col min="14847" max="14847" width="13.28515625" style="1" customWidth="1"/>
    <col min="14848" max="14848" width="17" style="1" customWidth="1"/>
    <col min="14849" max="14849" width="7.28515625" style="1" customWidth="1"/>
    <col min="14850" max="14850" width="15.5703125" style="1" customWidth="1"/>
    <col min="14851" max="15098" width="11.42578125" style="1"/>
    <col min="15099" max="15099" width="6.7109375" style="1" customWidth="1"/>
    <col min="15100" max="15100" width="69.28515625" style="1" customWidth="1"/>
    <col min="15101" max="15101" width="8.28515625" style="1" customWidth="1"/>
    <col min="15102" max="15102" width="12.7109375" style="1" customWidth="1"/>
    <col min="15103" max="15103" width="13.28515625" style="1" customWidth="1"/>
    <col min="15104" max="15104" width="17" style="1" customWidth="1"/>
    <col min="15105" max="15105" width="7.28515625" style="1" customWidth="1"/>
    <col min="15106" max="15106" width="15.5703125" style="1" customWidth="1"/>
    <col min="15107" max="15354" width="11.42578125" style="1"/>
    <col min="15355" max="15355" width="6.7109375" style="1" customWidth="1"/>
    <col min="15356" max="15356" width="69.28515625" style="1" customWidth="1"/>
    <col min="15357" max="15357" width="8.28515625" style="1" customWidth="1"/>
    <col min="15358" max="15358" width="12.7109375" style="1" customWidth="1"/>
    <col min="15359" max="15359" width="13.28515625" style="1" customWidth="1"/>
    <col min="15360" max="15360" width="17" style="1" customWidth="1"/>
    <col min="15361" max="15361" width="7.28515625" style="1" customWidth="1"/>
    <col min="15362" max="15362" width="15.5703125" style="1" customWidth="1"/>
    <col min="15363" max="15610" width="11.42578125" style="1"/>
    <col min="15611" max="15611" width="6.7109375" style="1" customWidth="1"/>
    <col min="15612" max="15612" width="69.28515625" style="1" customWidth="1"/>
    <col min="15613" max="15613" width="8.28515625" style="1" customWidth="1"/>
    <col min="15614" max="15614" width="12.7109375" style="1" customWidth="1"/>
    <col min="15615" max="15615" width="13.28515625" style="1" customWidth="1"/>
    <col min="15616" max="15616" width="17" style="1" customWidth="1"/>
    <col min="15617" max="15617" width="7.28515625" style="1" customWidth="1"/>
    <col min="15618" max="15618" width="15.5703125" style="1" customWidth="1"/>
    <col min="15619" max="15866" width="11.42578125" style="1"/>
    <col min="15867" max="15867" width="6.7109375" style="1" customWidth="1"/>
    <col min="15868" max="15868" width="69.28515625" style="1" customWidth="1"/>
    <col min="15869" max="15869" width="8.28515625" style="1" customWidth="1"/>
    <col min="15870" max="15870" width="12.7109375" style="1" customWidth="1"/>
    <col min="15871" max="15871" width="13.28515625" style="1" customWidth="1"/>
    <col min="15872" max="15872" width="17" style="1" customWidth="1"/>
    <col min="15873" max="15873" width="7.28515625" style="1" customWidth="1"/>
    <col min="15874" max="15874" width="15.5703125" style="1" customWidth="1"/>
    <col min="15875" max="16122" width="11.42578125" style="1"/>
    <col min="16123" max="16123" width="6.7109375" style="1" customWidth="1"/>
    <col min="16124" max="16124" width="69.28515625" style="1" customWidth="1"/>
    <col min="16125" max="16125" width="8.28515625" style="1" customWidth="1"/>
    <col min="16126" max="16126" width="12.7109375" style="1" customWidth="1"/>
    <col min="16127" max="16127" width="13.28515625" style="1" customWidth="1"/>
    <col min="16128" max="16128" width="17" style="1" customWidth="1"/>
    <col min="16129" max="16129" width="7.28515625" style="1" customWidth="1"/>
    <col min="16130" max="16130" width="15.5703125" style="1" customWidth="1"/>
    <col min="16131" max="16384" width="11.42578125" style="1"/>
  </cols>
  <sheetData>
    <row r="1" spans="1:6" s="86" customFormat="1" ht="17.45" customHeight="1" x14ac:dyDescent="0.2">
      <c r="A1" s="84"/>
      <c r="B1" s="84"/>
      <c r="C1" s="84"/>
      <c r="D1" s="84"/>
      <c r="E1" s="85"/>
      <c r="F1" s="85"/>
    </row>
    <row r="2" spans="1:6" s="86" customFormat="1" ht="17.45" customHeight="1" x14ac:dyDescent="0.2">
      <c r="A2" s="123"/>
      <c r="B2" s="123"/>
      <c r="C2" s="123"/>
      <c r="D2" s="123"/>
      <c r="E2" s="85"/>
      <c r="F2" s="85"/>
    </row>
    <row r="3" spans="1:6" s="86" customFormat="1" ht="17.45" customHeight="1" x14ac:dyDescent="0.2">
      <c r="A3" s="84"/>
      <c r="B3" s="84"/>
      <c r="C3" s="84"/>
      <c r="D3" s="84"/>
      <c r="E3" s="85"/>
      <c r="F3" s="85"/>
    </row>
    <row r="4" spans="1:6" s="86" customFormat="1" ht="3.75" customHeight="1" x14ac:dyDescent="0.2">
      <c r="A4" s="84"/>
      <c r="B4" s="84"/>
      <c r="C4" s="84"/>
      <c r="D4" s="84"/>
      <c r="E4" s="85"/>
      <c r="F4" s="85"/>
    </row>
    <row r="5" spans="1:6" s="87" customFormat="1" x14ac:dyDescent="0.2">
      <c r="A5" s="124" t="s">
        <v>206</v>
      </c>
      <c r="B5" s="124"/>
      <c r="C5" s="124"/>
      <c r="D5" s="124"/>
      <c r="E5" s="124"/>
      <c r="F5" s="124"/>
    </row>
    <row r="6" spans="1:6" s="87" customFormat="1" x14ac:dyDescent="0.2">
      <c r="A6" s="124" t="s">
        <v>207</v>
      </c>
      <c r="B6" s="124"/>
      <c r="C6" s="124"/>
      <c r="D6" s="124"/>
      <c r="E6" s="124"/>
      <c r="F6" s="124"/>
    </row>
    <row r="7" spans="1:6" s="87" customFormat="1" x14ac:dyDescent="0.2">
      <c r="A7" s="124" t="s">
        <v>208</v>
      </c>
      <c r="B7" s="124"/>
      <c r="C7" s="124"/>
      <c r="D7" s="124"/>
      <c r="E7" s="124"/>
      <c r="F7" s="124"/>
    </row>
    <row r="8" spans="1:6" s="86" customFormat="1" ht="18.600000000000001" customHeight="1" x14ac:dyDescent="0.2">
      <c r="A8" s="88"/>
      <c r="B8" s="88"/>
      <c r="C8" s="88"/>
      <c r="D8" s="88"/>
      <c r="E8" s="88"/>
      <c r="F8" s="88"/>
    </row>
    <row r="9" spans="1:6" s="86" customFormat="1" ht="17.25" x14ac:dyDescent="0.2">
      <c r="A9" s="121" t="s">
        <v>209</v>
      </c>
      <c r="B9" s="122"/>
      <c r="C9" s="122"/>
      <c r="D9" s="122"/>
      <c r="E9" s="122"/>
      <c r="F9" s="122"/>
    </row>
    <row r="10" spans="1:6" s="86" customFormat="1" ht="17.25" x14ac:dyDescent="0.2">
      <c r="A10" s="121" t="s">
        <v>229</v>
      </c>
      <c r="B10" s="122"/>
      <c r="C10" s="122"/>
      <c r="D10" s="122"/>
      <c r="E10" s="122"/>
      <c r="F10" s="122"/>
    </row>
    <row r="11" spans="1:6" s="86" customFormat="1" ht="18.75" x14ac:dyDescent="0.2">
      <c r="A11" s="89"/>
      <c r="B11" s="83"/>
      <c r="C11" s="83"/>
      <c r="D11" s="83"/>
      <c r="E11" s="83"/>
      <c r="F11" s="83"/>
    </row>
    <row r="12" spans="1:6" s="86" customFormat="1" ht="38.25" customHeight="1" x14ac:dyDescent="0.2">
      <c r="A12" s="113" t="s">
        <v>216</v>
      </c>
      <c r="B12" s="113"/>
      <c r="C12" s="113"/>
      <c r="D12" s="113"/>
      <c r="E12" s="113"/>
      <c r="F12" s="113"/>
    </row>
    <row r="13" spans="1:6" s="86" customFormat="1" ht="19.5" thickBot="1" x14ac:dyDescent="0.25">
      <c r="A13" s="114" t="s">
        <v>210</v>
      </c>
      <c r="B13" s="114"/>
      <c r="C13" s="114"/>
      <c r="D13" s="114"/>
      <c r="E13" s="114"/>
      <c r="F13" s="114"/>
    </row>
    <row r="14" spans="1:6" ht="15" customHeight="1" x14ac:dyDescent="0.25">
      <c r="A14" s="115" t="s">
        <v>0</v>
      </c>
      <c r="B14" s="117" t="s">
        <v>1</v>
      </c>
      <c r="C14" s="117" t="s">
        <v>2</v>
      </c>
      <c r="D14" s="117" t="s">
        <v>3</v>
      </c>
      <c r="E14" s="2" t="s">
        <v>4</v>
      </c>
      <c r="F14" s="119" t="s">
        <v>5</v>
      </c>
    </row>
    <row r="15" spans="1:6" ht="13.5" thickBot="1" x14ac:dyDescent="0.3">
      <c r="A15" s="116"/>
      <c r="B15" s="118"/>
      <c r="C15" s="118"/>
      <c r="D15" s="118"/>
      <c r="E15" s="4" t="s">
        <v>6</v>
      </c>
      <c r="F15" s="120"/>
    </row>
    <row r="16" spans="1:6" ht="15" customHeight="1" thickBot="1" x14ac:dyDescent="0.3">
      <c r="A16" s="5">
        <v>1</v>
      </c>
      <c r="B16" s="6" t="s">
        <v>7</v>
      </c>
      <c r="C16" s="7" t="s">
        <v>8</v>
      </c>
      <c r="D16" s="39">
        <v>1</v>
      </c>
      <c r="E16" s="38">
        <v>14200</v>
      </c>
      <c r="F16" s="39">
        <f>E16*D16</f>
        <v>14200</v>
      </c>
    </row>
    <row r="17" spans="1:6" ht="13.5" thickBot="1" x14ac:dyDescent="0.3">
      <c r="A17" s="8" t="s">
        <v>9</v>
      </c>
      <c r="B17" s="9"/>
      <c r="C17" s="9"/>
      <c r="D17" s="39"/>
      <c r="E17" s="38"/>
      <c r="F17" s="39"/>
    </row>
    <row r="18" spans="1:6" ht="13.5" thickBot="1" x14ac:dyDescent="0.3">
      <c r="A18" s="10"/>
      <c r="B18" s="11" t="s">
        <v>10</v>
      </c>
      <c r="C18" s="11"/>
      <c r="D18" s="39"/>
      <c r="E18" s="38"/>
      <c r="F18" s="39"/>
    </row>
    <row r="19" spans="1:6" ht="26.25" thickBot="1" x14ac:dyDescent="0.3">
      <c r="A19" s="5">
        <v>2</v>
      </c>
      <c r="B19" s="17" t="s">
        <v>11</v>
      </c>
      <c r="C19" s="7" t="s">
        <v>12</v>
      </c>
      <c r="D19" s="39">
        <v>1200</v>
      </c>
      <c r="E19" s="38">
        <v>30</v>
      </c>
      <c r="F19" s="39">
        <f>E19*D19</f>
        <v>36000</v>
      </c>
    </row>
    <row r="20" spans="1:6" ht="26.25" thickBot="1" x14ac:dyDescent="0.3">
      <c r="A20" s="5">
        <f>A19+1</f>
        <v>3</v>
      </c>
      <c r="B20" s="17" t="s">
        <v>13</v>
      </c>
      <c r="C20" s="7" t="s">
        <v>12</v>
      </c>
      <c r="D20" s="39">
        <v>1200</v>
      </c>
      <c r="E20" s="38">
        <v>30</v>
      </c>
      <c r="F20" s="39">
        <f t="shared" ref="F20:F75" si="0">E20*D20</f>
        <v>36000</v>
      </c>
    </row>
    <row r="21" spans="1:6" ht="13.5" thickBot="1" x14ac:dyDescent="0.3">
      <c r="A21" s="5">
        <f>A20+1</f>
        <v>4</v>
      </c>
      <c r="B21" s="6" t="s">
        <v>14</v>
      </c>
      <c r="C21" s="7" t="s">
        <v>12</v>
      </c>
      <c r="D21" s="39">
        <v>160</v>
      </c>
      <c r="E21" s="38">
        <v>35</v>
      </c>
      <c r="F21" s="39">
        <f t="shared" si="0"/>
        <v>5600</v>
      </c>
    </row>
    <row r="22" spans="1:6" ht="13.5" thickBot="1" x14ac:dyDescent="0.3">
      <c r="A22" s="12"/>
      <c r="B22" s="13" t="s">
        <v>15</v>
      </c>
      <c r="C22" s="13"/>
      <c r="D22" s="39"/>
      <c r="E22" s="38"/>
      <c r="F22" s="39"/>
    </row>
    <row r="23" spans="1:6" ht="13.5" thickBot="1" x14ac:dyDescent="0.3">
      <c r="A23" s="14">
        <v>5</v>
      </c>
      <c r="B23" s="15" t="s">
        <v>16</v>
      </c>
      <c r="C23" s="16" t="s">
        <v>12</v>
      </c>
      <c r="D23" s="39">
        <v>130</v>
      </c>
      <c r="E23" s="38">
        <v>500</v>
      </c>
      <c r="F23" s="39">
        <f t="shared" si="0"/>
        <v>65000</v>
      </c>
    </row>
    <row r="24" spans="1:6" ht="13.5" thickBot="1" x14ac:dyDescent="0.3">
      <c r="A24" s="5">
        <f>A23+1</f>
        <v>6</v>
      </c>
      <c r="B24" s="17" t="s">
        <v>17</v>
      </c>
      <c r="C24" s="7" t="s">
        <v>12</v>
      </c>
      <c r="D24" s="39">
        <v>430</v>
      </c>
      <c r="E24" s="38">
        <v>650</v>
      </c>
      <c r="F24" s="39">
        <f t="shared" si="0"/>
        <v>279500</v>
      </c>
    </row>
    <row r="25" spans="1:6" ht="13.5" thickBot="1" x14ac:dyDescent="0.3">
      <c r="A25" s="5">
        <v>7</v>
      </c>
      <c r="B25" s="18" t="s">
        <v>18</v>
      </c>
      <c r="C25" s="7" t="s">
        <v>12</v>
      </c>
      <c r="D25" s="39">
        <v>215</v>
      </c>
      <c r="E25" s="38">
        <v>500</v>
      </c>
      <c r="F25" s="39">
        <f t="shared" si="0"/>
        <v>107500</v>
      </c>
    </row>
    <row r="26" spans="1:6" ht="13.5" thickBot="1" x14ac:dyDescent="0.3">
      <c r="A26" s="5">
        <v>8</v>
      </c>
      <c r="B26" s="19" t="s">
        <v>19</v>
      </c>
      <c r="C26" s="20" t="s">
        <v>20</v>
      </c>
      <c r="D26" s="39">
        <v>230</v>
      </c>
      <c r="E26" s="38">
        <v>60</v>
      </c>
      <c r="F26" s="39">
        <f t="shared" si="0"/>
        <v>13800</v>
      </c>
    </row>
    <row r="27" spans="1:6" ht="13.5" thickBot="1" x14ac:dyDescent="0.3">
      <c r="A27" s="12"/>
      <c r="B27" s="13" t="s">
        <v>21</v>
      </c>
      <c r="C27" s="13"/>
      <c r="D27" s="39"/>
      <c r="E27" s="38"/>
      <c r="F27" s="39"/>
    </row>
    <row r="28" spans="1:6" ht="13.5" thickBot="1" x14ac:dyDescent="0.3">
      <c r="A28" s="14">
        <v>9</v>
      </c>
      <c r="B28" s="15" t="s">
        <v>22</v>
      </c>
      <c r="C28" s="16" t="s">
        <v>12</v>
      </c>
      <c r="D28" s="39">
        <v>360</v>
      </c>
      <c r="E28" s="38">
        <v>1100</v>
      </c>
      <c r="F28" s="39">
        <f t="shared" si="0"/>
        <v>396000</v>
      </c>
    </row>
    <row r="29" spans="1:6" ht="13.5" thickBot="1" x14ac:dyDescent="0.3">
      <c r="A29" s="21">
        <v>10</v>
      </c>
      <c r="B29" s="18" t="s">
        <v>23</v>
      </c>
      <c r="C29" s="22" t="s">
        <v>24</v>
      </c>
      <c r="D29" s="39">
        <v>33000</v>
      </c>
      <c r="E29" s="38">
        <v>13</v>
      </c>
      <c r="F29" s="39">
        <f t="shared" si="0"/>
        <v>429000</v>
      </c>
    </row>
    <row r="30" spans="1:6" ht="13.5" thickBot="1" x14ac:dyDescent="0.3">
      <c r="A30" s="23">
        <f>A29+1</f>
        <v>11</v>
      </c>
      <c r="B30" s="19" t="s">
        <v>25</v>
      </c>
      <c r="C30" s="20" t="s">
        <v>26</v>
      </c>
      <c r="D30" s="39">
        <v>45</v>
      </c>
      <c r="E30" s="38">
        <v>50</v>
      </c>
      <c r="F30" s="39">
        <f t="shared" si="0"/>
        <v>2250</v>
      </c>
    </row>
    <row r="31" spans="1:6" ht="13.5" thickBot="1" x14ac:dyDescent="0.3">
      <c r="A31" s="12"/>
      <c r="B31" s="13" t="s">
        <v>27</v>
      </c>
      <c r="C31" s="13"/>
      <c r="D31" s="39"/>
      <c r="E31" s="38"/>
      <c r="F31" s="39"/>
    </row>
    <row r="32" spans="1:6" ht="13.5" thickBot="1" x14ac:dyDescent="0.3">
      <c r="A32" s="14">
        <v>12</v>
      </c>
      <c r="B32" s="15" t="s">
        <v>28</v>
      </c>
      <c r="C32" s="16" t="s">
        <v>26</v>
      </c>
      <c r="D32" s="39">
        <v>20</v>
      </c>
      <c r="E32" s="38">
        <v>100</v>
      </c>
      <c r="F32" s="39">
        <f t="shared" si="0"/>
        <v>2000</v>
      </c>
    </row>
    <row r="33" spans="1:43" ht="13.5" thickBot="1" x14ac:dyDescent="0.3">
      <c r="A33" s="21">
        <f>A32+1</f>
        <v>13</v>
      </c>
      <c r="B33" s="18" t="s">
        <v>29</v>
      </c>
      <c r="C33" s="22" t="s">
        <v>26</v>
      </c>
      <c r="D33" s="39">
        <v>130</v>
      </c>
      <c r="E33" s="38">
        <v>180</v>
      </c>
      <c r="F33" s="39">
        <f t="shared" si="0"/>
        <v>23400</v>
      </c>
    </row>
    <row r="34" spans="1:43" ht="13.5" thickBot="1" x14ac:dyDescent="0.3">
      <c r="A34" s="21">
        <f t="shared" ref="A34:A35" si="1">A33+1</f>
        <v>14</v>
      </c>
      <c r="B34" s="17" t="s">
        <v>30</v>
      </c>
      <c r="C34" s="7" t="s">
        <v>26</v>
      </c>
      <c r="D34" s="39">
        <v>80</v>
      </c>
      <c r="E34" s="38">
        <v>240</v>
      </c>
      <c r="F34" s="39">
        <f t="shared" si="0"/>
        <v>19200</v>
      </c>
    </row>
    <row r="35" spans="1:43" ht="13.5" thickBot="1" x14ac:dyDescent="0.3">
      <c r="A35" s="21">
        <f t="shared" si="1"/>
        <v>15</v>
      </c>
      <c r="B35" s="17" t="s">
        <v>31</v>
      </c>
      <c r="C35" s="7" t="s">
        <v>26</v>
      </c>
      <c r="D35" s="39">
        <v>20</v>
      </c>
      <c r="E35" s="38">
        <v>300</v>
      </c>
      <c r="F35" s="39">
        <f t="shared" si="0"/>
        <v>6000</v>
      </c>
    </row>
    <row r="36" spans="1:43" ht="13.5" thickBot="1" x14ac:dyDescent="0.3">
      <c r="A36" s="5">
        <f>A35+1</f>
        <v>16</v>
      </c>
      <c r="B36" s="24" t="s">
        <v>32</v>
      </c>
      <c r="C36" s="7" t="s">
        <v>33</v>
      </c>
      <c r="D36" s="39">
        <v>12</v>
      </c>
      <c r="E36" s="38">
        <v>400</v>
      </c>
      <c r="F36" s="39">
        <f t="shared" si="0"/>
        <v>4800</v>
      </c>
    </row>
    <row r="37" spans="1:43" ht="13.5" thickBot="1" x14ac:dyDescent="0.3">
      <c r="A37" s="5">
        <f t="shared" ref="A37:A44" si="2">A36+1</f>
        <v>17</v>
      </c>
      <c r="B37" s="24" t="s">
        <v>34</v>
      </c>
      <c r="C37" s="7" t="s">
        <v>33</v>
      </c>
      <c r="D37" s="39">
        <v>6</v>
      </c>
      <c r="E37" s="38">
        <v>500</v>
      </c>
      <c r="F37" s="39">
        <f t="shared" si="0"/>
        <v>3000</v>
      </c>
    </row>
    <row r="38" spans="1:43" ht="13.5" thickBot="1" x14ac:dyDescent="0.3">
      <c r="A38" s="5">
        <f t="shared" si="2"/>
        <v>18</v>
      </c>
      <c r="B38" s="24" t="s">
        <v>35</v>
      </c>
      <c r="C38" s="7" t="s">
        <v>33</v>
      </c>
      <c r="D38" s="39">
        <v>4</v>
      </c>
      <c r="E38" s="38">
        <v>500</v>
      </c>
      <c r="F38" s="39">
        <f t="shared" si="0"/>
        <v>2000</v>
      </c>
    </row>
    <row r="39" spans="1:43" ht="13.5" thickBot="1" x14ac:dyDescent="0.3">
      <c r="A39" s="5">
        <f t="shared" si="2"/>
        <v>19</v>
      </c>
      <c r="B39" s="24" t="s">
        <v>36</v>
      </c>
      <c r="C39" s="7" t="s">
        <v>33</v>
      </c>
      <c r="D39" s="39">
        <v>5</v>
      </c>
      <c r="E39" s="38">
        <v>900</v>
      </c>
      <c r="F39" s="39">
        <f t="shared" si="0"/>
        <v>4500</v>
      </c>
    </row>
    <row r="40" spans="1:43" ht="13.5" thickBot="1" x14ac:dyDescent="0.3">
      <c r="A40" s="5">
        <f t="shared" si="2"/>
        <v>20</v>
      </c>
      <c r="B40" s="24" t="s">
        <v>37</v>
      </c>
      <c r="C40" s="7" t="s">
        <v>33</v>
      </c>
      <c r="D40" s="39">
        <v>6</v>
      </c>
      <c r="E40" s="38">
        <v>1500</v>
      </c>
      <c r="F40" s="39">
        <f t="shared" si="0"/>
        <v>9000</v>
      </c>
    </row>
    <row r="41" spans="1:43" ht="13.5" thickBot="1" x14ac:dyDescent="0.3">
      <c r="A41" s="5">
        <f t="shared" si="2"/>
        <v>21</v>
      </c>
      <c r="B41" s="24" t="s">
        <v>38</v>
      </c>
      <c r="C41" s="7" t="s">
        <v>33</v>
      </c>
      <c r="D41" s="39">
        <v>15</v>
      </c>
      <c r="E41" s="38">
        <v>800</v>
      </c>
      <c r="F41" s="39">
        <f t="shared" si="0"/>
        <v>12000</v>
      </c>
    </row>
    <row r="42" spans="1:43" ht="13.5" thickBot="1" x14ac:dyDescent="0.3">
      <c r="A42" s="5">
        <f t="shared" si="2"/>
        <v>22</v>
      </c>
      <c r="B42" s="24" t="s">
        <v>39</v>
      </c>
      <c r="C42" s="7" t="s">
        <v>33</v>
      </c>
      <c r="D42" s="39">
        <v>4</v>
      </c>
      <c r="E42" s="38">
        <v>1500</v>
      </c>
      <c r="F42" s="39">
        <f t="shared" si="0"/>
        <v>6000</v>
      </c>
    </row>
    <row r="43" spans="1:43" ht="13.5" thickBot="1" x14ac:dyDescent="0.3">
      <c r="A43" s="5">
        <f t="shared" si="2"/>
        <v>23</v>
      </c>
      <c r="B43" s="24" t="s">
        <v>40</v>
      </c>
      <c r="C43" s="7" t="s">
        <v>33</v>
      </c>
      <c r="D43" s="39">
        <v>8</v>
      </c>
      <c r="E43" s="38">
        <v>1200</v>
      </c>
      <c r="F43" s="39">
        <f t="shared" si="0"/>
        <v>9600</v>
      </c>
    </row>
    <row r="44" spans="1:43" ht="13.5" thickBot="1" x14ac:dyDescent="0.3">
      <c r="A44" s="5">
        <f t="shared" si="2"/>
        <v>24</v>
      </c>
      <c r="B44" s="93" t="s">
        <v>41</v>
      </c>
      <c r="C44" s="7" t="s">
        <v>26</v>
      </c>
      <c r="D44" s="39">
        <v>55</v>
      </c>
      <c r="E44" s="38">
        <v>400</v>
      </c>
      <c r="F44" s="39">
        <f t="shared" si="0"/>
        <v>22000</v>
      </c>
    </row>
    <row r="45" spans="1:43" ht="13.5" thickBot="1" x14ac:dyDescent="0.3">
      <c r="A45" s="12"/>
      <c r="B45" s="13" t="s">
        <v>42</v>
      </c>
      <c r="C45" s="13"/>
      <c r="D45" s="39"/>
      <c r="E45" s="38"/>
      <c r="F45" s="39"/>
    </row>
    <row r="46" spans="1:43" ht="13.5" thickBot="1" x14ac:dyDescent="0.3">
      <c r="A46" s="14">
        <f>A44+1</f>
        <v>25</v>
      </c>
      <c r="B46" s="93" t="s">
        <v>43</v>
      </c>
      <c r="C46" s="16" t="s">
        <v>20</v>
      </c>
      <c r="D46" s="39">
        <v>1530</v>
      </c>
      <c r="E46" s="38">
        <v>30</v>
      </c>
      <c r="F46" s="39">
        <f t="shared" si="0"/>
        <v>45900</v>
      </c>
    </row>
    <row r="47" spans="1:43" s="25" customFormat="1" ht="13.5" thickBot="1" x14ac:dyDescent="0.3">
      <c r="A47" s="14">
        <v>26</v>
      </c>
      <c r="B47" s="93" t="s">
        <v>217</v>
      </c>
      <c r="C47" s="7" t="s">
        <v>20</v>
      </c>
      <c r="D47" s="39">
        <v>150</v>
      </c>
      <c r="E47" s="38">
        <v>200</v>
      </c>
      <c r="F47" s="39">
        <f t="shared" si="0"/>
        <v>30000</v>
      </c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</row>
    <row r="48" spans="1:43" s="25" customFormat="1" ht="13.5" thickBot="1" x14ac:dyDescent="0.3">
      <c r="A48" s="14">
        <v>27</v>
      </c>
      <c r="B48" s="93" t="s">
        <v>218</v>
      </c>
      <c r="C48" s="7" t="s">
        <v>20</v>
      </c>
      <c r="D48" s="39">
        <v>1380</v>
      </c>
      <c r="E48" s="38">
        <v>200</v>
      </c>
      <c r="F48" s="39">
        <f t="shared" si="0"/>
        <v>276000</v>
      </c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</row>
    <row r="49" spans="1:43" s="25" customFormat="1" ht="13.5" thickBot="1" x14ac:dyDescent="0.3">
      <c r="A49" s="14">
        <v>28</v>
      </c>
      <c r="B49" s="93" t="s">
        <v>180</v>
      </c>
      <c r="C49" s="7" t="s">
        <v>20</v>
      </c>
      <c r="D49" s="39">
        <v>480</v>
      </c>
      <c r="E49" s="38">
        <v>140</v>
      </c>
      <c r="F49" s="39">
        <f t="shared" si="0"/>
        <v>67200</v>
      </c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</row>
    <row r="50" spans="1:43" s="25" customFormat="1" ht="13.5" thickBot="1" x14ac:dyDescent="0.3">
      <c r="A50" s="12"/>
      <c r="B50" s="13" t="s">
        <v>44</v>
      </c>
      <c r="C50" s="13"/>
      <c r="D50" s="13"/>
      <c r="E50" s="67"/>
      <c r="F50" s="39">
        <f t="shared" si="0"/>
        <v>0</v>
      </c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</row>
    <row r="51" spans="1:43" s="25" customFormat="1" ht="13.5" thickBot="1" x14ac:dyDescent="0.3">
      <c r="A51" s="14">
        <f>A49+1</f>
        <v>29</v>
      </c>
      <c r="B51" s="93" t="s">
        <v>45</v>
      </c>
      <c r="C51" s="16" t="s">
        <v>12</v>
      </c>
      <c r="D51" s="39">
        <v>370</v>
      </c>
      <c r="E51" s="39">
        <v>1200</v>
      </c>
      <c r="F51" s="39">
        <f t="shared" si="0"/>
        <v>444000</v>
      </c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</row>
    <row r="52" spans="1:43" s="25" customFormat="1" ht="19.899999999999999" customHeight="1" thickBot="1" x14ac:dyDescent="0.3">
      <c r="A52" s="5">
        <f>A51+1</f>
        <v>30</v>
      </c>
      <c r="B52" s="93" t="s">
        <v>46</v>
      </c>
      <c r="C52" s="7" t="s">
        <v>24</v>
      </c>
      <c r="D52" s="38">
        <v>77200</v>
      </c>
      <c r="E52" s="38">
        <v>14</v>
      </c>
      <c r="F52" s="39">
        <f t="shared" si="0"/>
        <v>1080800</v>
      </c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</row>
    <row r="53" spans="1:43" s="25" customFormat="1" ht="30" customHeight="1" thickBot="1" x14ac:dyDescent="0.3">
      <c r="A53" s="26"/>
      <c r="B53" s="27" t="s">
        <v>47</v>
      </c>
      <c r="C53" s="7"/>
      <c r="D53" s="38"/>
      <c r="E53" s="38"/>
      <c r="F53" s="39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</row>
    <row r="54" spans="1:43" s="25" customFormat="1" ht="13.5" thickBot="1" x14ac:dyDescent="0.3">
      <c r="A54" s="14">
        <f>A52+1</f>
        <v>31</v>
      </c>
      <c r="B54" s="93" t="s">
        <v>48</v>
      </c>
      <c r="C54" s="7" t="s">
        <v>20</v>
      </c>
      <c r="D54" s="38">
        <v>25</v>
      </c>
      <c r="E54" s="38">
        <v>210</v>
      </c>
      <c r="F54" s="39">
        <f t="shared" si="0"/>
        <v>5250</v>
      </c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</row>
    <row r="55" spans="1:43" s="25" customFormat="1" ht="13.5" thickBot="1" x14ac:dyDescent="0.3">
      <c r="A55" s="21">
        <f>A54+1</f>
        <v>32</v>
      </c>
      <c r="B55" s="93" t="s">
        <v>49</v>
      </c>
      <c r="C55" s="22" t="s">
        <v>20</v>
      </c>
      <c r="D55" s="38">
        <v>950</v>
      </c>
      <c r="E55" s="38">
        <v>200</v>
      </c>
      <c r="F55" s="39">
        <f t="shared" si="0"/>
        <v>190000</v>
      </c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</row>
    <row r="56" spans="1:43" s="25" customFormat="1" ht="13.5" thickBot="1" x14ac:dyDescent="0.3">
      <c r="A56" s="5">
        <v>33</v>
      </c>
      <c r="B56" s="93" t="s">
        <v>50</v>
      </c>
      <c r="C56" s="7" t="s">
        <v>20</v>
      </c>
      <c r="D56" s="38">
        <v>350</v>
      </c>
      <c r="E56" s="38">
        <v>310</v>
      </c>
      <c r="F56" s="39">
        <f t="shared" si="0"/>
        <v>108500</v>
      </c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</row>
    <row r="57" spans="1:43" s="25" customFormat="1" ht="13.5" thickBot="1" x14ac:dyDescent="0.3">
      <c r="A57" s="69">
        <v>34</v>
      </c>
      <c r="B57" s="93" t="s">
        <v>158</v>
      </c>
      <c r="C57" s="70" t="s">
        <v>20</v>
      </c>
      <c r="D57" s="38">
        <v>330</v>
      </c>
      <c r="E57" s="38">
        <v>310</v>
      </c>
      <c r="F57" s="39">
        <f t="shared" si="0"/>
        <v>102300</v>
      </c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</row>
    <row r="58" spans="1:43" s="25" customFormat="1" ht="13.5" thickBot="1" x14ac:dyDescent="0.3">
      <c r="A58" s="23">
        <v>35</v>
      </c>
      <c r="B58" s="93" t="s">
        <v>159</v>
      </c>
      <c r="C58" s="20" t="s">
        <v>20</v>
      </c>
      <c r="D58" s="38">
        <v>330</v>
      </c>
      <c r="E58" s="38">
        <v>310</v>
      </c>
      <c r="F58" s="39">
        <f t="shared" si="0"/>
        <v>102300</v>
      </c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  <c r="AA58" s="1"/>
      <c r="AB58" s="1"/>
      <c r="AC58" s="1"/>
      <c r="AD58" s="1"/>
      <c r="AE58" s="1"/>
      <c r="AF58" s="1"/>
      <c r="AG58" s="1"/>
      <c r="AH58" s="1"/>
      <c r="AI58" s="1"/>
      <c r="AJ58" s="1"/>
      <c r="AK58" s="1"/>
      <c r="AL58" s="1"/>
      <c r="AM58" s="1"/>
      <c r="AN58" s="1"/>
      <c r="AO58" s="1"/>
      <c r="AP58" s="1"/>
      <c r="AQ58" s="1"/>
    </row>
    <row r="59" spans="1:43" s="25" customFormat="1" ht="13.5" thickBot="1" x14ac:dyDescent="0.3">
      <c r="A59" s="12"/>
      <c r="B59" s="13" t="s">
        <v>51</v>
      </c>
      <c r="C59" s="13"/>
      <c r="D59" s="38"/>
      <c r="E59" s="38"/>
      <c r="F59" s="39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  <c r="AA59" s="1"/>
      <c r="AB59" s="1"/>
      <c r="AC59" s="1"/>
      <c r="AD59" s="1"/>
      <c r="AE59" s="1"/>
      <c r="AF59" s="1"/>
      <c r="AG59" s="1"/>
      <c r="AH59" s="1"/>
      <c r="AI59" s="1"/>
      <c r="AJ59" s="1"/>
      <c r="AK59" s="1"/>
      <c r="AL59" s="1"/>
      <c r="AM59" s="1"/>
      <c r="AN59" s="1"/>
      <c r="AO59" s="1"/>
      <c r="AP59" s="1"/>
      <c r="AQ59" s="1"/>
    </row>
    <row r="60" spans="1:43" s="25" customFormat="1" ht="13.5" thickBot="1" x14ac:dyDescent="0.3">
      <c r="A60" s="14">
        <v>36</v>
      </c>
      <c r="B60" s="93" t="s">
        <v>52</v>
      </c>
      <c r="C60" s="16" t="s">
        <v>20</v>
      </c>
      <c r="D60" s="38">
        <v>1550</v>
      </c>
      <c r="E60" s="38">
        <v>210</v>
      </c>
      <c r="F60" s="39">
        <f t="shared" si="0"/>
        <v>325500</v>
      </c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  <c r="AA60" s="1"/>
      <c r="AB60" s="1"/>
      <c r="AC60" s="1"/>
      <c r="AD60" s="1"/>
      <c r="AE60" s="1"/>
      <c r="AF60" s="1"/>
      <c r="AG60" s="1"/>
      <c r="AH60" s="1"/>
      <c r="AI60" s="1"/>
      <c r="AJ60" s="1"/>
      <c r="AK60" s="1"/>
      <c r="AL60" s="1"/>
      <c r="AM60" s="1"/>
      <c r="AN60" s="1"/>
      <c r="AO60" s="1"/>
      <c r="AP60" s="1"/>
      <c r="AQ60" s="1"/>
    </row>
    <row r="61" spans="1:43" s="25" customFormat="1" ht="13.5" thickBot="1" x14ac:dyDescent="0.3">
      <c r="A61" s="5">
        <f>A60+1</f>
        <v>37</v>
      </c>
      <c r="B61" s="93" t="s">
        <v>53</v>
      </c>
      <c r="C61" s="7" t="s">
        <v>20</v>
      </c>
      <c r="D61" s="38">
        <v>300</v>
      </c>
      <c r="E61" s="38">
        <v>110</v>
      </c>
      <c r="F61" s="39">
        <f t="shared" si="0"/>
        <v>33000</v>
      </c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  <c r="AA61" s="1"/>
      <c r="AB61" s="1"/>
      <c r="AC61" s="1"/>
      <c r="AD61" s="1"/>
      <c r="AE61" s="1"/>
      <c r="AF61" s="1"/>
      <c r="AG61" s="1"/>
      <c r="AH61" s="1"/>
      <c r="AI61" s="1"/>
      <c r="AJ61" s="1"/>
      <c r="AK61" s="1"/>
      <c r="AL61" s="1"/>
      <c r="AM61" s="1"/>
      <c r="AN61" s="1"/>
      <c r="AO61" s="1"/>
      <c r="AP61" s="1"/>
      <c r="AQ61" s="1"/>
    </row>
    <row r="62" spans="1:43" s="25" customFormat="1" ht="13.5" thickBot="1" x14ac:dyDescent="0.3">
      <c r="A62" s="5">
        <f>A61+1</f>
        <v>38</v>
      </c>
      <c r="B62" s="93" t="s">
        <v>54</v>
      </c>
      <c r="C62" s="20" t="s">
        <v>20</v>
      </c>
      <c r="D62" s="38">
        <v>840</v>
      </c>
      <c r="E62" s="38">
        <v>130</v>
      </c>
      <c r="F62" s="39">
        <f t="shared" si="0"/>
        <v>109200</v>
      </c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  <c r="AA62" s="1"/>
      <c r="AB62" s="1"/>
      <c r="AC62" s="1"/>
      <c r="AD62" s="1"/>
      <c r="AE62" s="1"/>
      <c r="AF62" s="1"/>
      <c r="AG62" s="1"/>
      <c r="AH62" s="1"/>
      <c r="AI62" s="1"/>
      <c r="AJ62" s="1"/>
      <c r="AK62" s="1"/>
      <c r="AL62" s="1"/>
      <c r="AM62" s="1"/>
      <c r="AN62" s="1"/>
      <c r="AO62" s="1"/>
      <c r="AP62" s="1"/>
      <c r="AQ62" s="1"/>
    </row>
    <row r="63" spans="1:43" s="25" customFormat="1" ht="13.5" thickBot="1" x14ac:dyDescent="0.3">
      <c r="A63" s="12"/>
      <c r="B63" s="13" t="s">
        <v>55</v>
      </c>
      <c r="C63" s="13"/>
      <c r="D63" s="38"/>
      <c r="E63" s="38"/>
      <c r="F63" s="39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  <c r="AA63" s="1"/>
      <c r="AB63" s="1"/>
      <c r="AC63" s="1"/>
      <c r="AD63" s="1"/>
      <c r="AE63" s="1"/>
      <c r="AF63" s="1"/>
      <c r="AG63" s="1"/>
      <c r="AH63" s="1"/>
      <c r="AI63" s="1"/>
      <c r="AJ63" s="1"/>
      <c r="AK63" s="1"/>
      <c r="AL63" s="1"/>
      <c r="AM63" s="1"/>
      <c r="AN63" s="1"/>
      <c r="AO63" s="1"/>
      <c r="AP63" s="1"/>
      <c r="AQ63" s="1"/>
    </row>
    <row r="64" spans="1:43" s="25" customFormat="1" ht="13.5" thickBot="1" x14ac:dyDescent="0.3">
      <c r="A64" s="5">
        <f>A62+1</f>
        <v>39</v>
      </c>
      <c r="B64" s="93" t="s">
        <v>56</v>
      </c>
      <c r="C64" s="7" t="s">
        <v>20</v>
      </c>
      <c r="D64" s="38">
        <v>2700</v>
      </c>
      <c r="E64" s="38">
        <v>40</v>
      </c>
      <c r="F64" s="39">
        <f t="shared" si="0"/>
        <v>108000</v>
      </c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  <c r="AA64" s="1"/>
      <c r="AB64" s="1"/>
      <c r="AC64" s="1"/>
      <c r="AD64" s="1"/>
      <c r="AE64" s="1"/>
      <c r="AF64" s="1"/>
      <c r="AG64" s="1"/>
      <c r="AH64" s="1"/>
      <c r="AI64" s="1"/>
      <c r="AJ64" s="1"/>
      <c r="AK64" s="1"/>
      <c r="AL64" s="1"/>
      <c r="AM64" s="1"/>
      <c r="AN64" s="1"/>
      <c r="AO64" s="1"/>
      <c r="AP64" s="1"/>
      <c r="AQ64" s="1"/>
    </row>
    <row r="65" spans="1:43" s="25" customFormat="1" ht="13.5" thickBot="1" x14ac:dyDescent="0.3">
      <c r="A65" s="5">
        <f>A64+1</f>
        <v>40</v>
      </c>
      <c r="B65" s="93" t="s">
        <v>57</v>
      </c>
      <c r="C65" s="7" t="s">
        <v>20</v>
      </c>
      <c r="D65" s="38">
        <v>5800</v>
      </c>
      <c r="E65" s="38">
        <v>35</v>
      </c>
      <c r="F65" s="39">
        <f t="shared" si="0"/>
        <v>203000</v>
      </c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  <c r="AA65" s="1"/>
      <c r="AB65" s="1"/>
      <c r="AC65" s="1"/>
      <c r="AD65" s="1"/>
      <c r="AE65" s="1"/>
      <c r="AF65" s="1"/>
      <c r="AG65" s="1"/>
      <c r="AH65" s="1"/>
      <c r="AI65" s="1"/>
      <c r="AJ65" s="1"/>
      <c r="AK65" s="1"/>
      <c r="AL65" s="1"/>
      <c r="AM65" s="1"/>
      <c r="AN65" s="1"/>
      <c r="AO65" s="1"/>
      <c r="AP65" s="1"/>
      <c r="AQ65" s="1"/>
    </row>
    <row r="66" spans="1:43" s="25" customFormat="1" ht="13.5" thickBot="1" x14ac:dyDescent="0.3">
      <c r="A66" s="5">
        <f>A65+1</f>
        <v>41</v>
      </c>
      <c r="B66" s="93" t="s">
        <v>58</v>
      </c>
      <c r="C66" s="20" t="s">
        <v>20</v>
      </c>
      <c r="D66" s="38">
        <v>40</v>
      </c>
      <c r="E66" s="38">
        <v>30</v>
      </c>
      <c r="F66" s="39">
        <f t="shared" si="0"/>
        <v>1200</v>
      </c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  <c r="AA66" s="1"/>
      <c r="AB66" s="1"/>
      <c r="AC66" s="1"/>
      <c r="AD66" s="1"/>
      <c r="AE66" s="1"/>
      <c r="AF66" s="1"/>
      <c r="AG66" s="1"/>
      <c r="AH66" s="1"/>
      <c r="AI66" s="1"/>
      <c r="AJ66" s="1"/>
      <c r="AK66" s="1"/>
      <c r="AL66" s="1"/>
      <c r="AM66" s="1"/>
      <c r="AN66" s="1"/>
      <c r="AO66" s="1"/>
      <c r="AP66" s="1"/>
      <c r="AQ66" s="1"/>
    </row>
    <row r="67" spans="1:43" s="25" customFormat="1" ht="13.5" thickBot="1" x14ac:dyDescent="0.3">
      <c r="A67" s="28"/>
      <c r="B67" s="29" t="s">
        <v>59</v>
      </c>
      <c r="C67" s="29"/>
      <c r="D67" s="38"/>
      <c r="E67" s="38"/>
      <c r="F67" s="39">
        <f t="shared" si="0"/>
        <v>0</v>
      </c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  <c r="AA67" s="1"/>
      <c r="AB67" s="1"/>
      <c r="AC67" s="1"/>
      <c r="AD67" s="1"/>
      <c r="AE67" s="1"/>
      <c r="AF67" s="1"/>
      <c r="AG67" s="1"/>
      <c r="AH67" s="1"/>
      <c r="AI67" s="1"/>
      <c r="AJ67" s="1"/>
      <c r="AK67" s="1"/>
      <c r="AL67" s="1"/>
      <c r="AM67" s="1"/>
      <c r="AN67" s="1"/>
      <c r="AO67" s="1"/>
      <c r="AP67" s="1"/>
      <c r="AQ67" s="1"/>
    </row>
    <row r="68" spans="1:43" s="25" customFormat="1" ht="13.5" thickBot="1" x14ac:dyDescent="0.3">
      <c r="A68" s="21">
        <f>A66+1</f>
        <v>42</v>
      </c>
      <c r="B68" s="93" t="s">
        <v>60</v>
      </c>
      <c r="C68" s="22" t="s">
        <v>26</v>
      </c>
      <c r="D68" s="38">
        <v>490</v>
      </c>
      <c r="E68" s="38">
        <v>80</v>
      </c>
      <c r="F68" s="39">
        <f t="shared" si="0"/>
        <v>39200</v>
      </c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  <c r="AA68" s="1"/>
      <c r="AB68" s="1"/>
      <c r="AC68" s="1"/>
      <c r="AD68" s="1"/>
      <c r="AE68" s="1"/>
      <c r="AF68" s="1"/>
      <c r="AG68" s="1"/>
      <c r="AH68" s="1"/>
      <c r="AI68" s="1"/>
      <c r="AJ68" s="1"/>
      <c r="AK68" s="1"/>
      <c r="AL68" s="1"/>
      <c r="AM68" s="1"/>
      <c r="AN68" s="1"/>
      <c r="AO68" s="1"/>
      <c r="AP68" s="1"/>
      <c r="AQ68" s="1"/>
    </row>
    <row r="69" spans="1:43" s="25" customFormat="1" ht="13.5" thickBot="1" x14ac:dyDescent="0.3">
      <c r="A69" s="21">
        <f>A68+1</f>
        <v>43</v>
      </c>
      <c r="B69" s="93" t="s">
        <v>61</v>
      </c>
      <c r="C69" s="22" t="s">
        <v>20</v>
      </c>
      <c r="D69" s="38">
        <v>25</v>
      </c>
      <c r="E69" s="38">
        <v>110</v>
      </c>
      <c r="F69" s="39">
        <f t="shared" si="0"/>
        <v>2750</v>
      </c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  <c r="AA69" s="1"/>
      <c r="AB69" s="1"/>
      <c r="AC69" s="1"/>
      <c r="AD69" s="1"/>
      <c r="AE69" s="1"/>
      <c r="AF69" s="1"/>
      <c r="AG69" s="1"/>
      <c r="AH69" s="1"/>
      <c r="AI69" s="1"/>
      <c r="AJ69" s="1"/>
      <c r="AK69" s="1"/>
      <c r="AL69" s="1"/>
      <c r="AM69" s="1"/>
      <c r="AN69" s="1"/>
      <c r="AO69" s="1"/>
      <c r="AP69" s="1"/>
      <c r="AQ69" s="1"/>
    </row>
    <row r="70" spans="1:43" s="25" customFormat="1" ht="13.5" thickBot="1" x14ac:dyDescent="0.3">
      <c r="A70" s="21">
        <f t="shared" ref="A70:A75" si="3">A69+1</f>
        <v>44</v>
      </c>
      <c r="B70" s="93" t="s">
        <v>62</v>
      </c>
      <c r="C70" s="22" t="s">
        <v>20</v>
      </c>
      <c r="D70" s="38">
        <v>60</v>
      </c>
      <c r="E70" s="38">
        <v>100</v>
      </c>
      <c r="F70" s="39">
        <f t="shared" si="0"/>
        <v>6000</v>
      </c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  <c r="AA70" s="1"/>
      <c r="AB70" s="1"/>
      <c r="AC70" s="1"/>
      <c r="AD70" s="1"/>
      <c r="AE70" s="1"/>
      <c r="AF70" s="1"/>
      <c r="AG70" s="1"/>
      <c r="AH70" s="1"/>
      <c r="AI70" s="1"/>
      <c r="AJ70" s="1"/>
      <c r="AK70" s="1"/>
      <c r="AL70" s="1"/>
      <c r="AM70" s="1"/>
      <c r="AN70" s="1"/>
      <c r="AO70" s="1"/>
      <c r="AP70" s="1"/>
      <c r="AQ70" s="1"/>
    </row>
    <row r="71" spans="1:43" s="25" customFormat="1" ht="13.5" thickBot="1" x14ac:dyDescent="0.3">
      <c r="A71" s="21">
        <f t="shared" si="3"/>
        <v>45</v>
      </c>
      <c r="B71" s="93" t="s">
        <v>63</v>
      </c>
      <c r="C71" s="22" t="s">
        <v>26</v>
      </c>
      <c r="D71" s="38">
        <v>180</v>
      </c>
      <c r="E71" s="38">
        <v>80</v>
      </c>
      <c r="F71" s="39">
        <f t="shared" si="0"/>
        <v>14400</v>
      </c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  <c r="AA71" s="1"/>
      <c r="AB71" s="1"/>
      <c r="AC71" s="1"/>
      <c r="AD71" s="1"/>
      <c r="AE71" s="1"/>
      <c r="AF71" s="1"/>
      <c r="AG71" s="1"/>
      <c r="AH71" s="1"/>
      <c r="AI71" s="1"/>
      <c r="AJ71" s="1"/>
      <c r="AK71" s="1"/>
      <c r="AL71" s="1"/>
      <c r="AM71" s="1"/>
      <c r="AN71" s="1"/>
      <c r="AO71" s="1"/>
      <c r="AP71" s="1"/>
      <c r="AQ71" s="1"/>
    </row>
    <row r="72" spans="1:43" s="25" customFormat="1" ht="13.5" thickBot="1" x14ac:dyDescent="0.3">
      <c r="A72" s="21">
        <f t="shared" si="3"/>
        <v>46</v>
      </c>
      <c r="B72" s="93" t="s">
        <v>64</v>
      </c>
      <c r="C72" s="22" t="s">
        <v>26</v>
      </c>
      <c r="D72" s="38">
        <v>30</v>
      </c>
      <c r="E72" s="38">
        <v>50</v>
      </c>
      <c r="F72" s="39">
        <f t="shared" si="0"/>
        <v>1500</v>
      </c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  <c r="AA72" s="1"/>
      <c r="AB72" s="1"/>
      <c r="AC72" s="1"/>
      <c r="AD72" s="1"/>
      <c r="AE72" s="1"/>
      <c r="AF72" s="1"/>
      <c r="AG72" s="1"/>
      <c r="AH72" s="1"/>
      <c r="AI72" s="1"/>
      <c r="AJ72" s="1"/>
      <c r="AK72" s="1"/>
      <c r="AL72" s="1"/>
      <c r="AM72" s="1"/>
      <c r="AN72" s="1"/>
      <c r="AO72" s="1"/>
      <c r="AP72" s="1"/>
      <c r="AQ72" s="1"/>
    </row>
    <row r="73" spans="1:43" s="25" customFormat="1" ht="26.25" thickBot="1" x14ac:dyDescent="0.3">
      <c r="A73" s="21">
        <f t="shared" si="3"/>
        <v>47</v>
      </c>
      <c r="B73" s="93" t="s">
        <v>65</v>
      </c>
      <c r="C73" s="22" t="s">
        <v>26</v>
      </c>
      <c r="D73" s="38">
        <v>80</v>
      </c>
      <c r="E73" s="38">
        <v>60</v>
      </c>
      <c r="F73" s="39">
        <f t="shared" si="0"/>
        <v>4800</v>
      </c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  <c r="AA73" s="1"/>
      <c r="AB73" s="1"/>
      <c r="AC73" s="1"/>
      <c r="AD73" s="1"/>
      <c r="AE73" s="1"/>
      <c r="AF73" s="1"/>
      <c r="AG73" s="1"/>
      <c r="AH73" s="1"/>
      <c r="AI73" s="1"/>
      <c r="AJ73" s="1"/>
      <c r="AK73" s="1"/>
      <c r="AL73" s="1"/>
      <c r="AM73" s="1"/>
      <c r="AN73" s="1"/>
      <c r="AO73" s="1"/>
      <c r="AP73" s="1"/>
      <c r="AQ73" s="1"/>
    </row>
    <row r="74" spans="1:43" s="25" customFormat="1" ht="13.5" thickBot="1" x14ac:dyDescent="0.3">
      <c r="A74" s="21">
        <f t="shared" si="3"/>
        <v>48</v>
      </c>
      <c r="B74" s="93" t="s">
        <v>66</v>
      </c>
      <c r="C74" s="22" t="s">
        <v>26</v>
      </c>
      <c r="D74" s="38">
        <v>40</v>
      </c>
      <c r="E74" s="38">
        <v>80</v>
      </c>
      <c r="F74" s="39">
        <f t="shared" si="0"/>
        <v>3200</v>
      </c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  <c r="AA74" s="1"/>
      <c r="AB74" s="1"/>
      <c r="AC74" s="1"/>
      <c r="AD74" s="1"/>
      <c r="AE74" s="1"/>
      <c r="AF74" s="1"/>
      <c r="AG74" s="1"/>
      <c r="AH74" s="1"/>
      <c r="AI74" s="1"/>
      <c r="AJ74" s="1"/>
      <c r="AK74" s="1"/>
      <c r="AL74" s="1"/>
      <c r="AM74" s="1"/>
      <c r="AN74" s="1"/>
      <c r="AO74" s="1"/>
      <c r="AP74" s="1"/>
      <c r="AQ74" s="1"/>
    </row>
    <row r="75" spans="1:43" s="25" customFormat="1" ht="13.5" thickBot="1" x14ac:dyDescent="0.3">
      <c r="A75" s="21">
        <f t="shared" si="3"/>
        <v>49</v>
      </c>
      <c r="B75" s="93" t="s">
        <v>67</v>
      </c>
      <c r="C75" s="20" t="s">
        <v>26</v>
      </c>
      <c r="D75" s="38">
        <v>100</v>
      </c>
      <c r="E75" s="38">
        <v>150</v>
      </c>
      <c r="F75" s="39">
        <f t="shared" si="0"/>
        <v>15000</v>
      </c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  <c r="AA75" s="1"/>
      <c r="AB75" s="1"/>
      <c r="AC75" s="1"/>
      <c r="AD75" s="1"/>
      <c r="AE75" s="1"/>
      <c r="AF75" s="1"/>
      <c r="AG75" s="1"/>
      <c r="AH75" s="1"/>
      <c r="AI75" s="1"/>
      <c r="AJ75" s="1"/>
      <c r="AK75" s="1"/>
      <c r="AL75" s="1"/>
      <c r="AM75" s="1"/>
      <c r="AN75" s="1"/>
      <c r="AO75" s="1"/>
      <c r="AP75" s="1"/>
      <c r="AQ75" s="1"/>
    </row>
    <row r="76" spans="1:43" s="25" customFormat="1" ht="13.5" thickBot="1" x14ac:dyDescent="0.3">
      <c r="A76" s="101" t="s">
        <v>68</v>
      </c>
      <c r="B76" s="102"/>
      <c r="C76" s="103"/>
      <c r="D76" s="103"/>
      <c r="E76" s="103"/>
      <c r="F76" s="30">
        <f>SUM(F16:F75)</f>
        <v>4827350</v>
      </c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  <c r="AA76" s="1"/>
      <c r="AB76" s="1"/>
      <c r="AC76" s="1"/>
      <c r="AD76" s="1"/>
      <c r="AE76" s="1"/>
      <c r="AF76" s="1"/>
      <c r="AG76" s="1"/>
      <c r="AH76" s="1"/>
      <c r="AI76" s="1"/>
      <c r="AJ76" s="1"/>
      <c r="AK76" s="1"/>
      <c r="AL76" s="1"/>
      <c r="AM76" s="1"/>
      <c r="AN76" s="1"/>
      <c r="AO76" s="1"/>
      <c r="AP76" s="1"/>
      <c r="AQ76" s="1"/>
    </row>
    <row r="77" spans="1:43" s="25" customFormat="1" ht="13.5" thickBot="1" x14ac:dyDescent="0.3">
      <c r="A77" s="31" t="s">
        <v>69</v>
      </c>
      <c r="B77" s="32"/>
      <c r="C77" s="32"/>
      <c r="D77" s="32"/>
      <c r="E77" s="32"/>
      <c r="F77" s="33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  <c r="AA77" s="1"/>
      <c r="AB77" s="1"/>
      <c r="AC77" s="1"/>
      <c r="AD77" s="1"/>
      <c r="AE77" s="1"/>
      <c r="AF77" s="1"/>
      <c r="AG77" s="1"/>
      <c r="AH77" s="1"/>
      <c r="AI77" s="1"/>
      <c r="AJ77" s="1"/>
      <c r="AK77" s="1"/>
      <c r="AL77" s="1"/>
      <c r="AM77" s="1"/>
      <c r="AN77" s="1"/>
      <c r="AO77" s="1"/>
      <c r="AP77" s="1"/>
      <c r="AQ77" s="1"/>
    </row>
    <row r="78" spans="1:43" s="25" customFormat="1" ht="13.5" thickBot="1" x14ac:dyDescent="0.3">
      <c r="A78" s="69">
        <v>50</v>
      </c>
      <c r="B78" s="93" t="s">
        <v>70</v>
      </c>
      <c r="C78" s="71" t="s">
        <v>20</v>
      </c>
      <c r="D78" s="38">
        <v>1390</v>
      </c>
      <c r="E78" s="38">
        <v>35</v>
      </c>
      <c r="F78" s="39">
        <f>E78*D78</f>
        <v>48650</v>
      </c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  <c r="AA78" s="1"/>
      <c r="AB78" s="1"/>
      <c r="AC78" s="1"/>
      <c r="AD78" s="1"/>
      <c r="AE78" s="1"/>
      <c r="AF78" s="1"/>
      <c r="AG78" s="1"/>
      <c r="AH78" s="1"/>
      <c r="AI78" s="1"/>
      <c r="AJ78" s="1"/>
      <c r="AK78" s="1"/>
      <c r="AL78" s="1"/>
      <c r="AM78" s="1"/>
      <c r="AN78" s="1"/>
      <c r="AO78" s="1"/>
      <c r="AP78" s="1"/>
      <c r="AQ78" s="1"/>
    </row>
    <row r="79" spans="1:43" s="25" customFormat="1" ht="13.5" thickBot="1" x14ac:dyDescent="0.3">
      <c r="A79" s="5">
        <f>A78+1</f>
        <v>51</v>
      </c>
      <c r="B79" s="93" t="s">
        <v>71</v>
      </c>
      <c r="C79" s="72" t="s">
        <v>20</v>
      </c>
      <c r="D79" s="38">
        <v>1390</v>
      </c>
      <c r="E79" s="38">
        <v>130</v>
      </c>
      <c r="F79" s="39">
        <f t="shared" ref="F79:F83" si="4">E79*D79</f>
        <v>180700</v>
      </c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  <c r="AA79" s="1"/>
      <c r="AB79" s="1"/>
      <c r="AC79" s="1"/>
      <c r="AD79" s="1"/>
      <c r="AE79" s="1"/>
      <c r="AF79" s="1"/>
      <c r="AG79" s="1"/>
      <c r="AH79" s="1"/>
      <c r="AI79" s="1"/>
      <c r="AJ79" s="1"/>
      <c r="AK79" s="1"/>
      <c r="AL79" s="1"/>
      <c r="AM79" s="1"/>
      <c r="AN79" s="1"/>
      <c r="AO79" s="1"/>
      <c r="AP79" s="1"/>
      <c r="AQ79" s="1"/>
    </row>
    <row r="80" spans="1:43" ht="13.5" thickBot="1" x14ac:dyDescent="0.3">
      <c r="A80" s="5">
        <f t="shared" ref="A80:A82" si="5">A79+1</f>
        <v>52</v>
      </c>
      <c r="B80" s="93" t="s">
        <v>72</v>
      </c>
      <c r="C80" s="72" t="s">
        <v>26</v>
      </c>
      <c r="D80" s="38">
        <v>500</v>
      </c>
      <c r="E80" s="38">
        <v>80</v>
      </c>
      <c r="F80" s="39">
        <f t="shared" si="4"/>
        <v>40000</v>
      </c>
    </row>
    <row r="81" spans="1:43" s="25" customFormat="1" ht="13.5" thickBot="1" x14ac:dyDescent="0.3">
      <c r="A81" s="5">
        <f t="shared" si="5"/>
        <v>53</v>
      </c>
      <c r="B81" s="93" t="s">
        <v>73</v>
      </c>
      <c r="C81" s="72" t="s">
        <v>20</v>
      </c>
      <c r="D81" s="38">
        <v>170</v>
      </c>
      <c r="E81" s="38">
        <v>120</v>
      </c>
      <c r="F81" s="39">
        <f t="shared" si="4"/>
        <v>20400</v>
      </c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  <c r="AA81" s="1"/>
      <c r="AB81" s="1"/>
      <c r="AC81" s="1"/>
      <c r="AD81" s="1"/>
      <c r="AE81" s="1"/>
      <c r="AF81" s="1"/>
      <c r="AG81" s="1"/>
      <c r="AH81" s="1"/>
      <c r="AI81" s="1"/>
      <c r="AJ81" s="1"/>
      <c r="AK81" s="1"/>
      <c r="AL81" s="1"/>
      <c r="AM81" s="1"/>
      <c r="AN81" s="1"/>
      <c r="AO81" s="1"/>
      <c r="AP81" s="1"/>
      <c r="AQ81" s="1"/>
    </row>
    <row r="82" spans="1:43" s="25" customFormat="1" ht="13.5" thickBot="1" x14ac:dyDescent="0.3">
      <c r="A82" s="5">
        <f t="shared" si="5"/>
        <v>54</v>
      </c>
      <c r="B82" s="93" t="s">
        <v>74</v>
      </c>
      <c r="C82" s="72" t="s">
        <v>33</v>
      </c>
      <c r="D82" s="38">
        <v>18</v>
      </c>
      <c r="E82" s="38">
        <v>320</v>
      </c>
      <c r="F82" s="39">
        <f t="shared" si="4"/>
        <v>5760</v>
      </c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  <c r="AA82" s="1"/>
      <c r="AB82" s="1"/>
      <c r="AC82" s="1"/>
      <c r="AD82" s="1"/>
      <c r="AE82" s="1"/>
      <c r="AF82" s="1"/>
      <c r="AG82" s="1"/>
      <c r="AH82" s="1"/>
      <c r="AI82" s="1"/>
      <c r="AJ82" s="1"/>
      <c r="AK82" s="1"/>
      <c r="AL82" s="1"/>
      <c r="AM82" s="1"/>
      <c r="AN82" s="1"/>
      <c r="AO82" s="1"/>
      <c r="AP82" s="1"/>
      <c r="AQ82" s="1"/>
    </row>
    <row r="83" spans="1:43" s="25" customFormat="1" ht="13.5" thickBot="1" x14ac:dyDescent="0.3">
      <c r="A83" s="73">
        <v>55</v>
      </c>
      <c r="B83" s="93" t="s">
        <v>181</v>
      </c>
      <c r="C83" s="72" t="s">
        <v>20</v>
      </c>
      <c r="D83" s="38">
        <v>495</v>
      </c>
      <c r="E83" s="38">
        <v>110</v>
      </c>
      <c r="F83" s="39">
        <f t="shared" si="4"/>
        <v>54450</v>
      </c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  <c r="AA83" s="1"/>
      <c r="AB83" s="1"/>
      <c r="AC83" s="1"/>
      <c r="AD83" s="1"/>
      <c r="AE83" s="1"/>
      <c r="AF83" s="1"/>
      <c r="AG83" s="1"/>
      <c r="AH83" s="1"/>
      <c r="AI83" s="1"/>
      <c r="AJ83" s="1"/>
      <c r="AK83" s="1"/>
      <c r="AL83" s="1"/>
      <c r="AM83" s="1"/>
      <c r="AN83" s="1"/>
      <c r="AO83" s="1"/>
      <c r="AP83" s="1"/>
      <c r="AQ83" s="1"/>
    </row>
    <row r="84" spans="1:43" ht="13.5" thickBot="1" x14ac:dyDescent="0.3">
      <c r="A84" s="101" t="s">
        <v>75</v>
      </c>
      <c r="B84" s="102" t="s">
        <v>76</v>
      </c>
      <c r="C84" s="103"/>
      <c r="D84" s="103"/>
      <c r="E84" s="103"/>
      <c r="F84" s="30">
        <f>SUM(F78:F83)</f>
        <v>349960</v>
      </c>
    </row>
    <row r="85" spans="1:43" ht="13.5" thickBot="1" x14ac:dyDescent="0.3">
      <c r="A85" s="31" t="s">
        <v>77</v>
      </c>
      <c r="B85" s="32"/>
      <c r="C85" s="32"/>
      <c r="D85" s="32"/>
      <c r="E85" s="32"/>
      <c r="F85" s="33"/>
    </row>
    <row r="86" spans="1:43" ht="13.5" thickBot="1" x14ac:dyDescent="0.3">
      <c r="A86" s="34">
        <f>SUM(A83+1)</f>
        <v>56</v>
      </c>
      <c r="B86" s="93" t="s">
        <v>202</v>
      </c>
      <c r="C86" s="36" t="s">
        <v>20</v>
      </c>
      <c r="D86" s="37">
        <v>2191</v>
      </c>
      <c r="E86" s="38">
        <v>130</v>
      </c>
      <c r="F86" s="39">
        <f>+E86*D86</f>
        <v>284830</v>
      </c>
    </row>
    <row r="87" spans="1:43" ht="13.5" thickBot="1" x14ac:dyDescent="0.3">
      <c r="A87" s="34">
        <f>+A86+1</f>
        <v>57</v>
      </c>
      <c r="B87" s="93" t="s">
        <v>203</v>
      </c>
      <c r="C87" s="36" t="s">
        <v>20</v>
      </c>
      <c r="D87" s="37">
        <v>107</v>
      </c>
      <c r="E87" s="38">
        <v>160</v>
      </c>
      <c r="F87" s="39">
        <f>D87*E87</f>
        <v>17120</v>
      </c>
    </row>
    <row r="88" spans="1:43" ht="13.5" thickBot="1" x14ac:dyDescent="0.3">
      <c r="A88" s="34">
        <f>+A87+1</f>
        <v>58</v>
      </c>
      <c r="B88" s="93" t="s">
        <v>204</v>
      </c>
      <c r="C88" s="36" t="s">
        <v>20</v>
      </c>
      <c r="D88" s="37">
        <v>411</v>
      </c>
      <c r="E88" s="38">
        <v>110</v>
      </c>
      <c r="F88" s="39">
        <f t="shared" ref="F88:F90" si="6">D88*E88</f>
        <v>45210</v>
      </c>
    </row>
    <row r="89" spans="1:43" ht="13.5" thickBot="1" x14ac:dyDescent="0.3">
      <c r="A89" s="34">
        <f t="shared" ref="A89" si="7">A88+1</f>
        <v>59</v>
      </c>
      <c r="B89" s="93" t="s">
        <v>205</v>
      </c>
      <c r="C89" s="36" t="s">
        <v>85</v>
      </c>
      <c r="D89" s="37">
        <v>203</v>
      </c>
      <c r="E89" s="38">
        <v>95</v>
      </c>
      <c r="F89" s="39">
        <f t="shared" si="6"/>
        <v>19285</v>
      </c>
    </row>
    <row r="90" spans="1:43" ht="13.5" thickBot="1" x14ac:dyDescent="0.3">
      <c r="A90" s="34">
        <f>+A89+1</f>
        <v>60</v>
      </c>
      <c r="B90" s="93" t="s">
        <v>219</v>
      </c>
      <c r="C90" s="36" t="s">
        <v>20</v>
      </c>
      <c r="D90" s="37">
        <v>1350</v>
      </c>
      <c r="E90" s="38">
        <v>100</v>
      </c>
      <c r="F90" s="39">
        <f t="shared" si="6"/>
        <v>135000</v>
      </c>
    </row>
    <row r="91" spans="1:43" ht="13.5" thickBot="1" x14ac:dyDescent="0.3">
      <c r="A91" s="101" t="s">
        <v>78</v>
      </c>
      <c r="B91" s="102"/>
      <c r="C91" s="103"/>
      <c r="D91" s="103"/>
      <c r="E91" s="103"/>
      <c r="F91" s="30">
        <f>SUM(F86:F90)</f>
        <v>501445</v>
      </c>
    </row>
    <row r="92" spans="1:43" ht="13.5" thickBot="1" x14ac:dyDescent="0.3">
      <c r="A92" s="31" t="s">
        <v>201</v>
      </c>
      <c r="B92" s="32"/>
      <c r="C92" s="32"/>
      <c r="D92" s="32"/>
      <c r="E92" s="32"/>
      <c r="F92" s="33"/>
    </row>
    <row r="93" spans="1:43" ht="13.5" thickBot="1" x14ac:dyDescent="0.3">
      <c r="A93" s="34"/>
      <c r="B93" s="9" t="s">
        <v>154</v>
      </c>
      <c r="C93" s="36"/>
      <c r="D93" s="39"/>
      <c r="E93" s="38"/>
      <c r="F93" s="39"/>
    </row>
    <row r="94" spans="1:43" ht="13.5" thickBot="1" x14ac:dyDescent="0.3">
      <c r="A94" s="34">
        <v>61</v>
      </c>
      <c r="B94" s="93" t="s">
        <v>193</v>
      </c>
      <c r="C94" s="36"/>
      <c r="D94" s="39"/>
      <c r="E94" s="38"/>
      <c r="F94" s="39"/>
    </row>
    <row r="95" spans="1:43" ht="13.5" thickBot="1" x14ac:dyDescent="0.3">
      <c r="A95" s="34"/>
      <c r="B95" s="93" t="s">
        <v>194</v>
      </c>
      <c r="C95" s="36" t="s">
        <v>20</v>
      </c>
      <c r="D95" s="39">
        <v>64</v>
      </c>
      <c r="E95" s="38">
        <v>950</v>
      </c>
      <c r="F95" s="39">
        <f>+E95*D95</f>
        <v>60800</v>
      </c>
    </row>
    <row r="96" spans="1:43" ht="13.5" thickBot="1" x14ac:dyDescent="0.3">
      <c r="A96" s="34"/>
      <c r="B96" s="93" t="s">
        <v>195</v>
      </c>
      <c r="C96" s="36" t="s">
        <v>20</v>
      </c>
      <c r="D96" s="39">
        <v>112</v>
      </c>
      <c r="E96" s="38">
        <v>1050</v>
      </c>
      <c r="F96" s="39">
        <f>+E96*D96</f>
        <v>117600</v>
      </c>
    </row>
    <row r="97" spans="1:6" ht="13.5" thickBot="1" x14ac:dyDescent="0.3">
      <c r="A97" s="34">
        <f>+A94+1</f>
        <v>62</v>
      </c>
      <c r="B97" s="93" t="s">
        <v>196</v>
      </c>
      <c r="C97" s="36" t="s">
        <v>20</v>
      </c>
      <c r="D97" s="39">
        <v>15</v>
      </c>
      <c r="E97" s="38">
        <v>1050</v>
      </c>
      <c r="F97" s="39">
        <f>+E97*D97</f>
        <v>15750</v>
      </c>
    </row>
    <row r="98" spans="1:6" ht="13.5" thickBot="1" x14ac:dyDescent="0.3">
      <c r="A98" s="34"/>
      <c r="B98" s="9" t="s">
        <v>155</v>
      </c>
      <c r="C98" s="36"/>
      <c r="D98" s="39"/>
      <c r="E98" s="38"/>
      <c r="F98" s="39"/>
    </row>
    <row r="99" spans="1:6" ht="13.5" thickBot="1" x14ac:dyDescent="0.3">
      <c r="A99" s="34">
        <f>+A97+1</f>
        <v>63</v>
      </c>
      <c r="B99" s="93" t="s">
        <v>197</v>
      </c>
      <c r="C99" s="36" t="s">
        <v>20</v>
      </c>
      <c r="D99" s="39">
        <v>261</v>
      </c>
      <c r="E99" s="38">
        <v>1100</v>
      </c>
      <c r="F99" s="39">
        <f>+E99*D99</f>
        <v>287100</v>
      </c>
    </row>
    <row r="100" spans="1:6" ht="13.5" thickBot="1" x14ac:dyDescent="0.3">
      <c r="A100" s="34">
        <f>+A99+1</f>
        <v>64</v>
      </c>
      <c r="B100" s="93" t="s">
        <v>198</v>
      </c>
      <c r="C100" s="36" t="s">
        <v>20</v>
      </c>
      <c r="D100" s="39">
        <v>54</v>
      </c>
      <c r="E100" s="38">
        <v>750</v>
      </c>
      <c r="F100" s="39">
        <f>+E100*D100</f>
        <v>40500</v>
      </c>
    </row>
    <row r="101" spans="1:6" ht="13.5" thickBot="1" x14ac:dyDescent="0.3">
      <c r="A101" s="34"/>
      <c r="B101" s="9" t="s">
        <v>156</v>
      </c>
      <c r="C101" s="36"/>
      <c r="D101" s="39"/>
      <c r="E101" s="38"/>
      <c r="F101" s="39">
        <f t="shared" ref="F101:F103" si="8">+E101*D101</f>
        <v>0</v>
      </c>
    </row>
    <row r="102" spans="1:6" ht="13.5" thickBot="1" x14ac:dyDescent="0.3">
      <c r="A102" s="34">
        <f>+A100+1</f>
        <v>65</v>
      </c>
      <c r="B102" s="93" t="s">
        <v>199</v>
      </c>
      <c r="C102" s="36" t="s">
        <v>20</v>
      </c>
      <c r="D102" s="39">
        <v>10</v>
      </c>
      <c r="E102" s="38">
        <v>1300</v>
      </c>
      <c r="F102" s="39">
        <f t="shared" si="8"/>
        <v>13000</v>
      </c>
    </row>
    <row r="103" spans="1:6" ht="13.5" thickBot="1" x14ac:dyDescent="0.3">
      <c r="A103" s="34">
        <f>+A102+1</f>
        <v>66</v>
      </c>
      <c r="B103" s="93" t="s">
        <v>220</v>
      </c>
      <c r="C103" s="36" t="s">
        <v>20</v>
      </c>
      <c r="D103" s="39">
        <v>46</v>
      </c>
      <c r="E103" s="38">
        <v>1100</v>
      </c>
      <c r="F103" s="39">
        <f t="shared" si="8"/>
        <v>50600</v>
      </c>
    </row>
    <row r="104" spans="1:6" ht="13.5" thickBot="1" x14ac:dyDescent="0.3">
      <c r="A104" s="34">
        <f>+A103+1</f>
        <v>67</v>
      </c>
      <c r="B104" s="93" t="s">
        <v>200</v>
      </c>
      <c r="C104" s="36" t="s">
        <v>20</v>
      </c>
      <c r="D104" s="39">
        <v>261</v>
      </c>
      <c r="E104" s="38">
        <v>550</v>
      </c>
      <c r="F104" s="39">
        <f>E104*D104</f>
        <v>143550</v>
      </c>
    </row>
    <row r="105" spans="1:6" ht="13.5" thickBot="1" x14ac:dyDescent="0.3">
      <c r="A105" s="104" t="s">
        <v>79</v>
      </c>
      <c r="B105" s="103"/>
      <c r="C105" s="103"/>
      <c r="D105" s="103"/>
      <c r="E105" s="103"/>
      <c r="F105" s="30">
        <f>SUM(F99:F104,F95:F97)</f>
        <v>728900</v>
      </c>
    </row>
    <row r="106" spans="1:6" ht="13.5" thickBot="1" x14ac:dyDescent="0.3">
      <c r="A106" s="31" t="s">
        <v>80</v>
      </c>
      <c r="B106" s="32"/>
      <c r="C106" s="32"/>
      <c r="D106" s="32"/>
      <c r="E106" s="32"/>
      <c r="F106" s="33"/>
    </row>
    <row r="107" spans="1:6" s="45" customFormat="1" ht="13.5" thickBot="1" x14ac:dyDescent="0.3">
      <c r="A107" s="34">
        <f>A104+1</f>
        <v>68</v>
      </c>
      <c r="B107" s="93" t="s">
        <v>81</v>
      </c>
      <c r="C107" s="40" t="s">
        <v>82</v>
      </c>
      <c r="D107" s="81">
        <v>1</v>
      </c>
      <c r="E107" s="82">
        <v>60000</v>
      </c>
      <c r="F107" s="80">
        <f>E107*D107</f>
        <v>60000</v>
      </c>
    </row>
    <row r="108" spans="1:6" ht="13.5" thickBot="1" x14ac:dyDescent="0.3">
      <c r="A108" s="34">
        <f>A107+1</f>
        <v>69</v>
      </c>
      <c r="B108" s="93" t="s">
        <v>221</v>
      </c>
      <c r="C108" s="40" t="s">
        <v>33</v>
      </c>
      <c r="D108" s="75">
        <v>5</v>
      </c>
      <c r="E108" s="41">
        <v>450</v>
      </c>
      <c r="F108" s="39">
        <f t="shared" ref="F108:F154" si="9">E108*D108</f>
        <v>2250</v>
      </c>
    </row>
    <row r="109" spans="1:6" ht="13.5" thickBot="1" x14ac:dyDescent="0.3">
      <c r="A109" s="34">
        <f>A108+1</f>
        <v>70</v>
      </c>
      <c r="B109" s="93" t="s">
        <v>222</v>
      </c>
      <c r="C109" s="40" t="s">
        <v>33</v>
      </c>
      <c r="D109" s="75">
        <v>1</v>
      </c>
      <c r="E109" s="41">
        <v>500</v>
      </c>
      <c r="F109" s="39">
        <f t="shared" si="9"/>
        <v>500</v>
      </c>
    </row>
    <row r="110" spans="1:6" ht="13.5" thickBot="1" x14ac:dyDescent="0.3">
      <c r="A110" s="34">
        <f>A109+1</f>
        <v>71</v>
      </c>
      <c r="B110" s="93" t="s">
        <v>179</v>
      </c>
      <c r="C110" s="40" t="s">
        <v>82</v>
      </c>
      <c r="D110" s="75">
        <v>1</v>
      </c>
      <c r="E110" s="41">
        <v>9500</v>
      </c>
      <c r="F110" s="39">
        <f t="shared" si="9"/>
        <v>9500</v>
      </c>
    </row>
    <row r="111" spans="1:6" ht="13.5" thickBot="1" x14ac:dyDescent="0.3">
      <c r="A111" s="34">
        <f>A110+1</f>
        <v>72</v>
      </c>
      <c r="B111" s="93" t="s">
        <v>83</v>
      </c>
      <c r="C111" s="40" t="s">
        <v>33</v>
      </c>
      <c r="D111" s="75">
        <v>3</v>
      </c>
      <c r="E111" s="41">
        <v>900</v>
      </c>
      <c r="F111" s="39">
        <f t="shared" si="9"/>
        <v>2700</v>
      </c>
    </row>
    <row r="112" spans="1:6" ht="13.5" thickBot="1" x14ac:dyDescent="0.3">
      <c r="A112" s="34">
        <f t="shared" ref="A112:A114" si="10">A111+1</f>
        <v>73</v>
      </c>
      <c r="B112" s="93" t="s">
        <v>226</v>
      </c>
      <c r="C112" s="40" t="s">
        <v>82</v>
      </c>
      <c r="D112" s="75">
        <v>1</v>
      </c>
      <c r="E112" s="41">
        <v>13500</v>
      </c>
      <c r="F112" s="39">
        <f t="shared" si="9"/>
        <v>13500</v>
      </c>
    </row>
    <row r="113" spans="1:6" ht="13.5" thickBot="1" x14ac:dyDescent="0.3">
      <c r="A113" s="34">
        <f t="shared" si="10"/>
        <v>74</v>
      </c>
      <c r="B113" s="93" t="s">
        <v>160</v>
      </c>
      <c r="C113" s="40" t="s">
        <v>82</v>
      </c>
      <c r="D113" s="75">
        <v>1</v>
      </c>
      <c r="E113" s="68">
        <v>3500</v>
      </c>
      <c r="F113" s="39">
        <f t="shared" si="9"/>
        <v>3500</v>
      </c>
    </row>
    <row r="114" spans="1:6" ht="13.5" thickBot="1" x14ac:dyDescent="0.3">
      <c r="A114" s="34">
        <f t="shared" si="10"/>
        <v>75</v>
      </c>
      <c r="B114" s="93" t="s">
        <v>161</v>
      </c>
      <c r="C114" s="40" t="s">
        <v>82</v>
      </c>
      <c r="D114" s="75">
        <v>1</v>
      </c>
      <c r="E114" s="68">
        <v>3500</v>
      </c>
      <c r="F114" s="39">
        <f t="shared" si="9"/>
        <v>3500</v>
      </c>
    </row>
    <row r="115" spans="1:6" ht="13.5" thickBot="1" x14ac:dyDescent="0.3">
      <c r="A115" s="34">
        <f>A114+1</f>
        <v>76</v>
      </c>
      <c r="B115" s="93" t="s">
        <v>162</v>
      </c>
      <c r="C115" s="40" t="s">
        <v>82</v>
      </c>
      <c r="D115" s="75">
        <v>1</v>
      </c>
      <c r="E115" s="68">
        <v>4200</v>
      </c>
      <c r="F115" s="39">
        <f t="shared" si="9"/>
        <v>4200</v>
      </c>
    </row>
    <row r="116" spans="1:6" ht="13.5" thickBot="1" x14ac:dyDescent="0.3">
      <c r="A116" s="34">
        <f t="shared" ref="A116:A154" si="11">A115+1</f>
        <v>77</v>
      </c>
      <c r="B116" s="93" t="s">
        <v>84</v>
      </c>
      <c r="C116" s="40" t="s">
        <v>85</v>
      </c>
      <c r="D116" s="75">
        <v>50</v>
      </c>
      <c r="E116" s="43">
        <v>155</v>
      </c>
      <c r="F116" s="39">
        <f t="shared" si="9"/>
        <v>7750</v>
      </c>
    </row>
    <row r="117" spans="1:6" ht="13.5" thickBot="1" x14ac:dyDescent="0.3">
      <c r="A117" s="34">
        <f t="shared" si="11"/>
        <v>78</v>
      </c>
      <c r="B117" s="93" t="s">
        <v>163</v>
      </c>
      <c r="C117" s="40" t="s">
        <v>85</v>
      </c>
      <c r="D117" s="75">
        <v>50</v>
      </c>
      <c r="E117" s="43">
        <v>98</v>
      </c>
      <c r="F117" s="39">
        <f t="shared" si="9"/>
        <v>4900</v>
      </c>
    </row>
    <row r="118" spans="1:6" ht="13.5" thickBot="1" x14ac:dyDescent="0.3">
      <c r="A118" s="34">
        <f t="shared" si="11"/>
        <v>79</v>
      </c>
      <c r="B118" s="93" t="s">
        <v>164</v>
      </c>
      <c r="C118" s="40" t="s">
        <v>85</v>
      </c>
      <c r="D118" s="75">
        <v>50</v>
      </c>
      <c r="E118" s="43">
        <v>64</v>
      </c>
      <c r="F118" s="39">
        <f t="shared" si="9"/>
        <v>3200</v>
      </c>
    </row>
    <row r="119" spans="1:6" ht="15.75" customHeight="1" thickBot="1" x14ac:dyDescent="0.3">
      <c r="A119" s="34">
        <f t="shared" si="11"/>
        <v>80</v>
      </c>
      <c r="B119" s="93" t="s">
        <v>86</v>
      </c>
      <c r="C119" s="40" t="s">
        <v>85</v>
      </c>
      <c r="D119" s="75">
        <v>100</v>
      </c>
      <c r="E119" s="43">
        <v>320</v>
      </c>
      <c r="F119" s="39">
        <f t="shared" si="9"/>
        <v>32000</v>
      </c>
    </row>
    <row r="120" spans="1:6" ht="13.5" thickBot="1" x14ac:dyDescent="0.3">
      <c r="A120" s="34">
        <f t="shared" si="11"/>
        <v>81</v>
      </c>
      <c r="B120" s="93" t="s">
        <v>87</v>
      </c>
      <c r="C120" s="40" t="s">
        <v>33</v>
      </c>
      <c r="D120" s="75">
        <v>6</v>
      </c>
      <c r="E120" s="43">
        <v>550</v>
      </c>
      <c r="F120" s="39">
        <f t="shared" si="9"/>
        <v>3300</v>
      </c>
    </row>
    <row r="121" spans="1:6" ht="13.5" thickBot="1" x14ac:dyDescent="0.3">
      <c r="A121" s="34">
        <f t="shared" si="11"/>
        <v>82</v>
      </c>
      <c r="B121" s="93" t="s">
        <v>88</v>
      </c>
      <c r="C121" s="40" t="s">
        <v>33</v>
      </c>
      <c r="D121" s="75">
        <v>55</v>
      </c>
      <c r="E121" s="43">
        <v>220</v>
      </c>
      <c r="F121" s="39">
        <f t="shared" si="9"/>
        <v>12100</v>
      </c>
    </row>
    <row r="122" spans="1:6" ht="13.5" thickBot="1" x14ac:dyDescent="0.3">
      <c r="A122" s="34">
        <f t="shared" si="11"/>
        <v>83</v>
      </c>
      <c r="B122" s="93" t="s">
        <v>89</v>
      </c>
      <c r="C122" s="40" t="s">
        <v>33</v>
      </c>
      <c r="D122" s="75">
        <v>20</v>
      </c>
      <c r="E122" s="43">
        <v>280</v>
      </c>
      <c r="F122" s="39">
        <f t="shared" si="9"/>
        <v>5600</v>
      </c>
    </row>
    <row r="123" spans="1:6" ht="13.5" thickBot="1" x14ac:dyDescent="0.3">
      <c r="A123" s="34">
        <f t="shared" si="11"/>
        <v>84</v>
      </c>
      <c r="B123" s="93" t="s">
        <v>90</v>
      </c>
      <c r="C123" s="40" t="s">
        <v>33</v>
      </c>
      <c r="D123" s="75">
        <v>4</v>
      </c>
      <c r="E123" s="43">
        <v>300</v>
      </c>
      <c r="F123" s="39">
        <f t="shared" si="9"/>
        <v>1200</v>
      </c>
    </row>
    <row r="124" spans="1:6" ht="13.5" thickBot="1" x14ac:dyDescent="0.3">
      <c r="A124" s="34">
        <f t="shared" si="11"/>
        <v>85</v>
      </c>
      <c r="B124" s="93" t="s">
        <v>91</v>
      </c>
      <c r="C124" s="40" t="s">
        <v>33</v>
      </c>
      <c r="D124" s="75">
        <v>2</v>
      </c>
      <c r="E124" s="43">
        <v>340</v>
      </c>
      <c r="F124" s="39">
        <f t="shared" si="9"/>
        <v>680</v>
      </c>
    </row>
    <row r="125" spans="1:6" ht="13.5" thickBot="1" x14ac:dyDescent="0.3">
      <c r="A125" s="34">
        <f t="shared" si="11"/>
        <v>86</v>
      </c>
      <c r="B125" s="93" t="s">
        <v>157</v>
      </c>
      <c r="C125" s="40" t="s">
        <v>33</v>
      </c>
      <c r="D125" s="75">
        <v>4</v>
      </c>
      <c r="E125" s="43">
        <v>290</v>
      </c>
      <c r="F125" s="39">
        <f t="shared" si="9"/>
        <v>1160</v>
      </c>
    </row>
    <row r="126" spans="1:6" ht="13.5" thickBot="1" x14ac:dyDescent="0.3">
      <c r="A126" s="34">
        <f t="shared" si="11"/>
        <v>87</v>
      </c>
      <c r="B126" s="93" t="s">
        <v>165</v>
      </c>
      <c r="C126" s="40" t="s">
        <v>33</v>
      </c>
      <c r="D126" s="75">
        <v>2</v>
      </c>
      <c r="E126" s="43">
        <v>800</v>
      </c>
      <c r="F126" s="39">
        <f>E126*D126</f>
        <v>1600</v>
      </c>
    </row>
    <row r="127" spans="1:6" ht="13.5" thickBot="1" x14ac:dyDescent="0.3">
      <c r="A127" s="34">
        <f t="shared" si="11"/>
        <v>88</v>
      </c>
      <c r="B127" s="93" t="s">
        <v>92</v>
      </c>
      <c r="C127" s="40" t="s">
        <v>33</v>
      </c>
      <c r="D127" s="75">
        <v>220</v>
      </c>
      <c r="E127" s="43">
        <v>130</v>
      </c>
      <c r="F127" s="39">
        <f t="shared" si="9"/>
        <v>28600</v>
      </c>
    </row>
    <row r="128" spans="1:6" ht="13.5" thickBot="1" x14ac:dyDescent="0.3">
      <c r="A128" s="34">
        <f t="shared" si="11"/>
        <v>89</v>
      </c>
      <c r="B128" s="93" t="s">
        <v>93</v>
      </c>
      <c r="C128" s="40" t="s">
        <v>33</v>
      </c>
      <c r="D128" s="75">
        <v>134</v>
      </c>
      <c r="E128" s="43">
        <v>220</v>
      </c>
      <c r="F128" s="39">
        <f t="shared" si="9"/>
        <v>29480</v>
      </c>
    </row>
    <row r="129" spans="1:6" ht="13.5" thickBot="1" x14ac:dyDescent="0.3">
      <c r="A129" s="34">
        <f t="shared" si="11"/>
        <v>90</v>
      </c>
      <c r="B129" s="93" t="s">
        <v>94</v>
      </c>
      <c r="C129" s="40" t="s">
        <v>33</v>
      </c>
      <c r="D129" s="75">
        <v>2</v>
      </c>
      <c r="E129" s="43">
        <v>260</v>
      </c>
      <c r="F129" s="39">
        <f t="shared" si="9"/>
        <v>520</v>
      </c>
    </row>
    <row r="130" spans="1:6" ht="13.5" thickBot="1" x14ac:dyDescent="0.3">
      <c r="A130" s="34">
        <f t="shared" si="11"/>
        <v>91</v>
      </c>
      <c r="B130" s="93" t="s">
        <v>95</v>
      </c>
      <c r="C130" s="40" t="s">
        <v>33</v>
      </c>
      <c r="D130" s="75">
        <v>1</v>
      </c>
      <c r="E130" s="43">
        <v>650</v>
      </c>
      <c r="F130" s="39">
        <f t="shared" si="9"/>
        <v>650</v>
      </c>
    </row>
    <row r="131" spans="1:6" ht="13.5" thickBot="1" x14ac:dyDescent="0.3">
      <c r="A131" s="34">
        <f t="shared" si="11"/>
        <v>92</v>
      </c>
      <c r="B131" s="93" t="s">
        <v>223</v>
      </c>
      <c r="C131" s="47" t="s">
        <v>33</v>
      </c>
      <c r="D131" s="75">
        <v>1</v>
      </c>
      <c r="E131" s="43">
        <v>350</v>
      </c>
      <c r="F131" s="39">
        <f t="shared" si="9"/>
        <v>350</v>
      </c>
    </row>
    <row r="132" spans="1:6" ht="13.5" thickBot="1" x14ac:dyDescent="0.3">
      <c r="A132" s="34">
        <f t="shared" si="11"/>
        <v>93</v>
      </c>
      <c r="B132" s="93" t="s">
        <v>96</v>
      </c>
      <c r="C132" s="40" t="s">
        <v>33</v>
      </c>
      <c r="D132" s="75">
        <v>1</v>
      </c>
      <c r="E132" s="43">
        <v>350</v>
      </c>
      <c r="F132" s="39">
        <f t="shared" si="9"/>
        <v>350</v>
      </c>
    </row>
    <row r="133" spans="1:6" ht="13.5" thickBot="1" x14ac:dyDescent="0.3">
      <c r="A133" s="34">
        <f t="shared" si="11"/>
        <v>94</v>
      </c>
      <c r="B133" s="93" t="s">
        <v>97</v>
      </c>
      <c r="C133" s="40" t="s">
        <v>33</v>
      </c>
      <c r="D133" s="75">
        <v>54</v>
      </c>
      <c r="E133" s="43">
        <v>500</v>
      </c>
      <c r="F133" s="39">
        <f t="shared" si="9"/>
        <v>27000</v>
      </c>
    </row>
    <row r="134" spans="1:6" ht="13.5" thickBot="1" x14ac:dyDescent="0.3">
      <c r="A134" s="34">
        <f t="shared" si="11"/>
        <v>95</v>
      </c>
      <c r="B134" s="93" t="s">
        <v>98</v>
      </c>
      <c r="C134" s="40" t="s">
        <v>33</v>
      </c>
      <c r="D134" s="75">
        <v>60</v>
      </c>
      <c r="E134" s="43">
        <v>450</v>
      </c>
      <c r="F134" s="39">
        <f t="shared" si="9"/>
        <v>27000</v>
      </c>
    </row>
    <row r="135" spans="1:6" ht="13.5" thickBot="1" x14ac:dyDescent="0.3">
      <c r="A135" s="34">
        <f t="shared" si="11"/>
        <v>96</v>
      </c>
      <c r="B135" s="93" t="s">
        <v>166</v>
      </c>
      <c r="C135" s="40" t="s">
        <v>33</v>
      </c>
      <c r="D135" s="74">
        <v>16</v>
      </c>
      <c r="E135" s="43">
        <v>380</v>
      </c>
      <c r="F135" s="39">
        <f t="shared" si="9"/>
        <v>6080</v>
      </c>
    </row>
    <row r="136" spans="1:6" ht="13.5" thickBot="1" x14ac:dyDescent="0.3">
      <c r="A136" s="34">
        <f t="shared" si="11"/>
        <v>97</v>
      </c>
      <c r="B136" s="93" t="s">
        <v>167</v>
      </c>
      <c r="C136" s="40" t="s">
        <v>33</v>
      </c>
      <c r="D136" s="74">
        <v>16</v>
      </c>
      <c r="E136" s="43">
        <v>280</v>
      </c>
      <c r="F136" s="39">
        <f t="shared" si="9"/>
        <v>4480</v>
      </c>
    </row>
    <row r="137" spans="1:6" ht="13.5" thickBot="1" x14ac:dyDescent="0.3">
      <c r="A137" s="34">
        <f t="shared" si="11"/>
        <v>98</v>
      </c>
      <c r="B137" s="93" t="s">
        <v>168</v>
      </c>
      <c r="C137" s="40" t="s">
        <v>33</v>
      </c>
      <c r="D137" s="75">
        <v>65</v>
      </c>
      <c r="E137" s="44">
        <v>240</v>
      </c>
      <c r="F137" s="39">
        <f t="shared" si="9"/>
        <v>15600</v>
      </c>
    </row>
    <row r="138" spans="1:6" ht="13.5" thickBot="1" x14ac:dyDescent="0.3">
      <c r="A138" s="34">
        <f t="shared" si="11"/>
        <v>99</v>
      </c>
      <c r="B138" s="93" t="s">
        <v>169</v>
      </c>
      <c r="C138" s="40" t="s">
        <v>33</v>
      </c>
      <c r="D138" s="75">
        <v>28</v>
      </c>
      <c r="E138" s="44">
        <v>180</v>
      </c>
      <c r="F138" s="39">
        <f t="shared" si="9"/>
        <v>5040</v>
      </c>
    </row>
    <row r="139" spans="1:6" ht="13.5" thickBot="1" x14ac:dyDescent="0.3">
      <c r="A139" s="34">
        <f t="shared" si="11"/>
        <v>100</v>
      </c>
      <c r="B139" s="93" t="s">
        <v>170</v>
      </c>
      <c r="C139" s="40" t="s">
        <v>33</v>
      </c>
      <c r="D139" s="75">
        <v>8</v>
      </c>
      <c r="E139" s="43">
        <v>950</v>
      </c>
      <c r="F139" s="39">
        <f t="shared" si="9"/>
        <v>7600</v>
      </c>
    </row>
    <row r="140" spans="1:6" ht="13.5" thickBot="1" x14ac:dyDescent="0.3">
      <c r="A140" s="34">
        <f t="shared" si="11"/>
        <v>101</v>
      </c>
      <c r="B140" s="93" t="s">
        <v>171</v>
      </c>
      <c r="C140" s="40" t="s">
        <v>33</v>
      </c>
      <c r="D140" s="75">
        <v>1</v>
      </c>
      <c r="E140" s="43">
        <v>1200</v>
      </c>
      <c r="F140" s="39">
        <f t="shared" si="9"/>
        <v>1200</v>
      </c>
    </row>
    <row r="141" spans="1:6" ht="14.25" customHeight="1" thickBot="1" x14ac:dyDescent="0.3">
      <c r="A141" s="34">
        <f t="shared" si="11"/>
        <v>102</v>
      </c>
      <c r="B141" s="93" t="s">
        <v>99</v>
      </c>
      <c r="C141" s="40" t="s">
        <v>33</v>
      </c>
      <c r="D141" s="74">
        <v>15</v>
      </c>
      <c r="E141" s="43">
        <v>700</v>
      </c>
      <c r="F141" s="49">
        <f t="shared" si="9"/>
        <v>10500</v>
      </c>
    </row>
    <row r="142" spans="1:6" s="45" customFormat="1" ht="15" customHeight="1" thickBot="1" x14ac:dyDescent="0.3">
      <c r="A142" s="34">
        <f t="shared" si="11"/>
        <v>103</v>
      </c>
      <c r="B142" s="93" t="s">
        <v>100</v>
      </c>
      <c r="C142" s="40" t="s">
        <v>101</v>
      </c>
      <c r="D142" s="74">
        <v>1</v>
      </c>
      <c r="E142" s="68">
        <v>14000</v>
      </c>
      <c r="F142" s="49">
        <f t="shared" si="9"/>
        <v>14000</v>
      </c>
    </row>
    <row r="143" spans="1:6" s="45" customFormat="1" ht="17.25" customHeight="1" thickBot="1" x14ac:dyDescent="0.3">
      <c r="A143" s="34">
        <f t="shared" si="11"/>
        <v>104</v>
      </c>
      <c r="B143" s="93" t="s">
        <v>102</v>
      </c>
      <c r="C143" s="40" t="s">
        <v>33</v>
      </c>
      <c r="D143" s="74">
        <v>1</v>
      </c>
      <c r="E143" s="68">
        <v>1200</v>
      </c>
      <c r="F143" s="49">
        <f t="shared" si="9"/>
        <v>1200</v>
      </c>
    </row>
    <row r="144" spans="1:6" s="45" customFormat="1" ht="13.5" thickBot="1" x14ac:dyDescent="0.3">
      <c r="A144" s="34">
        <f t="shared" si="11"/>
        <v>105</v>
      </c>
      <c r="B144" s="93" t="s">
        <v>103</v>
      </c>
      <c r="C144" s="40" t="s">
        <v>33</v>
      </c>
      <c r="D144" s="74">
        <v>1</v>
      </c>
      <c r="E144" s="68">
        <v>1700</v>
      </c>
      <c r="F144" s="49">
        <f t="shared" si="9"/>
        <v>1700</v>
      </c>
    </row>
    <row r="145" spans="1:8" s="45" customFormat="1" ht="13.5" thickBot="1" x14ac:dyDescent="0.3">
      <c r="A145" s="34">
        <f t="shared" si="11"/>
        <v>106</v>
      </c>
      <c r="B145" s="93" t="s">
        <v>104</v>
      </c>
      <c r="C145" s="40" t="s">
        <v>33</v>
      </c>
      <c r="D145" s="74">
        <v>16</v>
      </c>
      <c r="E145" s="68">
        <v>60</v>
      </c>
      <c r="F145" s="49">
        <f t="shared" si="9"/>
        <v>960</v>
      </c>
    </row>
    <row r="146" spans="1:8" s="45" customFormat="1" ht="13.5" thickBot="1" x14ac:dyDescent="0.3">
      <c r="A146" s="34">
        <f t="shared" si="11"/>
        <v>107</v>
      </c>
      <c r="B146" s="93" t="s">
        <v>105</v>
      </c>
      <c r="C146" s="40" t="s">
        <v>33</v>
      </c>
      <c r="D146" s="74">
        <v>17</v>
      </c>
      <c r="E146" s="68">
        <v>90</v>
      </c>
      <c r="F146" s="49">
        <f t="shared" si="9"/>
        <v>1530</v>
      </c>
    </row>
    <row r="147" spans="1:8" s="45" customFormat="1" ht="17.25" customHeight="1" thickBot="1" x14ac:dyDescent="0.3">
      <c r="A147" s="34">
        <f t="shared" si="11"/>
        <v>108</v>
      </c>
      <c r="B147" s="93" t="s">
        <v>106</v>
      </c>
      <c r="C147" s="47" t="s">
        <v>33</v>
      </c>
      <c r="D147" s="76">
        <v>13</v>
      </c>
      <c r="E147" s="42">
        <v>230</v>
      </c>
      <c r="F147" s="37">
        <f t="shared" si="9"/>
        <v>2990</v>
      </c>
    </row>
    <row r="148" spans="1:8" s="45" customFormat="1" ht="13.5" thickBot="1" x14ac:dyDescent="0.3">
      <c r="A148" s="34">
        <f t="shared" si="11"/>
        <v>109</v>
      </c>
      <c r="B148" s="93" t="s">
        <v>107</v>
      </c>
      <c r="C148" s="47" t="s">
        <v>26</v>
      </c>
      <c r="D148" s="75">
        <v>350</v>
      </c>
      <c r="E148" s="41">
        <v>40</v>
      </c>
      <c r="F148" s="39">
        <f t="shared" si="9"/>
        <v>14000</v>
      </c>
    </row>
    <row r="149" spans="1:8" s="45" customFormat="1" ht="13.5" thickBot="1" x14ac:dyDescent="0.3">
      <c r="A149" s="34">
        <f t="shared" si="11"/>
        <v>110</v>
      </c>
      <c r="B149" s="93" t="s">
        <v>172</v>
      </c>
      <c r="C149" s="40" t="s">
        <v>82</v>
      </c>
      <c r="D149" s="74">
        <v>1</v>
      </c>
      <c r="E149" s="68">
        <v>8000</v>
      </c>
      <c r="F149" s="49">
        <f t="shared" si="9"/>
        <v>8000</v>
      </c>
    </row>
    <row r="150" spans="1:8" s="45" customFormat="1" ht="13.5" thickBot="1" x14ac:dyDescent="0.3">
      <c r="A150" s="34">
        <f t="shared" si="11"/>
        <v>111</v>
      </c>
      <c r="B150" s="93" t="s">
        <v>173</v>
      </c>
      <c r="C150" s="40" t="s">
        <v>33</v>
      </c>
      <c r="D150" s="74">
        <v>14</v>
      </c>
      <c r="E150" s="68">
        <v>550</v>
      </c>
      <c r="F150" s="49">
        <f t="shared" si="9"/>
        <v>7700</v>
      </c>
    </row>
    <row r="151" spans="1:8" s="45" customFormat="1" ht="13.5" thickBot="1" x14ac:dyDescent="0.3">
      <c r="A151" s="34">
        <f t="shared" si="11"/>
        <v>112</v>
      </c>
      <c r="B151" s="93" t="s">
        <v>174</v>
      </c>
      <c r="C151" s="40" t="s">
        <v>33</v>
      </c>
      <c r="D151" s="74">
        <v>3</v>
      </c>
      <c r="E151" s="68">
        <v>650</v>
      </c>
      <c r="F151" s="49">
        <f t="shared" si="9"/>
        <v>1950</v>
      </c>
    </row>
    <row r="152" spans="1:8" s="45" customFormat="1" ht="17.25" customHeight="1" thickBot="1" x14ac:dyDescent="0.3">
      <c r="A152" s="34">
        <f t="shared" si="11"/>
        <v>113</v>
      </c>
      <c r="B152" s="93" t="s">
        <v>175</v>
      </c>
      <c r="C152" s="47" t="s">
        <v>33</v>
      </c>
      <c r="D152" s="76">
        <v>4</v>
      </c>
      <c r="E152" s="42">
        <v>500</v>
      </c>
      <c r="F152" s="37">
        <f t="shared" si="9"/>
        <v>2000</v>
      </c>
    </row>
    <row r="153" spans="1:8" s="45" customFormat="1" ht="13.5" thickBot="1" x14ac:dyDescent="0.3">
      <c r="A153" s="34">
        <f t="shared" si="11"/>
        <v>114</v>
      </c>
      <c r="B153" s="93" t="s">
        <v>176</v>
      </c>
      <c r="C153" s="40" t="s">
        <v>33</v>
      </c>
      <c r="D153" s="75">
        <v>11</v>
      </c>
      <c r="E153" s="41">
        <v>250</v>
      </c>
      <c r="F153" s="39">
        <f t="shared" si="9"/>
        <v>2750</v>
      </c>
    </row>
    <row r="154" spans="1:8" s="45" customFormat="1" ht="13.5" thickBot="1" x14ac:dyDescent="0.3">
      <c r="A154" s="34">
        <f t="shared" si="11"/>
        <v>115</v>
      </c>
      <c r="B154" s="93" t="s">
        <v>177</v>
      </c>
      <c r="C154" s="40" t="s">
        <v>82</v>
      </c>
      <c r="D154" s="75">
        <v>1</v>
      </c>
      <c r="E154" s="41">
        <v>10000</v>
      </c>
      <c r="F154" s="39">
        <f t="shared" si="9"/>
        <v>10000</v>
      </c>
    </row>
    <row r="155" spans="1:8" ht="13.5" thickBot="1" x14ac:dyDescent="0.3">
      <c r="A155" s="101" t="s">
        <v>108</v>
      </c>
      <c r="B155" s="102"/>
      <c r="C155" s="103"/>
      <c r="D155" s="102"/>
      <c r="E155" s="103"/>
      <c r="F155" s="30">
        <f>SUM(F107:F154)</f>
        <v>406370</v>
      </c>
      <c r="H155" s="94">
        <f>G155-F155</f>
        <v>-406370</v>
      </c>
    </row>
    <row r="156" spans="1:8" ht="13.5" thickBot="1" x14ac:dyDescent="0.3">
      <c r="A156" s="105" t="s">
        <v>109</v>
      </c>
      <c r="B156" s="106"/>
      <c r="C156" s="107"/>
      <c r="D156" s="106"/>
      <c r="E156" s="106"/>
      <c r="F156" s="108"/>
    </row>
    <row r="157" spans="1:8" s="45" customFormat="1" ht="28.9" customHeight="1" thickBot="1" x14ac:dyDescent="0.3">
      <c r="A157" s="34">
        <f>A154+1</f>
        <v>116</v>
      </c>
      <c r="B157" s="93" t="s">
        <v>227</v>
      </c>
      <c r="C157" s="40" t="s">
        <v>82</v>
      </c>
      <c r="D157" s="77">
        <v>1</v>
      </c>
      <c r="E157" s="79">
        <v>60000</v>
      </c>
      <c r="F157" s="80">
        <f>E157*D157</f>
        <v>60000</v>
      </c>
    </row>
    <row r="158" spans="1:8" ht="13.5" thickBot="1" x14ac:dyDescent="0.3">
      <c r="A158" s="34">
        <f>A157+1</f>
        <v>117</v>
      </c>
      <c r="B158" s="93" t="s">
        <v>224</v>
      </c>
      <c r="C158" s="40" t="s">
        <v>85</v>
      </c>
      <c r="D158" s="78">
        <v>25</v>
      </c>
      <c r="E158" s="48">
        <v>110</v>
      </c>
      <c r="F158" s="49">
        <f t="shared" ref="F158:F187" si="12">E158*D158</f>
        <v>2750</v>
      </c>
    </row>
    <row r="159" spans="1:8" ht="13.5" thickBot="1" x14ac:dyDescent="0.3">
      <c r="A159" s="34">
        <f t="shared" ref="A159:A191" si="13">A158+1</f>
        <v>118</v>
      </c>
      <c r="B159" s="93" t="s">
        <v>225</v>
      </c>
      <c r="C159" s="40" t="s">
        <v>85</v>
      </c>
      <c r="D159" s="78">
        <v>80</v>
      </c>
      <c r="E159" s="48">
        <v>80</v>
      </c>
      <c r="F159" s="49">
        <f t="shared" si="12"/>
        <v>6400</v>
      </c>
    </row>
    <row r="160" spans="1:8" ht="13.5" thickBot="1" x14ac:dyDescent="0.3">
      <c r="A160" s="34">
        <f t="shared" si="13"/>
        <v>119</v>
      </c>
      <c r="B160" s="93" t="s">
        <v>110</v>
      </c>
      <c r="C160" s="40" t="s">
        <v>85</v>
      </c>
      <c r="D160" s="78">
        <v>200</v>
      </c>
      <c r="E160" s="48">
        <v>100</v>
      </c>
      <c r="F160" s="49">
        <f t="shared" si="12"/>
        <v>20000</v>
      </c>
    </row>
    <row r="161" spans="1:6" ht="13.5" thickBot="1" x14ac:dyDescent="0.3">
      <c r="A161" s="34">
        <f t="shared" si="13"/>
        <v>120</v>
      </c>
      <c r="B161" s="93" t="s">
        <v>111</v>
      </c>
      <c r="C161" s="40" t="s">
        <v>82</v>
      </c>
      <c r="D161" s="78">
        <v>5</v>
      </c>
      <c r="E161" s="48">
        <v>600</v>
      </c>
      <c r="F161" s="49">
        <f t="shared" si="12"/>
        <v>3000</v>
      </c>
    </row>
    <row r="162" spans="1:6" ht="13.5" thickBot="1" x14ac:dyDescent="0.3">
      <c r="A162" s="34">
        <f t="shared" si="13"/>
        <v>121</v>
      </c>
      <c r="B162" s="93" t="s">
        <v>112</v>
      </c>
      <c r="C162" s="40" t="s">
        <v>33</v>
      </c>
      <c r="D162" s="78">
        <v>6</v>
      </c>
      <c r="E162" s="48">
        <v>400</v>
      </c>
      <c r="F162" s="49">
        <f t="shared" si="12"/>
        <v>2400</v>
      </c>
    </row>
    <row r="163" spans="1:6" ht="13.5" thickBot="1" x14ac:dyDescent="0.3">
      <c r="A163" s="34">
        <f t="shared" si="13"/>
        <v>122</v>
      </c>
      <c r="B163" s="93" t="s">
        <v>113</v>
      </c>
      <c r="C163" s="40" t="s">
        <v>33</v>
      </c>
      <c r="D163" s="78">
        <v>6</v>
      </c>
      <c r="E163" s="48">
        <v>200</v>
      </c>
      <c r="F163" s="49">
        <f t="shared" si="12"/>
        <v>1200</v>
      </c>
    </row>
    <row r="164" spans="1:6" ht="13.5" thickBot="1" x14ac:dyDescent="0.3">
      <c r="A164" s="34">
        <f t="shared" si="13"/>
        <v>123</v>
      </c>
      <c r="B164" s="93" t="s">
        <v>114</v>
      </c>
      <c r="C164" s="40" t="s">
        <v>33</v>
      </c>
      <c r="D164" s="78">
        <v>15</v>
      </c>
      <c r="E164" s="48">
        <v>180</v>
      </c>
      <c r="F164" s="49">
        <f t="shared" si="12"/>
        <v>2700</v>
      </c>
    </row>
    <row r="165" spans="1:6" ht="13.5" thickBot="1" x14ac:dyDescent="0.3">
      <c r="A165" s="34">
        <f t="shared" si="13"/>
        <v>124</v>
      </c>
      <c r="B165" s="93" t="s">
        <v>115</v>
      </c>
      <c r="C165" s="40" t="s">
        <v>85</v>
      </c>
      <c r="D165" s="78">
        <v>30</v>
      </c>
      <c r="E165" s="48">
        <v>85</v>
      </c>
      <c r="F165" s="49">
        <f t="shared" si="12"/>
        <v>2550</v>
      </c>
    </row>
    <row r="166" spans="1:6" ht="13.5" thickBot="1" x14ac:dyDescent="0.3">
      <c r="A166" s="34">
        <f t="shared" si="13"/>
        <v>125</v>
      </c>
      <c r="B166" s="93" t="s">
        <v>116</v>
      </c>
      <c r="C166" s="40" t="s">
        <v>85</v>
      </c>
      <c r="D166" s="78">
        <v>30</v>
      </c>
      <c r="E166" s="48">
        <v>95</v>
      </c>
      <c r="F166" s="49">
        <f t="shared" si="12"/>
        <v>2850</v>
      </c>
    </row>
    <row r="167" spans="1:6" ht="13.5" thickBot="1" x14ac:dyDescent="0.3">
      <c r="A167" s="34">
        <f t="shared" si="13"/>
        <v>126</v>
      </c>
      <c r="B167" s="93" t="s">
        <v>117</v>
      </c>
      <c r="C167" s="40" t="s">
        <v>85</v>
      </c>
      <c r="D167" s="78">
        <v>50</v>
      </c>
      <c r="E167" s="48">
        <v>100</v>
      </c>
      <c r="F167" s="49">
        <f t="shared" si="12"/>
        <v>5000</v>
      </c>
    </row>
    <row r="168" spans="1:6" ht="13.5" thickBot="1" x14ac:dyDescent="0.3">
      <c r="A168" s="34">
        <f t="shared" si="13"/>
        <v>127</v>
      </c>
      <c r="B168" s="93" t="s">
        <v>118</v>
      </c>
      <c r="C168" s="40" t="s">
        <v>85</v>
      </c>
      <c r="D168" s="78">
        <v>20</v>
      </c>
      <c r="E168" s="48">
        <v>110</v>
      </c>
      <c r="F168" s="49">
        <f t="shared" si="12"/>
        <v>2200</v>
      </c>
    </row>
    <row r="169" spans="1:6" ht="13.5" thickBot="1" x14ac:dyDescent="0.3">
      <c r="A169" s="34">
        <f t="shared" si="13"/>
        <v>128</v>
      </c>
      <c r="B169" s="93" t="s">
        <v>119</v>
      </c>
      <c r="C169" s="40" t="s">
        <v>85</v>
      </c>
      <c r="D169" s="78">
        <v>30</v>
      </c>
      <c r="E169" s="48">
        <v>120</v>
      </c>
      <c r="F169" s="49">
        <f t="shared" si="12"/>
        <v>3600</v>
      </c>
    </row>
    <row r="170" spans="1:6" ht="13.5" thickBot="1" x14ac:dyDescent="0.3">
      <c r="A170" s="34">
        <f t="shared" si="13"/>
        <v>129</v>
      </c>
      <c r="B170" s="93" t="s">
        <v>120</v>
      </c>
      <c r="C170" s="40" t="s">
        <v>85</v>
      </c>
      <c r="D170" s="78">
        <v>50</v>
      </c>
      <c r="E170" s="48">
        <v>180</v>
      </c>
      <c r="F170" s="49">
        <f t="shared" si="12"/>
        <v>9000</v>
      </c>
    </row>
    <row r="171" spans="1:6" ht="13.5" thickBot="1" x14ac:dyDescent="0.3">
      <c r="A171" s="34">
        <f t="shared" si="13"/>
        <v>130</v>
      </c>
      <c r="B171" s="93" t="s">
        <v>121</v>
      </c>
      <c r="C171" s="40" t="s">
        <v>33</v>
      </c>
      <c r="D171" s="78">
        <v>30</v>
      </c>
      <c r="E171" s="48">
        <v>500</v>
      </c>
      <c r="F171" s="49">
        <f t="shared" si="12"/>
        <v>15000</v>
      </c>
    </row>
    <row r="172" spans="1:6" ht="13.5" thickBot="1" x14ac:dyDescent="0.3">
      <c r="A172" s="34">
        <f t="shared" si="13"/>
        <v>131</v>
      </c>
      <c r="B172" s="93" t="s">
        <v>122</v>
      </c>
      <c r="C172" s="40" t="s">
        <v>33</v>
      </c>
      <c r="D172" s="78">
        <v>5</v>
      </c>
      <c r="E172" s="48">
        <v>1200</v>
      </c>
      <c r="F172" s="49">
        <f t="shared" si="12"/>
        <v>6000</v>
      </c>
    </row>
    <row r="173" spans="1:6" ht="13.5" thickBot="1" x14ac:dyDescent="0.3">
      <c r="A173" s="34">
        <f t="shared" si="13"/>
        <v>132</v>
      </c>
      <c r="B173" s="93" t="s">
        <v>123</v>
      </c>
      <c r="C173" s="40" t="s">
        <v>33</v>
      </c>
      <c r="D173" s="78">
        <v>2</v>
      </c>
      <c r="E173" s="50">
        <v>2500</v>
      </c>
      <c r="F173" s="39">
        <f t="shared" si="12"/>
        <v>5000</v>
      </c>
    </row>
    <row r="174" spans="1:6" ht="13.5" thickBot="1" x14ac:dyDescent="0.3">
      <c r="A174" s="34">
        <f t="shared" si="13"/>
        <v>133</v>
      </c>
      <c r="B174" s="93" t="s">
        <v>124</v>
      </c>
      <c r="C174" s="40" t="s">
        <v>33</v>
      </c>
      <c r="D174" s="78">
        <v>1</v>
      </c>
      <c r="E174" s="50">
        <v>1400</v>
      </c>
      <c r="F174" s="39">
        <f t="shared" si="12"/>
        <v>1400</v>
      </c>
    </row>
    <row r="175" spans="1:6" ht="13.5" thickBot="1" x14ac:dyDescent="0.3">
      <c r="A175" s="34">
        <f t="shared" si="13"/>
        <v>134</v>
      </c>
      <c r="B175" s="93" t="s">
        <v>125</v>
      </c>
      <c r="C175" s="40" t="s">
        <v>33</v>
      </c>
      <c r="D175" s="78">
        <v>28</v>
      </c>
      <c r="E175" s="50">
        <v>1000</v>
      </c>
      <c r="F175" s="39">
        <f t="shared" si="12"/>
        <v>28000</v>
      </c>
    </row>
    <row r="176" spans="1:6" ht="13.5" thickBot="1" x14ac:dyDescent="0.3">
      <c r="A176" s="34">
        <f t="shared" si="13"/>
        <v>135</v>
      </c>
      <c r="B176" s="93" t="s">
        <v>126</v>
      </c>
      <c r="C176" s="40" t="s">
        <v>33</v>
      </c>
      <c r="D176" s="78">
        <v>10</v>
      </c>
      <c r="E176" s="50">
        <v>1200</v>
      </c>
      <c r="F176" s="39">
        <f t="shared" si="12"/>
        <v>12000</v>
      </c>
    </row>
    <row r="177" spans="1:6" ht="13.5" thickBot="1" x14ac:dyDescent="0.3">
      <c r="A177" s="34">
        <f t="shared" si="13"/>
        <v>136</v>
      </c>
      <c r="B177" s="93" t="s">
        <v>127</v>
      </c>
      <c r="C177" s="40" t="s">
        <v>33</v>
      </c>
      <c r="D177" s="77">
        <v>13</v>
      </c>
      <c r="E177" s="50">
        <v>1600</v>
      </c>
      <c r="F177" s="39">
        <f t="shared" si="12"/>
        <v>20800</v>
      </c>
    </row>
    <row r="178" spans="1:6" ht="13.5" thickBot="1" x14ac:dyDescent="0.3">
      <c r="A178" s="34">
        <f t="shared" si="13"/>
        <v>137</v>
      </c>
      <c r="B178" s="93" t="s">
        <v>128</v>
      </c>
      <c r="C178" s="40" t="s">
        <v>129</v>
      </c>
      <c r="D178" s="78">
        <v>5</v>
      </c>
      <c r="E178" s="48">
        <v>220</v>
      </c>
      <c r="F178" s="49">
        <f t="shared" si="12"/>
        <v>1100</v>
      </c>
    </row>
    <row r="179" spans="1:6" ht="13.5" thickBot="1" x14ac:dyDescent="0.3">
      <c r="A179" s="34">
        <f t="shared" si="13"/>
        <v>138</v>
      </c>
      <c r="B179" s="93" t="s">
        <v>130</v>
      </c>
      <c r="C179" s="40" t="s">
        <v>33</v>
      </c>
      <c r="D179" s="78">
        <v>6</v>
      </c>
      <c r="E179" s="48">
        <v>200</v>
      </c>
      <c r="F179" s="49">
        <f t="shared" si="12"/>
        <v>1200</v>
      </c>
    </row>
    <row r="180" spans="1:6" ht="12" customHeight="1" thickBot="1" x14ac:dyDescent="0.3">
      <c r="A180" s="34">
        <f t="shared" si="13"/>
        <v>139</v>
      </c>
      <c r="B180" s="93" t="s">
        <v>131</v>
      </c>
      <c r="C180" s="40" t="s">
        <v>33</v>
      </c>
      <c r="D180" s="78">
        <v>6</v>
      </c>
      <c r="E180" s="48">
        <v>100</v>
      </c>
      <c r="F180" s="49">
        <f t="shared" si="12"/>
        <v>600</v>
      </c>
    </row>
    <row r="181" spans="1:6" ht="13.5" thickBot="1" x14ac:dyDescent="0.3">
      <c r="A181" s="34">
        <f t="shared" si="13"/>
        <v>140</v>
      </c>
      <c r="B181" s="93" t="s">
        <v>132</v>
      </c>
      <c r="C181" s="40" t="s">
        <v>33</v>
      </c>
      <c r="D181" s="78">
        <v>7</v>
      </c>
      <c r="E181" s="79">
        <v>3000</v>
      </c>
      <c r="F181" s="80">
        <f t="shared" si="12"/>
        <v>21000</v>
      </c>
    </row>
    <row r="182" spans="1:6" s="45" customFormat="1" ht="13.5" thickBot="1" x14ac:dyDescent="0.3">
      <c r="A182" s="34">
        <f t="shared" si="13"/>
        <v>141</v>
      </c>
      <c r="B182" s="93" t="s">
        <v>178</v>
      </c>
      <c r="C182" s="40" t="s">
        <v>85</v>
      </c>
      <c r="D182" s="78">
        <v>35</v>
      </c>
      <c r="E182" s="79">
        <v>105</v>
      </c>
      <c r="F182" s="80">
        <f t="shared" si="12"/>
        <v>3675</v>
      </c>
    </row>
    <row r="183" spans="1:6" s="45" customFormat="1" ht="13.5" thickBot="1" x14ac:dyDescent="0.3">
      <c r="A183" s="34">
        <f t="shared" si="13"/>
        <v>142</v>
      </c>
      <c r="B183" s="93" t="s">
        <v>182</v>
      </c>
      <c r="C183" s="40" t="s">
        <v>85</v>
      </c>
      <c r="D183" s="78">
        <v>40</v>
      </c>
      <c r="E183" s="79">
        <v>150</v>
      </c>
      <c r="F183" s="80">
        <f t="shared" si="12"/>
        <v>6000</v>
      </c>
    </row>
    <row r="184" spans="1:6" s="45" customFormat="1" ht="13.5" thickBot="1" x14ac:dyDescent="0.3">
      <c r="A184" s="34">
        <f t="shared" si="13"/>
        <v>143</v>
      </c>
      <c r="B184" s="93" t="s">
        <v>183</v>
      </c>
      <c r="C184" s="40" t="s">
        <v>85</v>
      </c>
      <c r="D184" s="78">
        <v>25</v>
      </c>
      <c r="E184" s="79">
        <v>200</v>
      </c>
      <c r="F184" s="80">
        <f t="shared" si="12"/>
        <v>5000</v>
      </c>
    </row>
    <row r="185" spans="1:6" s="45" customFormat="1" ht="13.5" thickBot="1" x14ac:dyDescent="0.3">
      <c r="A185" s="34">
        <f t="shared" si="13"/>
        <v>144</v>
      </c>
      <c r="B185" s="93" t="s">
        <v>184</v>
      </c>
      <c r="C185" s="40" t="s">
        <v>85</v>
      </c>
      <c r="D185" s="78">
        <v>15</v>
      </c>
      <c r="E185" s="79">
        <v>250</v>
      </c>
      <c r="F185" s="80">
        <f t="shared" si="12"/>
        <v>3750</v>
      </c>
    </row>
    <row r="186" spans="1:6" ht="13.5" thickBot="1" x14ac:dyDescent="0.3">
      <c r="A186" s="34">
        <f t="shared" si="13"/>
        <v>145</v>
      </c>
      <c r="B186" s="93" t="s">
        <v>133</v>
      </c>
      <c r="C186" s="40" t="s">
        <v>33</v>
      </c>
      <c r="D186" s="78">
        <v>4</v>
      </c>
      <c r="E186" s="48">
        <v>1200</v>
      </c>
      <c r="F186" s="49">
        <f t="shared" si="12"/>
        <v>4800</v>
      </c>
    </row>
    <row r="187" spans="1:6" ht="13.5" thickBot="1" x14ac:dyDescent="0.3">
      <c r="A187" s="34">
        <f t="shared" si="13"/>
        <v>146</v>
      </c>
      <c r="B187" s="93" t="s">
        <v>134</v>
      </c>
      <c r="C187" s="40" t="s">
        <v>33</v>
      </c>
      <c r="D187" s="78">
        <v>4</v>
      </c>
      <c r="E187" s="48">
        <v>1100</v>
      </c>
      <c r="F187" s="49">
        <f t="shared" si="12"/>
        <v>4400</v>
      </c>
    </row>
    <row r="188" spans="1:6" ht="13.5" thickBot="1" x14ac:dyDescent="0.3">
      <c r="A188" s="34">
        <f t="shared" si="13"/>
        <v>147</v>
      </c>
      <c r="B188" s="93" t="s">
        <v>135</v>
      </c>
      <c r="C188" s="40" t="s">
        <v>33</v>
      </c>
      <c r="D188" s="78">
        <v>1</v>
      </c>
      <c r="E188" s="48">
        <v>2400</v>
      </c>
      <c r="F188" s="49">
        <f>E188*D188</f>
        <v>2400</v>
      </c>
    </row>
    <row r="189" spans="1:6" ht="13.5" thickBot="1" x14ac:dyDescent="0.3">
      <c r="A189" s="34">
        <f t="shared" si="13"/>
        <v>148</v>
      </c>
      <c r="B189" s="93" t="s">
        <v>136</v>
      </c>
      <c r="C189" s="40" t="s">
        <v>101</v>
      </c>
      <c r="D189" s="77">
        <v>1</v>
      </c>
      <c r="E189" s="50">
        <v>1500</v>
      </c>
      <c r="F189" s="39">
        <f>E189*D189</f>
        <v>1500</v>
      </c>
    </row>
    <row r="190" spans="1:6" ht="13.5" thickBot="1" x14ac:dyDescent="0.3">
      <c r="A190" s="34">
        <f t="shared" si="13"/>
        <v>149</v>
      </c>
      <c r="B190" s="93" t="s">
        <v>137</v>
      </c>
      <c r="C190" s="40" t="s">
        <v>26</v>
      </c>
      <c r="D190" s="77">
        <v>6</v>
      </c>
      <c r="E190" s="50">
        <v>150</v>
      </c>
      <c r="F190" s="39">
        <f t="shared" ref="F190:F191" si="14">E190*D190</f>
        <v>900</v>
      </c>
    </row>
    <row r="191" spans="1:6" ht="13.5" thickBot="1" x14ac:dyDescent="0.3">
      <c r="A191" s="34">
        <f t="shared" si="13"/>
        <v>150</v>
      </c>
      <c r="B191" s="93" t="s">
        <v>138</v>
      </c>
      <c r="C191" s="40" t="s">
        <v>82</v>
      </c>
      <c r="D191" s="77">
        <v>2</v>
      </c>
      <c r="E191" s="50">
        <v>350</v>
      </c>
      <c r="F191" s="39">
        <f t="shared" si="14"/>
        <v>700</v>
      </c>
    </row>
    <row r="192" spans="1:6" ht="13.5" thickBot="1" x14ac:dyDescent="0.3">
      <c r="A192" s="101" t="s">
        <v>139</v>
      </c>
      <c r="B192" s="102"/>
      <c r="C192" s="103"/>
      <c r="D192" s="102"/>
      <c r="E192" s="102"/>
      <c r="F192" s="30">
        <f>SUM(F157:F191)</f>
        <v>268875</v>
      </c>
    </row>
    <row r="193" spans="1:12" ht="13.5" thickBot="1" x14ac:dyDescent="0.3">
      <c r="A193" s="105" t="s">
        <v>140</v>
      </c>
      <c r="B193" s="106"/>
      <c r="C193" s="107"/>
      <c r="D193" s="106"/>
      <c r="E193" s="106"/>
      <c r="F193" s="108"/>
    </row>
    <row r="194" spans="1:12" ht="13.5" thickBot="1" x14ac:dyDescent="0.3">
      <c r="A194" s="34">
        <f>SUM(A191+1)</f>
        <v>151</v>
      </c>
      <c r="B194" s="93" t="s">
        <v>185</v>
      </c>
      <c r="C194" s="40" t="s">
        <v>20</v>
      </c>
      <c r="D194" s="49">
        <v>1703</v>
      </c>
      <c r="E194" s="51">
        <v>25</v>
      </c>
      <c r="F194" s="49">
        <f>D194*E194</f>
        <v>42575</v>
      </c>
    </row>
    <row r="195" spans="1:12" ht="13.5" thickBot="1" x14ac:dyDescent="0.3">
      <c r="A195" s="34">
        <f>A194+1</f>
        <v>152</v>
      </c>
      <c r="B195" s="93" t="s">
        <v>186</v>
      </c>
      <c r="C195" s="40" t="s">
        <v>20</v>
      </c>
      <c r="D195" s="49">
        <v>2807</v>
      </c>
      <c r="E195" s="51">
        <v>30</v>
      </c>
      <c r="F195" s="49">
        <f>+E195*D195</f>
        <v>84210</v>
      </c>
    </row>
    <row r="196" spans="1:12" ht="13.5" thickBot="1" x14ac:dyDescent="0.3">
      <c r="A196" s="34">
        <f>A195+1</f>
        <v>153</v>
      </c>
      <c r="B196" s="93" t="s">
        <v>187</v>
      </c>
      <c r="C196" s="40" t="s">
        <v>20</v>
      </c>
      <c r="D196" s="49">
        <v>760.8</v>
      </c>
      <c r="E196" s="51">
        <v>40</v>
      </c>
      <c r="F196" s="49">
        <f>E196*D196</f>
        <v>30432</v>
      </c>
    </row>
    <row r="197" spans="1:12" ht="13.5" thickBot="1" x14ac:dyDescent="0.3">
      <c r="A197" s="34">
        <f>A196+1</f>
        <v>154</v>
      </c>
      <c r="B197" s="93" t="s">
        <v>141</v>
      </c>
      <c r="C197" s="40" t="s">
        <v>20</v>
      </c>
      <c r="D197" s="49">
        <v>458.4</v>
      </c>
      <c r="E197" s="51">
        <v>35</v>
      </c>
      <c r="F197" s="49">
        <f>E197*D197</f>
        <v>16044</v>
      </c>
    </row>
    <row r="198" spans="1:12" ht="13.5" thickBot="1" x14ac:dyDescent="0.3">
      <c r="A198" s="101" t="s">
        <v>142</v>
      </c>
      <c r="B198" s="102"/>
      <c r="C198" s="103"/>
      <c r="D198" s="102"/>
      <c r="E198" s="102"/>
      <c r="F198" s="30">
        <f>SUM(F194:F197)</f>
        <v>173261</v>
      </c>
    </row>
    <row r="199" spans="1:12" ht="13.5" thickBot="1" x14ac:dyDescent="0.3">
      <c r="A199" s="109" t="s">
        <v>143</v>
      </c>
      <c r="B199" s="110"/>
      <c r="C199" s="111"/>
      <c r="D199" s="110"/>
      <c r="E199" s="110"/>
      <c r="F199" s="112"/>
    </row>
    <row r="200" spans="1:12" ht="13.5" thickBot="1" x14ac:dyDescent="0.3">
      <c r="A200" s="34">
        <f>SUM(A197+1)</f>
        <v>155</v>
      </c>
      <c r="B200" s="93" t="s">
        <v>188</v>
      </c>
      <c r="C200" s="40" t="s">
        <v>20</v>
      </c>
      <c r="D200" s="49">
        <v>1056</v>
      </c>
      <c r="E200" s="51">
        <v>280</v>
      </c>
      <c r="F200" s="49">
        <f>D200*E200</f>
        <v>295680</v>
      </c>
    </row>
    <row r="201" spans="1:12" ht="13.5" thickBot="1" x14ac:dyDescent="0.3">
      <c r="A201" s="34">
        <f>+A200+1</f>
        <v>156</v>
      </c>
      <c r="B201" s="46" t="s">
        <v>228</v>
      </c>
      <c r="C201" s="40" t="s">
        <v>85</v>
      </c>
      <c r="D201" s="49">
        <v>165</v>
      </c>
      <c r="E201" s="51">
        <v>800</v>
      </c>
      <c r="F201" s="49">
        <f t="shared" ref="F201:F205" si="15">D201*E201</f>
        <v>132000</v>
      </c>
    </row>
    <row r="202" spans="1:12" ht="13.5" thickBot="1" x14ac:dyDescent="0.3">
      <c r="A202" s="34">
        <f t="shared" ref="A202:A205" si="16">+A201+1</f>
        <v>157</v>
      </c>
      <c r="B202" s="35" t="s">
        <v>189</v>
      </c>
      <c r="C202" s="40" t="s">
        <v>85</v>
      </c>
      <c r="D202" s="49">
        <v>195</v>
      </c>
      <c r="E202" s="51">
        <v>700</v>
      </c>
      <c r="F202" s="49">
        <f t="shared" si="15"/>
        <v>136500</v>
      </c>
    </row>
    <row r="203" spans="1:12" ht="13.5" thickBot="1" x14ac:dyDescent="0.3">
      <c r="A203" s="34">
        <f>+A202+1</f>
        <v>158</v>
      </c>
      <c r="B203" s="35" t="s">
        <v>190</v>
      </c>
      <c r="C203" s="40" t="s">
        <v>85</v>
      </c>
      <c r="D203" s="49">
        <v>281</v>
      </c>
      <c r="E203" s="51">
        <v>110</v>
      </c>
      <c r="F203" s="49">
        <f t="shared" si="15"/>
        <v>30910</v>
      </c>
    </row>
    <row r="204" spans="1:12" ht="13.5" thickBot="1" x14ac:dyDescent="0.3">
      <c r="A204" s="34">
        <f>+A203+1</f>
        <v>159</v>
      </c>
      <c r="B204" s="35" t="s">
        <v>191</v>
      </c>
      <c r="C204" s="40" t="s">
        <v>33</v>
      </c>
      <c r="D204" s="49">
        <v>1</v>
      </c>
      <c r="E204" s="51">
        <v>1200</v>
      </c>
      <c r="F204" s="49">
        <f t="shared" si="15"/>
        <v>1200</v>
      </c>
    </row>
    <row r="205" spans="1:12" ht="13.5" thickBot="1" x14ac:dyDescent="0.3">
      <c r="A205" s="34">
        <f t="shared" si="16"/>
        <v>160</v>
      </c>
      <c r="B205" s="35" t="s">
        <v>192</v>
      </c>
      <c r="C205" s="40" t="s">
        <v>33</v>
      </c>
      <c r="D205" s="49">
        <v>1</v>
      </c>
      <c r="E205" s="51">
        <v>10000</v>
      </c>
      <c r="F205" s="49">
        <f t="shared" si="15"/>
        <v>10000</v>
      </c>
    </row>
    <row r="206" spans="1:12" ht="13.5" thickBot="1" x14ac:dyDescent="0.3">
      <c r="A206" s="101" t="s">
        <v>144</v>
      </c>
      <c r="B206" s="102"/>
      <c r="C206" s="103"/>
      <c r="D206" s="102"/>
      <c r="E206" s="102"/>
      <c r="F206" s="30">
        <f>SUM(F200:F205)</f>
        <v>606290</v>
      </c>
    </row>
    <row r="207" spans="1:12" s="3" customFormat="1" ht="16.5" thickBot="1" x14ac:dyDescent="0.3">
      <c r="A207" s="52">
        <v>1</v>
      </c>
      <c r="B207" s="100" t="s">
        <v>145</v>
      </c>
      <c r="C207" s="100"/>
      <c r="D207" s="99">
        <f>F76</f>
        <v>4827350</v>
      </c>
      <c r="E207" s="99"/>
      <c r="F207" s="99"/>
    </row>
    <row r="208" spans="1:12" s="3" customFormat="1" ht="16.5" thickBot="1" x14ac:dyDescent="0.3">
      <c r="A208" s="52">
        <v>2</v>
      </c>
      <c r="B208" s="100" t="s">
        <v>146</v>
      </c>
      <c r="C208" s="100"/>
      <c r="D208" s="99">
        <f>F84</f>
        <v>349960</v>
      </c>
      <c r="E208" s="99"/>
      <c r="F208" s="99"/>
      <c r="L208" s="91"/>
    </row>
    <row r="209" spans="1:7" s="3" customFormat="1" ht="16.5" thickBot="1" x14ac:dyDescent="0.3">
      <c r="A209" s="52">
        <v>3</v>
      </c>
      <c r="B209" s="100" t="s">
        <v>147</v>
      </c>
      <c r="C209" s="100"/>
      <c r="D209" s="99">
        <f>F91</f>
        <v>501445</v>
      </c>
      <c r="E209" s="99"/>
      <c r="F209" s="99"/>
    </row>
    <row r="210" spans="1:7" s="3" customFormat="1" ht="16.5" thickBot="1" x14ac:dyDescent="0.3">
      <c r="A210" s="52">
        <v>4</v>
      </c>
      <c r="B210" s="100" t="s">
        <v>148</v>
      </c>
      <c r="C210" s="100"/>
      <c r="D210" s="99">
        <f>F105</f>
        <v>728900</v>
      </c>
      <c r="E210" s="99"/>
      <c r="F210" s="99"/>
    </row>
    <row r="211" spans="1:7" s="3" customFormat="1" ht="16.5" thickBot="1" x14ac:dyDescent="0.3">
      <c r="A211" s="52">
        <v>5</v>
      </c>
      <c r="B211" s="100" t="s">
        <v>149</v>
      </c>
      <c r="C211" s="100"/>
      <c r="D211" s="99">
        <f>F155</f>
        <v>406370</v>
      </c>
      <c r="E211" s="99"/>
      <c r="F211" s="99"/>
    </row>
    <row r="212" spans="1:7" s="3" customFormat="1" ht="16.5" thickBot="1" x14ac:dyDescent="0.3">
      <c r="A212" s="52">
        <v>6</v>
      </c>
      <c r="B212" s="100" t="s">
        <v>150</v>
      </c>
      <c r="C212" s="100"/>
      <c r="D212" s="99">
        <f>F192</f>
        <v>268875</v>
      </c>
      <c r="E212" s="99"/>
      <c r="F212" s="99"/>
    </row>
    <row r="213" spans="1:7" s="3" customFormat="1" ht="16.5" thickBot="1" x14ac:dyDescent="0.3">
      <c r="A213" s="52">
        <v>7</v>
      </c>
      <c r="B213" s="100" t="s">
        <v>151</v>
      </c>
      <c r="C213" s="100"/>
      <c r="D213" s="99">
        <f>F198</f>
        <v>173261</v>
      </c>
      <c r="E213" s="99"/>
      <c r="F213" s="99"/>
    </row>
    <row r="214" spans="1:7" s="3" customFormat="1" ht="16.5" thickBot="1" x14ac:dyDescent="0.3">
      <c r="A214" s="52">
        <v>8</v>
      </c>
      <c r="B214" s="100" t="s">
        <v>152</v>
      </c>
      <c r="C214" s="100"/>
      <c r="D214" s="99">
        <f>F206</f>
        <v>606290</v>
      </c>
      <c r="E214" s="99"/>
      <c r="F214" s="99"/>
    </row>
    <row r="215" spans="1:7" s="3" customFormat="1" ht="16.5" thickBot="1" x14ac:dyDescent="0.3">
      <c r="A215" s="98" t="s">
        <v>215</v>
      </c>
      <c r="B215" s="98"/>
      <c r="C215" s="98"/>
      <c r="D215" s="99">
        <f>SUM(D207:F214)</f>
        <v>7862451</v>
      </c>
      <c r="E215" s="99"/>
      <c r="F215" s="99"/>
    </row>
    <row r="216" spans="1:7" s="3" customFormat="1" ht="16.5" thickBot="1" x14ac:dyDescent="0.3">
      <c r="A216" s="98" t="s">
        <v>153</v>
      </c>
      <c r="B216" s="98"/>
      <c r="C216" s="98"/>
      <c r="D216" s="99">
        <f>D215*0.2</f>
        <v>1572490.2000000002</v>
      </c>
      <c r="E216" s="99"/>
      <c r="F216" s="99"/>
    </row>
    <row r="217" spans="1:7" s="3" customFormat="1" ht="16.5" thickBot="1" x14ac:dyDescent="0.3">
      <c r="A217" s="98" t="s">
        <v>214</v>
      </c>
      <c r="B217" s="98"/>
      <c r="C217" s="98"/>
      <c r="D217" s="99">
        <f>D216+D215</f>
        <v>9434941.1999999993</v>
      </c>
      <c r="E217" s="99"/>
      <c r="F217" s="99"/>
      <c r="G217" s="91"/>
    </row>
    <row r="218" spans="1:7" s="90" customFormat="1" ht="20.25" customHeight="1" x14ac:dyDescent="0.25">
      <c r="A218" s="95" t="s">
        <v>211</v>
      </c>
      <c r="B218" s="95"/>
      <c r="C218" s="95"/>
      <c r="D218" s="96"/>
      <c r="E218" s="96"/>
      <c r="F218" s="96"/>
    </row>
    <row r="219" spans="1:7" s="90" customFormat="1" ht="20.25" customHeight="1" x14ac:dyDescent="0.25">
      <c r="A219" s="95" t="s">
        <v>212</v>
      </c>
      <c r="B219" s="95"/>
      <c r="C219" s="95"/>
      <c r="D219" s="96"/>
      <c r="E219" s="96"/>
      <c r="F219" s="96"/>
      <c r="G219" s="92"/>
    </row>
    <row r="220" spans="1:7" s="90" customFormat="1" ht="20.25" customHeight="1" x14ac:dyDescent="0.25">
      <c r="A220" s="95" t="s">
        <v>213</v>
      </c>
      <c r="B220" s="95"/>
      <c r="C220" s="95"/>
      <c r="D220" s="96"/>
      <c r="E220" s="96"/>
      <c r="F220" s="96"/>
    </row>
    <row r="221" spans="1:7" x14ac:dyDescent="0.25">
      <c r="A221" s="53"/>
      <c r="B221" s="54"/>
      <c r="C221" s="55"/>
      <c r="D221" s="53"/>
      <c r="E221" s="56"/>
      <c r="F221" s="57"/>
    </row>
    <row r="222" spans="1:7" x14ac:dyDescent="0.25">
      <c r="A222" s="53"/>
      <c r="B222" s="58"/>
      <c r="C222" s="55"/>
      <c r="D222" s="53"/>
      <c r="E222" s="56"/>
      <c r="F222" s="57"/>
    </row>
    <row r="223" spans="1:7" s="59" customFormat="1" ht="25.5" customHeight="1" x14ac:dyDescent="0.25">
      <c r="A223" s="53"/>
      <c r="B223" s="97"/>
      <c r="C223" s="97"/>
      <c r="D223" s="53"/>
      <c r="E223" s="56"/>
      <c r="F223" s="57"/>
    </row>
    <row r="224" spans="1:7" s="59" customFormat="1" ht="15" x14ac:dyDescent="0.25">
      <c r="A224" s="53"/>
      <c r="B224" s="60"/>
      <c r="C224" s="55"/>
      <c r="D224" s="53"/>
      <c r="E224" s="56"/>
      <c r="F224" s="57"/>
    </row>
    <row r="225" spans="1:6" s="59" customFormat="1" x14ac:dyDescent="0.25">
      <c r="A225" s="53"/>
      <c r="B225" s="54"/>
      <c r="C225" s="55"/>
      <c r="D225" s="53"/>
      <c r="E225" s="56"/>
      <c r="F225" s="57"/>
    </row>
    <row r="226" spans="1:6" x14ac:dyDescent="0.25">
      <c r="A226" s="53"/>
      <c r="B226" s="54"/>
      <c r="C226" s="55"/>
      <c r="D226" s="53"/>
      <c r="E226" s="56"/>
      <c r="F226" s="57"/>
    </row>
    <row r="227" spans="1:6" x14ac:dyDescent="0.25">
      <c r="A227" s="53"/>
      <c r="B227" s="54"/>
      <c r="C227" s="55"/>
      <c r="D227" s="53"/>
      <c r="E227" s="56"/>
      <c r="F227" s="57"/>
    </row>
    <row r="228" spans="1:6" x14ac:dyDescent="0.25">
      <c r="A228" s="53"/>
      <c r="B228" s="54"/>
      <c r="C228" s="55"/>
      <c r="D228" s="53"/>
      <c r="E228" s="56"/>
      <c r="F228" s="57"/>
    </row>
    <row r="229" spans="1:6" x14ac:dyDescent="0.25">
      <c r="A229" s="53"/>
      <c r="B229" s="54"/>
      <c r="C229" s="55"/>
      <c r="D229" s="53"/>
      <c r="E229" s="56"/>
      <c r="F229" s="57"/>
    </row>
    <row r="276" spans="1:6" s="63" customFormat="1" x14ac:dyDescent="0.25">
      <c r="A276" s="61"/>
      <c r="B276" s="62"/>
      <c r="D276" s="61"/>
      <c r="E276" s="64"/>
      <c r="F276" s="65"/>
    </row>
  </sheetData>
  <mergeCells count="53">
    <mergeCell ref="A10:F10"/>
    <mergeCell ref="A2:D2"/>
    <mergeCell ref="A5:F5"/>
    <mergeCell ref="A6:F6"/>
    <mergeCell ref="A7:F7"/>
    <mergeCell ref="A9:F9"/>
    <mergeCell ref="A12:F12"/>
    <mergeCell ref="A13:F13"/>
    <mergeCell ref="A14:A15"/>
    <mergeCell ref="B14:B15"/>
    <mergeCell ref="C14:C15"/>
    <mergeCell ref="D14:D15"/>
    <mergeCell ref="F14:F15"/>
    <mergeCell ref="B207:C207"/>
    <mergeCell ref="D207:F207"/>
    <mergeCell ref="A76:E76"/>
    <mergeCell ref="A84:E84"/>
    <mergeCell ref="A91:E91"/>
    <mergeCell ref="A105:E105"/>
    <mergeCell ref="A155:E155"/>
    <mergeCell ref="A156:F156"/>
    <mergeCell ref="A192:E192"/>
    <mergeCell ref="A193:F193"/>
    <mergeCell ref="A198:E198"/>
    <mergeCell ref="A199:F199"/>
    <mergeCell ref="A206:E206"/>
    <mergeCell ref="B208:C208"/>
    <mergeCell ref="D208:F208"/>
    <mergeCell ref="B209:C209"/>
    <mergeCell ref="D209:F209"/>
    <mergeCell ref="B210:C210"/>
    <mergeCell ref="D210:F210"/>
    <mergeCell ref="B211:C211"/>
    <mergeCell ref="D211:F211"/>
    <mergeCell ref="B212:C212"/>
    <mergeCell ref="D212:F212"/>
    <mergeCell ref="B213:C213"/>
    <mergeCell ref="D213:F213"/>
    <mergeCell ref="B214:C214"/>
    <mergeCell ref="D214:F214"/>
    <mergeCell ref="A215:C215"/>
    <mergeCell ref="D215:F215"/>
    <mergeCell ref="A216:C216"/>
    <mergeCell ref="D216:F216"/>
    <mergeCell ref="A220:C220"/>
    <mergeCell ref="D220:F220"/>
    <mergeCell ref="B223:C223"/>
    <mergeCell ref="A217:C217"/>
    <mergeCell ref="D217:F217"/>
    <mergeCell ref="A218:C218"/>
    <mergeCell ref="D218:F218"/>
    <mergeCell ref="A219:C219"/>
    <mergeCell ref="D219:F219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69j-inv-2026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RACHID.CHAROUIT</dc:creator>
  <cp:lastModifiedBy>AREEF CASA SETAT</cp:lastModifiedBy>
  <cp:lastPrinted>2026-06-26T08:40:10Z</cp:lastPrinted>
  <dcterms:created xsi:type="dcterms:W3CDTF">2024-10-23T11:21:39Z</dcterms:created>
  <dcterms:modified xsi:type="dcterms:W3CDTF">2026-10-19T07:25:52Z</dcterms:modified>
</cp:coreProperties>
</file>