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83BC25C5-03BF-4D51-8B83-FF30F4B381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ot 1" sheetId="2" r:id="rId1"/>
  </sheets>
  <definedNames>
    <definedName name="_xlnm.Print_Titles" localSheetId="0">'lot 1'!$5:$5</definedName>
  </definedNames>
  <calcPr calcId="191029"/>
</workbook>
</file>

<file path=xl/calcChain.xml><?xml version="1.0" encoding="utf-8"?>
<calcChain xmlns="http://schemas.openxmlformats.org/spreadsheetml/2006/main">
  <c r="F8" i="2" l="1"/>
  <c r="A9" i="2"/>
  <c r="A10" i="2" s="1"/>
  <c r="A11" i="2" s="1"/>
  <c r="A13" i="2" s="1"/>
  <c r="A14" i="2" s="1"/>
  <c r="A15" i="2" s="1"/>
  <c r="A16" i="2" s="1"/>
  <c r="A18" i="2" s="1"/>
  <c r="A19" i="2" s="1"/>
  <c r="A21" i="2" s="1"/>
  <c r="A22" i="2" s="1"/>
  <c r="A24" i="2" s="1"/>
  <c r="A25" i="2" s="1"/>
  <c r="A26" i="2" s="1"/>
  <c r="A27" i="2" s="1"/>
  <c r="A28" i="2" s="1"/>
  <c r="A29" i="2" s="1"/>
  <c r="A30" i="2" s="1"/>
  <c r="A31" i="2" s="1"/>
  <c r="A33" i="2" s="1"/>
  <c r="A34" i="2" s="1"/>
  <c r="A36" i="2" s="1"/>
  <c r="A37" i="2" s="1"/>
  <c r="A38" i="2" s="1"/>
  <c r="A39" i="2" s="1"/>
  <c r="A40" i="2" s="1"/>
  <c r="A42" i="2" s="1"/>
  <c r="A43" i="2" s="1"/>
  <c r="A44" i="2" s="1"/>
  <c r="A45" i="2" s="1"/>
  <c r="A47" i="2" s="1"/>
  <c r="A48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2" i="2" s="1"/>
  <c r="A63" i="2" s="1"/>
  <c r="A64" i="2" s="1"/>
  <c r="A65" i="2" s="1"/>
  <c r="A66" i="2" s="1"/>
  <c r="A67" i="2" s="1"/>
  <c r="A68" i="2" s="1"/>
  <c r="A69" i="2" s="1"/>
  <c r="A72" i="2" s="1"/>
  <c r="A73" i="2" s="1"/>
  <c r="A74" i="2" s="1"/>
  <c r="A75" i="2" s="1"/>
  <c r="A76" i="2" s="1"/>
  <c r="A77" i="2" s="1"/>
  <c r="A78" i="2" s="1"/>
  <c r="A82" i="2" s="1"/>
  <c r="A83" i="2" s="1"/>
  <c r="A84" i="2" s="1"/>
  <c r="A86" i="2" s="1"/>
  <c r="A87" i="2" s="1"/>
  <c r="A88" i="2" s="1"/>
  <c r="A89" i="2" s="1"/>
  <c r="A91" i="2" s="1"/>
  <c r="A92" i="2" s="1"/>
  <c r="A93" i="2" s="1"/>
  <c r="A94" i="2" s="1"/>
  <c r="A95" i="2" s="1"/>
  <c r="A98" i="2" s="1"/>
  <c r="A102" i="2" s="1"/>
  <c r="A104" i="2" s="1"/>
  <c r="A105" i="2" s="1"/>
  <c r="A106" i="2" s="1"/>
  <c r="A107" i="2" s="1"/>
  <c r="A109" i="2" s="1"/>
  <c r="A110" i="2" s="1"/>
  <c r="A112" i="2" s="1"/>
  <c r="A113" i="2" s="1"/>
  <c r="A114" i="2" s="1"/>
  <c r="A116" i="2" s="1"/>
  <c r="A117" i="2" s="1"/>
  <c r="A118" i="2" s="1"/>
  <c r="A119" i="2" s="1"/>
  <c r="A121" i="2" s="1"/>
  <c r="A122" i="2" s="1"/>
  <c r="A124" i="2" s="1"/>
  <c r="A125" i="2" s="1"/>
  <c r="A126" i="2" s="1"/>
  <c r="A127" i="2" s="1"/>
  <c r="A128" i="2" s="1"/>
  <c r="A129" i="2" s="1"/>
  <c r="A130" i="2" s="1"/>
  <c r="A132" i="2" s="1"/>
  <c r="A133" i="2" s="1"/>
  <c r="A134" i="2" s="1"/>
  <c r="A135" i="2" s="1"/>
  <c r="A136" i="2" s="1"/>
  <c r="A137" i="2" s="1"/>
  <c r="A139" i="2" s="1"/>
  <c r="A140" i="2" s="1"/>
  <c r="A141" i="2" s="1"/>
  <c r="A142" i="2" s="1"/>
  <c r="A143" i="2" s="1"/>
  <c r="A144" i="2" s="1"/>
  <c r="F9" i="2"/>
  <c r="F10" i="2"/>
  <c r="F11" i="2"/>
  <c r="F13" i="2"/>
  <c r="F14" i="2"/>
  <c r="F15" i="2"/>
  <c r="F16" i="2"/>
  <c r="F18" i="2"/>
  <c r="F19" i="2"/>
  <c r="F21" i="2"/>
  <c r="D22" i="2"/>
  <c r="F22" i="2"/>
  <c r="F24" i="2"/>
  <c r="F25" i="2"/>
  <c r="F26" i="2"/>
  <c r="F27" i="2"/>
  <c r="F28" i="2"/>
  <c r="F29" i="2"/>
  <c r="F30" i="2"/>
  <c r="F31" i="2"/>
  <c r="F33" i="2"/>
  <c r="D34" i="2"/>
  <c r="F34" i="2" s="1"/>
  <c r="F36" i="2"/>
  <c r="F37" i="2"/>
  <c r="F38" i="2"/>
  <c r="F39" i="2"/>
  <c r="F40" i="2"/>
  <c r="F42" i="2"/>
  <c r="F43" i="2"/>
  <c r="F44" i="2"/>
  <c r="F45" i="2"/>
  <c r="F47" i="2"/>
  <c r="D48" i="2"/>
  <c r="F48" i="2" s="1"/>
  <c r="F50" i="2"/>
  <c r="F51" i="2"/>
  <c r="F52" i="2"/>
  <c r="F53" i="2"/>
  <c r="F54" i="2"/>
  <c r="F55" i="2"/>
  <c r="F56" i="2"/>
  <c r="F57" i="2"/>
  <c r="F58" i="2"/>
  <c r="F59" i="2"/>
  <c r="A60" i="2"/>
  <c r="F62" i="2"/>
  <c r="F63" i="2"/>
  <c r="F64" i="2"/>
  <c r="F65" i="2"/>
  <c r="F66" i="2"/>
  <c r="F67" i="2"/>
  <c r="F68" i="2"/>
  <c r="F69" i="2"/>
  <c r="A70" i="2"/>
  <c r="F72" i="2"/>
  <c r="F73" i="2"/>
  <c r="F74" i="2"/>
  <c r="F75" i="2"/>
  <c r="F76" i="2"/>
  <c r="F77" i="2"/>
  <c r="F78" i="2"/>
  <c r="A79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A96" i="2"/>
  <c r="F98" i="2"/>
  <c r="F99" i="2" s="1"/>
  <c r="A99" i="2"/>
  <c r="F102" i="2"/>
  <c r="F104" i="2"/>
  <c r="F105" i="2"/>
  <c r="F106" i="2"/>
  <c r="F107" i="2"/>
  <c r="F109" i="2"/>
  <c r="F110" i="2"/>
  <c r="F112" i="2"/>
  <c r="F113" i="2"/>
  <c r="F114" i="2"/>
  <c r="F116" i="2"/>
  <c r="D117" i="2"/>
  <c r="F117" i="2" s="1"/>
  <c r="F118" i="2"/>
  <c r="F119" i="2"/>
  <c r="F121" i="2"/>
  <c r="F122" i="2"/>
  <c r="F124" i="2"/>
  <c r="F125" i="2"/>
  <c r="F126" i="2"/>
  <c r="F127" i="2"/>
  <c r="F128" i="2"/>
  <c r="F129" i="2"/>
  <c r="F130" i="2"/>
  <c r="F132" i="2"/>
  <c r="F133" i="2"/>
  <c r="F134" i="2"/>
  <c r="F135" i="2"/>
  <c r="F136" i="2"/>
  <c r="F137" i="2"/>
  <c r="F139" i="2"/>
  <c r="F140" i="2"/>
  <c r="F141" i="2"/>
  <c r="F142" i="2"/>
  <c r="F143" i="2"/>
  <c r="F144" i="2"/>
  <c r="F145" i="2"/>
  <c r="F146" i="2"/>
  <c r="F148" i="2"/>
  <c r="F149" i="2"/>
  <c r="F151" i="2"/>
  <c r="F152" i="2"/>
  <c r="F153" i="2"/>
  <c r="A154" i="2"/>
  <c r="F157" i="2"/>
  <c r="F158" i="2"/>
  <c r="F159" i="2"/>
  <c r="F160" i="2"/>
  <c r="F162" i="2"/>
  <c r="F163" i="2"/>
  <c r="F164" i="2"/>
  <c r="F165" i="2"/>
  <c r="D166" i="2"/>
  <c r="F166" i="2" s="1"/>
  <c r="F167" i="2"/>
  <c r="D168" i="2"/>
  <c r="D169" i="2" s="1"/>
  <c r="F169" i="2" s="1"/>
  <c r="F170" i="2"/>
  <c r="F172" i="2"/>
  <c r="F173" i="2"/>
  <c r="F174" i="2"/>
  <c r="A175" i="2"/>
  <c r="F179" i="2"/>
  <c r="F180" i="2"/>
  <c r="F181" i="2"/>
  <c r="F182" i="2"/>
  <c r="F183" i="2"/>
  <c r="F185" i="2"/>
  <c r="F186" i="2"/>
  <c r="F188" i="2"/>
  <c r="F189" i="2"/>
  <c r="F190" i="2"/>
  <c r="F192" i="2"/>
  <c r="F193" i="2"/>
  <c r="D194" i="2"/>
  <c r="F194" i="2" s="1"/>
  <c r="F196" i="2"/>
  <c r="D197" i="2"/>
  <c r="F197" i="2" s="1"/>
  <c r="D198" i="2"/>
  <c r="F198" i="2" s="1"/>
  <c r="F199" i="2"/>
  <c r="F200" i="2"/>
  <c r="F201" i="2"/>
  <c r="F202" i="2"/>
  <c r="F203" i="2"/>
  <c r="F204" i="2"/>
  <c r="F205" i="2"/>
  <c r="F206" i="2"/>
  <c r="F208" i="2"/>
  <c r="F209" i="2"/>
  <c r="F210" i="2"/>
  <c r="F211" i="2"/>
  <c r="F212" i="2"/>
  <c r="F213" i="2"/>
  <c r="F215" i="2"/>
  <c r="F216" i="2"/>
  <c r="F218" i="2"/>
  <c r="F219" i="2"/>
  <c r="F221" i="2"/>
  <c r="F222" i="2"/>
  <c r="F224" i="2"/>
  <c r="F226" i="2"/>
  <c r="F227" i="2"/>
  <c r="F228" i="2"/>
  <c r="D229" i="2"/>
  <c r="F229" i="2" s="1"/>
  <c r="D230" i="2"/>
  <c r="F230" i="2" s="1"/>
  <c r="F231" i="2"/>
  <c r="F232" i="2"/>
  <c r="F233" i="2"/>
  <c r="F234" i="2"/>
  <c r="F236" i="2"/>
  <c r="F237" i="2"/>
  <c r="A238" i="2"/>
  <c r="F240" i="2"/>
  <c r="F241" i="2"/>
  <c r="F242" i="2"/>
  <c r="F243" i="2"/>
  <c r="A244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A262" i="2"/>
  <c r="F264" i="2"/>
  <c r="F265" i="2"/>
  <c r="F266" i="2"/>
  <c r="F267" i="2"/>
  <c r="A145" i="2" l="1"/>
  <c r="A146" i="2" s="1"/>
  <c r="A148" i="2" s="1"/>
  <c r="A149" i="2" s="1"/>
  <c r="A151" i="2" s="1"/>
  <c r="A152" i="2" s="1"/>
  <c r="A153" i="2" s="1"/>
  <c r="A157" i="2" s="1"/>
  <c r="A158" i="2" s="1"/>
  <c r="A159" i="2" s="1"/>
  <c r="A160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9" i="2" s="1"/>
  <c r="A180" i="2" s="1"/>
  <c r="A181" i="2" s="1"/>
  <c r="A182" i="2" s="1"/>
  <c r="A183" i="2" s="1"/>
  <c r="A185" i="2" s="1"/>
  <c r="A186" i="2" s="1"/>
  <c r="A188" i="2" s="1"/>
  <c r="A189" i="2" s="1"/>
  <c r="A190" i="2" s="1"/>
  <c r="A192" i="2" s="1"/>
  <c r="A193" i="2" s="1"/>
  <c r="A194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8" i="2" s="1"/>
  <c r="A209" i="2" s="1"/>
  <c r="A210" i="2" s="1"/>
  <c r="A211" i="2" s="1"/>
  <c r="A212" i="2" s="1"/>
  <c r="A213" i="2" s="1"/>
  <c r="A215" i="2" s="1"/>
  <c r="A216" i="2" s="1"/>
  <c r="A218" i="2" s="1"/>
  <c r="A219" i="2" s="1"/>
  <c r="A221" i="2" s="1"/>
  <c r="A222" i="2" s="1"/>
  <c r="A224" i="2" s="1"/>
  <c r="A226" i="2" s="1"/>
  <c r="A227" i="2" s="1"/>
  <c r="A228" i="2" s="1"/>
  <c r="A229" i="2" s="1"/>
  <c r="A230" i="2" s="1"/>
  <c r="A231" i="2" s="1"/>
  <c r="A232" i="2" s="1"/>
  <c r="A233" i="2" s="1"/>
  <c r="A234" i="2" s="1"/>
  <c r="A236" i="2" s="1"/>
  <c r="A237" i="2" s="1"/>
  <c r="A240" i="2" s="1"/>
  <c r="A241" i="2" s="1"/>
  <c r="A242" i="2" s="1"/>
  <c r="A243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4" i="2" s="1"/>
  <c r="A265" i="2" s="1"/>
  <c r="A266" i="2" s="1"/>
  <c r="A267" i="2" s="1"/>
  <c r="F168" i="2"/>
  <c r="F244" i="2"/>
  <c r="F154" i="2"/>
  <c r="F79" i="2"/>
  <c r="F96" i="2"/>
  <c r="F268" i="2"/>
  <c r="F238" i="2"/>
  <c r="F70" i="2"/>
  <c r="F60" i="2"/>
  <c r="F262" i="2"/>
  <c r="D171" i="2"/>
  <c r="F171" i="2" s="1"/>
  <c r="F175" i="2" l="1"/>
  <c r="F269" i="2"/>
  <c r="F273" i="2"/>
  <c r="F274" i="2" s="1"/>
</calcChain>
</file>

<file path=xl/sharedStrings.xml><?xml version="1.0" encoding="utf-8"?>
<sst xmlns="http://schemas.openxmlformats.org/spreadsheetml/2006/main" count="472" uniqueCount="277">
  <si>
    <t>U</t>
  </si>
  <si>
    <t>ML</t>
  </si>
  <si>
    <t>ENS</t>
  </si>
  <si>
    <t>M2</t>
  </si>
  <si>
    <t>CABLES ELECTRIQUES DE DISTRIBUTION BT</t>
  </si>
  <si>
    <t>CHEMINS DE CABLES</t>
  </si>
  <si>
    <t>DISTRIBUTION ECLAIRAGE</t>
  </si>
  <si>
    <t>Foyer lumineux simple allumage</t>
  </si>
  <si>
    <t xml:space="preserve">Foyer lumineux simple va et vient </t>
  </si>
  <si>
    <t>Foyer lumineux supplémentaire</t>
  </si>
  <si>
    <t>DISTRIBUTION PRISES DE COURANT ET ALIMENTATIONS</t>
  </si>
  <si>
    <t>LUSTRERIE</t>
  </si>
  <si>
    <t>ECLAIRAGE DE SECURITE</t>
  </si>
  <si>
    <t>Bloc autonome d'ambiance 360 lumens</t>
  </si>
  <si>
    <t>Prise informatique RJ45</t>
  </si>
  <si>
    <t xml:space="preserve">Canalisation en PVC Série I de diamètre 200 mm pour assainissement  y/c terrassements  </t>
  </si>
  <si>
    <t>Enduit extérieur au mortier de ciment</t>
  </si>
  <si>
    <t>Souche de gaine technique en terrasse</t>
  </si>
  <si>
    <t xml:space="preserve">Forme de pente </t>
  </si>
  <si>
    <t>Chape de lissage</t>
  </si>
  <si>
    <t xml:space="preserve">Relevés d’étanchéité bicouche </t>
  </si>
  <si>
    <t>Protection mécanique dure</t>
  </si>
  <si>
    <t xml:space="preserve">Etanchéité légère </t>
  </si>
  <si>
    <t>Circuit équipotentiel</t>
  </si>
  <si>
    <t>Foyer prise de courant normal 2x16A  - 2P+T</t>
  </si>
  <si>
    <t>Foyer prise de courant normale 2P+T 16A supplémentaire</t>
  </si>
  <si>
    <t>Attentes en câble 3x4 mm²</t>
  </si>
  <si>
    <t>Attentes en câble 3x2.5 mm²</t>
  </si>
  <si>
    <t>Bloc autonome de sécurité 70 lumens</t>
  </si>
  <si>
    <t>DISTRIBUTION EN TUBE PPR PN20</t>
  </si>
  <si>
    <t>Vannes d'arrêt en PPR PN20 tous diamètres</t>
  </si>
  <si>
    <t>DISTRIBUTION EN TUBE PER PN10</t>
  </si>
  <si>
    <t>COLLECTEUR DE DISTRIBUTION ET COFFRET</t>
  </si>
  <si>
    <t>Coffret en plastique</t>
  </si>
  <si>
    <t>DESCENTE D'EVACUATION EN TUBE ( PVC)</t>
  </si>
  <si>
    <t>APPAREILS SANITAIRES</t>
  </si>
  <si>
    <t>WC à l'anglaise</t>
  </si>
  <si>
    <t>Siphon de sol</t>
  </si>
  <si>
    <t>Poste robinet incendie arme (RIA) DN25</t>
  </si>
  <si>
    <t>EXTINCTEUR</t>
  </si>
  <si>
    <t>Extincteur CO2 de 6 kg</t>
  </si>
  <si>
    <t>TUBE ACIER GALVANISE</t>
  </si>
  <si>
    <t>TABLEAUX ELECTRIQUES</t>
  </si>
  <si>
    <t>Câble de distribution 4 paires CAT 6A F/FTP</t>
  </si>
  <si>
    <t>Vannes d'arrêt tous diametres</t>
  </si>
  <si>
    <t>Douchette pour WC</t>
  </si>
  <si>
    <t>Distributeur de savon liquide</t>
  </si>
  <si>
    <t>Glace en verre poli</t>
  </si>
  <si>
    <t>ACCESSOIRES SANITAIRES</t>
  </si>
  <si>
    <t>I/ PLOMBERIE ET SANITAIRE</t>
  </si>
  <si>
    <t>II/ PROTECTION INCENDIE</t>
  </si>
  <si>
    <t xml:space="preserve">Distributeur papier hygiénique </t>
  </si>
  <si>
    <t xml:space="preserve">Sèche main </t>
  </si>
  <si>
    <t>Etanchéité bicouche</t>
  </si>
  <si>
    <t>M3</t>
  </si>
  <si>
    <t>II/ OUVRAGES EN FONDATION</t>
  </si>
  <si>
    <t>Béton de propreté</t>
  </si>
  <si>
    <t>Gros béton</t>
  </si>
  <si>
    <t>III/ DALLAGE ET FORME</t>
  </si>
  <si>
    <t>Dallage en béton armé de 0,13m d'épaisseur y/c aciers et film polyane</t>
  </si>
  <si>
    <t>IV/ BETON ARMEE EN FONDATION</t>
  </si>
  <si>
    <t>Béton pour béton armé en fondations</t>
  </si>
  <si>
    <t xml:space="preserve">Armature H.A (Fe E500) pour béton armé en fondations </t>
  </si>
  <si>
    <t>KG</t>
  </si>
  <si>
    <t>V/ ASSAINISSEMENT</t>
  </si>
  <si>
    <t>VI/ BETON ARME EN ELEVATION</t>
  </si>
  <si>
    <t>Béton pour béton armé en élévation</t>
  </si>
  <si>
    <t>Armature H.A (Fe E500) pour béton armé en élévation</t>
  </si>
  <si>
    <t>VII/ MACONNERIES ET CLOISONNEMENTS</t>
  </si>
  <si>
    <t xml:space="preserve">Cloison simple en agglos creux de 20cm </t>
  </si>
  <si>
    <t xml:space="preserve">Cloison simple en agglos creux de 10cm </t>
  </si>
  <si>
    <t>VIII/ ENDUITS</t>
  </si>
  <si>
    <t>Enduit intérieur au mortier de ciment sur murs et plafond y/c baguette d'angle</t>
  </si>
  <si>
    <t xml:space="preserve">Façon d'appuis fenêtre </t>
  </si>
  <si>
    <t>IX/ DIVERS</t>
  </si>
  <si>
    <t>Foyer lumineux simple allumage étanche</t>
  </si>
  <si>
    <t>Couverture de chemin de câbles</t>
  </si>
  <si>
    <t>Chemin de câbles  150x60 mm</t>
  </si>
  <si>
    <t>Dallette en béton armé y compris aciers</t>
  </si>
  <si>
    <t>Tube acier galvanisé DN40 ou DN25</t>
  </si>
  <si>
    <t>N°</t>
  </si>
  <si>
    <t>DESIGNATION DES OUVRAGES</t>
  </si>
  <si>
    <t>Uté</t>
  </si>
  <si>
    <t>Courronnement d'acrotères y/c larmier</t>
  </si>
  <si>
    <t>Circuit de terre</t>
  </si>
  <si>
    <t>Réglette sanitaire</t>
  </si>
  <si>
    <t>Applique mural LED étanche</t>
  </si>
  <si>
    <t>TERRE TECHNIQUES</t>
  </si>
  <si>
    <t>Lave main pour P.M.R</t>
  </si>
  <si>
    <t>Regard 0,50×0,50×0,80 m</t>
  </si>
  <si>
    <t>Construction de regard de tirage de câble 40x40x60</t>
  </si>
  <si>
    <t>Renformis en béton maigre y/c chape lissée ou bouchardée pour placards, placard sous paillasse, etc…</t>
  </si>
  <si>
    <t>Fourniture et pose de gargouille en plomb</t>
  </si>
  <si>
    <t>Foyer lumineux par telerupteur ou minutrie</t>
  </si>
  <si>
    <t xml:space="preserve">Foyer interrupteur poussoir lumineux </t>
  </si>
  <si>
    <t>Collecteur de distribution en bronze de 06 à 08 départs</t>
  </si>
  <si>
    <t>Evier de cuisine</t>
  </si>
  <si>
    <t xml:space="preserve">Extincteur à eau pulvérise de 6L </t>
  </si>
  <si>
    <t>Tableau general basse tension TGBT</t>
  </si>
  <si>
    <t>Pri-installation pour split système mural</t>
  </si>
  <si>
    <t xml:space="preserve">Cloison simple en agglos creux de 15cm </t>
  </si>
  <si>
    <t>Tranchée normale à 1 circuit</t>
  </si>
  <si>
    <t>RESEAU EXTERIEUR</t>
  </si>
  <si>
    <t>Gaine double paroi diamètre de 75mm</t>
  </si>
  <si>
    <t xml:space="preserve">Foyer prise de courant 2x16A - 2P+T étanche </t>
  </si>
  <si>
    <t>Luminaire carré 600x600 - LED</t>
  </si>
  <si>
    <t>WC à la turque</t>
  </si>
  <si>
    <t>Lavabo sur colonne</t>
  </si>
  <si>
    <t>Receveur de douche</t>
  </si>
  <si>
    <t>Equipement de douche à l'italienne</t>
  </si>
  <si>
    <t>Foyer prise de courant étanche 2P+T 16A supplémentaire</t>
  </si>
  <si>
    <t>EAU CHAUDE</t>
  </si>
  <si>
    <t>Chauffe-eau solaires 300 L y/c pompe retour</t>
  </si>
  <si>
    <t>Banc en béton armé y compris finition (vestiaires)</t>
  </si>
  <si>
    <t>Arase étanche</t>
  </si>
  <si>
    <t>Fouilles en puits, en tranchées et en rigoles dans tout terrain y compris rocher</t>
  </si>
  <si>
    <t>Traitement des joints de dilatation sur murs</t>
  </si>
  <si>
    <t>Traitement des joints de dilatation de sol</t>
  </si>
  <si>
    <t>Maçonnerie de moellons en fondation</t>
  </si>
  <si>
    <t>Hérissonage en pierres sèches</t>
  </si>
  <si>
    <t>Dallette couvre joints de dilatation</t>
  </si>
  <si>
    <t>Plancher corps creux y compris dalle de compression et aciers:</t>
  </si>
  <si>
    <t>Plancher corps creux de 25+5 à 7cm</t>
  </si>
  <si>
    <t>Plancher corps creux de 15+5 cm</t>
  </si>
  <si>
    <t>Plancher corps creux de 20+5 à 7cm</t>
  </si>
  <si>
    <t>PPR Ø25</t>
  </si>
  <si>
    <t xml:space="preserve">PPR Ø32 </t>
  </si>
  <si>
    <t>PPR Ø40</t>
  </si>
  <si>
    <t>PPR Ø50</t>
  </si>
  <si>
    <t>PER Ø16/13</t>
  </si>
  <si>
    <t>PER Ø20/16</t>
  </si>
  <si>
    <t>PVC Ø75</t>
  </si>
  <si>
    <t>PVC Ø110</t>
  </si>
  <si>
    <t>Remblaiement ou évacuation a la décharge publique</t>
  </si>
  <si>
    <t>Remblais d'apport en matériaux sélectionnés</t>
  </si>
  <si>
    <t>Plancher corps creux de 25+5 à 7cm avec poutrelles jumelées</t>
  </si>
  <si>
    <t>Gueulard en béton armé</t>
  </si>
  <si>
    <t>Protection des relevées d’étanchéité</t>
  </si>
  <si>
    <t>A/ GROS ŒUVRES</t>
  </si>
  <si>
    <t>B/ ETANCHEITE</t>
  </si>
  <si>
    <t>C/ REVETEMENTS SOLS - MURS</t>
  </si>
  <si>
    <t>D/ MENUISERIE BOIS - ALUMINUIM - METALLIQUE</t>
  </si>
  <si>
    <t>E/ FAUX PLAFOND - PLATRERIE</t>
  </si>
  <si>
    <t>F/ ELECTRICITE COURANT FORT</t>
  </si>
  <si>
    <t>G/ ELECTRICITE COURANT FAIBLE</t>
  </si>
  <si>
    <t>H/ PLOMBERIE - SANITAIRE - PROTECTION INCENDIE</t>
  </si>
  <si>
    <t xml:space="preserve">Dallage et trottoir peripherique y/c aciers et terrassement </t>
  </si>
  <si>
    <t>Piste d'athletisme</t>
  </si>
  <si>
    <t>Saut en hauteur</t>
  </si>
  <si>
    <t>Saut en longueur</t>
  </si>
  <si>
    <t>Pergola en bois</t>
  </si>
  <si>
    <t>Apport de terre vegetale</t>
  </si>
  <si>
    <t>Fourniture et pose d'un reseau d'arrosage en polyethylene y/c goutteur et raccordement</t>
  </si>
  <si>
    <t>Fourniture et pose de bordure type P1</t>
  </si>
  <si>
    <t>Caniveau en béton hydrofuge y/c tampon en béton arme</t>
  </si>
  <si>
    <t xml:space="preserve">Canalisation en PVC Série I de diamètre 315 mm pour assainissement  y/c terrassements  </t>
  </si>
  <si>
    <t>COFFRET DE COMPTEUR</t>
  </si>
  <si>
    <t xml:space="preserve"> Coffret de compteur 2 fils</t>
  </si>
  <si>
    <t xml:space="preserve"> Coffret de compteur 4 fils</t>
  </si>
  <si>
    <t>Boite de coupure étanche</t>
  </si>
  <si>
    <t xml:space="preserve">Boite de raccordement </t>
  </si>
  <si>
    <t>BRANCHEMENTS ELECTRIQUE</t>
  </si>
  <si>
    <t>Sonnerie de logement</t>
  </si>
  <si>
    <t>I/ SYSTEME DE VIDEOSURVEILLENCE</t>
  </si>
  <si>
    <t>Camera IP fixe dome interieure jour/nuit WDR, 4MP</t>
  </si>
  <si>
    <t>Camera IP exterieure jour/nuit WDR, 6MP</t>
  </si>
  <si>
    <t>Enregistreur video en reseau 32 channel</t>
  </si>
  <si>
    <t xml:space="preserve">Moniteur de visualisation LED avec support </t>
  </si>
  <si>
    <t>II/ INFORMATIQUE ET TELEPHONIE</t>
  </si>
  <si>
    <t xml:space="preserve">Cable multipaire de 14 paires </t>
  </si>
  <si>
    <t>Armoire répartiteur informatique 12U</t>
  </si>
  <si>
    <t>Panneau de brassage 24 ports CAT 6A</t>
  </si>
  <si>
    <t>Cordons de brassage F/FTP CAT 6A</t>
  </si>
  <si>
    <t>Armoire répartiteur informatique 9U</t>
  </si>
  <si>
    <t>Nourice pour compteurs d'eau potable</t>
  </si>
  <si>
    <t>RESEAU EXTERIEUR ET BRANCHEMENT</t>
  </si>
  <si>
    <t>Branchement au réseaux d'électricité établissement/logements</t>
  </si>
  <si>
    <t>Foyer lumineux double allumage</t>
  </si>
  <si>
    <t>Spot LED</t>
  </si>
  <si>
    <t>Suspension décoratif</t>
  </si>
  <si>
    <t>Collecteur de distribution en bronze de 02 à 05 départs</t>
  </si>
  <si>
    <t>PVC Ø50</t>
  </si>
  <si>
    <t>Lavabo vasque</t>
  </si>
  <si>
    <t>Lavabo collectif de 1m</t>
  </si>
  <si>
    <t xml:space="preserve">Lavabo de salle scientifique </t>
  </si>
  <si>
    <t>III/ CLIMATISATION</t>
  </si>
  <si>
    <t>Extracteur d'air VMC y/c gaine</t>
  </si>
  <si>
    <t>Switch 24 ports 10/100/1000 poe</t>
  </si>
  <si>
    <t>PEHD Ø75 y/c tranchée</t>
  </si>
  <si>
    <t>PEHD Ø63 y/c tranchée</t>
  </si>
  <si>
    <t>PEHD Ø50 y/c tranchée</t>
  </si>
  <si>
    <t>PEHD Ø40 y/c tranchée</t>
  </si>
  <si>
    <t>PEHD Ø32 y/c tranchée</t>
  </si>
  <si>
    <t>I/ PEINTURE</t>
  </si>
  <si>
    <t>J/ AMENAGEMENT EXTERIEUR</t>
  </si>
  <si>
    <t>Câble U1000  RO2V – 5 x 25 mm²</t>
  </si>
  <si>
    <t>Câble U1000  RO2V – 5 x 16 mm²</t>
  </si>
  <si>
    <t>Câble U1000  RO2V – 5 x 10 mm²</t>
  </si>
  <si>
    <t>Câble U1000  RO2V – 3 x 10 mm²</t>
  </si>
  <si>
    <t>Projecteur étanche LED</t>
  </si>
  <si>
    <t>Prise TV y/c câblages</t>
  </si>
  <si>
    <t>Sirène scolaire</t>
  </si>
  <si>
    <t>Double cloison en agglo de 15+5+10cm</t>
  </si>
  <si>
    <t>I /TERRASSEMENT</t>
  </si>
  <si>
    <t>MENUISERIE BOIS</t>
  </si>
  <si>
    <t>MENUISERIE ALUMINUIM</t>
  </si>
  <si>
    <t>MENUISERIE METALLIQUE</t>
  </si>
  <si>
    <t>PEHD Ø90 y/c tranchée</t>
  </si>
  <si>
    <t>k/  DIVERS</t>
  </si>
  <si>
    <t>TOTAL  DIVERS</t>
  </si>
  <si>
    <t xml:space="preserve">BORDEREAU DES PRIX-DETAIL ESTIMATIF </t>
  </si>
  <si>
    <t>QTE</t>
  </si>
  <si>
    <t>PU HT</t>
  </si>
  <si>
    <t>PT HT</t>
  </si>
  <si>
    <t>TOTAL GENERAL HT</t>
  </si>
  <si>
    <t xml:space="preserve">TOTAL GENERAL HT APRES RABAIS OU MAJORATION </t>
  </si>
  <si>
    <t>T.V.A  20%</t>
  </si>
  <si>
    <t>TOTAL GENERAL TTC</t>
  </si>
  <si>
    <t>Regards visitable de 0,70x0,70 m</t>
  </si>
  <si>
    <t>Regards visitable de 0,80x0,80 m</t>
  </si>
  <si>
    <t xml:space="preserve">Poteau incendie </t>
  </si>
  <si>
    <t xml:space="preserve">Revêtement en pavé autobloquant  </t>
  </si>
  <si>
    <t xml:space="preserve">Terrains de sport en beton lissée a l’helicoptere </t>
  </si>
  <si>
    <t>Chauffe eau éléctrique 50 litres</t>
  </si>
  <si>
    <t xml:space="preserve">Tableau de répartition des blocs </t>
  </si>
  <si>
    <t>Fourniture et plantation de palmier washintonia robusta de 3,00 m</t>
  </si>
  <si>
    <t>Boite encastrée pour réseau informatique</t>
  </si>
  <si>
    <t>Mur de clôture en agglos de 2,50 de hauteur</t>
  </si>
  <si>
    <t xml:space="preserve">Equipements terrains de sport </t>
  </si>
  <si>
    <t xml:space="preserve">Banc de repos y/c revetement </t>
  </si>
  <si>
    <t>Plafonnier LED de 30*30 ou diam 30 cm</t>
  </si>
  <si>
    <t>Plafonnier LED de 30*30 ou diam 30 cm étanche</t>
  </si>
  <si>
    <t xml:space="preserve">Tableau secondaire </t>
  </si>
  <si>
    <t>Ft</t>
  </si>
  <si>
    <t>Revêtement de sol en granito poli  blanc y compris plinthe en carreaux céramiques</t>
  </si>
  <si>
    <t>Revêtement de sol en carreaux céramiques, y/c plinthe droite, rampante ou retombée</t>
  </si>
  <si>
    <t xml:space="preserve">Revêtement de sol en carreaux céramiques antidérapant , y/c plinthe droite, rampante ou retombée </t>
  </si>
  <si>
    <t>Revêtement en carreaux céramiques pour murs et paillasses y/c plinthe et retombée</t>
  </si>
  <si>
    <t>Revêtement de paillasses en granit</t>
  </si>
  <si>
    <t>Revêtement de marche y/c contre marche et plinthe, en carreaux céramique</t>
  </si>
  <si>
    <t>Marche en granito poli  y compris contre marche en carreaux céramique y compris plinthe</t>
  </si>
  <si>
    <t>Fourniture et pose des portes à lame y compris peinture</t>
  </si>
  <si>
    <t>Fourniture et pose des portes isoplane 1 ou 2 face en contre plaque simple ou double vantail y/c faux cadre quincaillerie et peinture</t>
  </si>
  <si>
    <t>Fourniture et pose des fenêtres et châssis en aluminium</t>
  </si>
  <si>
    <t>Fourniture et pose de portes en aluminium</t>
  </si>
  <si>
    <t>Fourniture et pose de volet roulant motorises</t>
  </si>
  <si>
    <t xml:space="preserve">Placards sous paillasse en aluminium </t>
  </si>
  <si>
    <t>Fourniture et pose des grilles de défense y/c peinture</t>
  </si>
  <si>
    <t>Fourniture et pose des portes métalliques y/c quincaillerie et peinture</t>
  </si>
  <si>
    <t>Fourniture et pose de portail complet en grille métallique simple ou double y/c quincaillerie et peinture</t>
  </si>
  <si>
    <t>Main courante de diamètre 50mm y/c peinture</t>
  </si>
  <si>
    <t>Tôle découpe laser</t>
  </si>
  <si>
    <t>Faux plafond en staff lisse</t>
  </si>
  <si>
    <t>Peinture griffe étanche sur murs extérieurs</t>
  </si>
  <si>
    <t>Peinture vinylique sur murs extérieurs</t>
  </si>
  <si>
    <t xml:space="preserve">Peinture acrylique sur murs et plafonds intérieurs </t>
  </si>
  <si>
    <t>Peinture glycérophtalique laquée sur murs &amp; plafonds intérieurs</t>
  </si>
  <si>
    <t>Plaque signalétique</t>
  </si>
  <si>
    <t xml:space="preserve">Mat de drapeau H=6 m  yc drapeau </t>
  </si>
  <si>
    <t>Enseigne lumineuse y/c support métallique</t>
  </si>
  <si>
    <t>Rideau d'obscurité</t>
  </si>
  <si>
    <t xml:space="preserve">Décapage et nettoyage général du terrain </t>
  </si>
  <si>
    <t>Regards non visitable de 0,40x0,40 m y/c tampon en béton armé</t>
  </si>
  <si>
    <t>Regards non visitable de 0,50x0,50 m y/c tampon en béton armé</t>
  </si>
  <si>
    <t>Regards non visitable de 0,60x0,60 m y/c tampon en béton armé</t>
  </si>
  <si>
    <t>Placards avec grenier à vantaux ouvrant à la française ou coulissants y compris faux cadre et quincaillerie et  peinture</t>
  </si>
  <si>
    <t>Pré-installation des vidéoprojecteurs</t>
  </si>
  <si>
    <t xml:space="preserve">Siege de wc à l'anglaise pour P.M.R </t>
  </si>
  <si>
    <t>Mur de clôture decoratif en agglos avec claire voie</t>
  </si>
  <si>
    <t>Fourniture et plantation de petites plantes</t>
  </si>
  <si>
    <t>RABAIS OU MAJORATION EN POURCENTAGE</t>
  </si>
  <si>
    <t xml:space="preserve">RABAIS OU MAJORATION EN VALEURS </t>
  </si>
  <si>
    <t>AOO AU RABAIS OU A MAJORATION N°  21/INV-INZ/2026 - LOT1</t>
  </si>
  <si>
    <t>LOT N°1 : Les travaux de construction du lycée qualifiant Al Farabi à la commune d’Ait Melloul - Préfecture d’Inzegane Ait Melloul</t>
  </si>
  <si>
    <t xml:space="preserve">  Fait à:…............................le:…...............  </t>
  </si>
  <si>
    <t xml:space="preserve"> Cachet et signature du concurrent: </t>
  </si>
  <si>
    <t>Plancher corps creux de 25+7 à 10cm avec poutrelles jumelées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</si>
</sst>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F_-;\-* #,##0.00\ _F_-;_-* &quot;-&quot;??\ _F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b/>
      <sz val="11"/>
      <color theme="3" tint="-0.499984740745262"/>
      <name val="Times New Roman"/>
      <family val="1"/>
    </font>
    <font>
      <b/>
      <i/>
      <u/>
      <sz val="13"/>
      <color theme="3" tint="-0.499984740745262"/>
      <name val="Times New Roman"/>
      <family val="1"/>
    </font>
    <font>
      <b/>
      <sz val="12"/>
      <name val="Times New Roman"/>
      <family val="1"/>
    </font>
    <font>
      <i/>
      <u/>
      <sz val="11"/>
      <name val="Times New Roman"/>
      <family val="1"/>
    </font>
    <font>
      <b/>
      <i/>
      <sz val="12"/>
      <name val="Times New Roman"/>
      <family val="1"/>
    </font>
    <font>
      <b/>
      <sz val="11"/>
      <color theme="1"/>
      <name val="Times New Roman"/>
      <family val="1"/>
    </font>
    <font>
      <b/>
      <i/>
      <u/>
      <sz val="13"/>
      <color theme="1"/>
      <name val="Times New Roman"/>
      <family val="1"/>
    </font>
    <font>
      <b/>
      <i/>
      <u/>
      <sz val="11"/>
      <name val="Times New Roman"/>
      <family val="1"/>
    </font>
    <font>
      <b/>
      <sz val="14"/>
      <color rgb="FF000000"/>
      <name val="Times New Roman"/>
      <family val="1"/>
    </font>
    <font>
      <b/>
      <sz val="16"/>
      <color indexed="8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1"/>
      <color rgb="FF000000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medium">
        <color indexed="64"/>
      </right>
      <top/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hair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</cellStyleXfs>
  <cellXfs count="78">
    <xf numFmtId="0" fontId="0" fillId="0" borderId="0" xfId="0"/>
    <xf numFmtId="0" fontId="5" fillId="0" borderId="0" xfId="0" applyFont="1"/>
    <xf numFmtId="0" fontId="6" fillId="0" borderId="0" xfId="0" applyFont="1"/>
    <xf numFmtId="0" fontId="8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4" fontId="8" fillId="3" borderId="14" xfId="0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3" borderId="4" xfId="0" applyNumberFormat="1" applyFont="1" applyFill="1" applyBorder="1" applyAlignment="1">
      <alignment horizontal="center" vertical="center"/>
    </xf>
    <xf numFmtId="4" fontId="10" fillId="3" borderId="14" xfId="0" applyNumberFormat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4" xfId="0" applyNumberFormat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/>
    </xf>
    <xf numFmtId="4" fontId="7" fillId="3" borderId="2" xfId="0" applyNumberFormat="1" applyFont="1" applyFill="1" applyBorder="1" applyAlignment="1">
      <alignment horizontal="center"/>
    </xf>
    <xf numFmtId="164" fontId="7" fillId="3" borderId="15" xfId="2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4" fontId="10" fillId="2" borderId="10" xfId="4" applyNumberFormat="1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4" fontId="10" fillId="3" borderId="7" xfId="0" applyNumberFormat="1" applyFont="1" applyFill="1" applyBorder="1" applyAlignment="1">
      <alignment horizontal="center" vertical="center"/>
    </xf>
    <xf numFmtId="0" fontId="7" fillId="3" borderId="20" xfId="1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4" fontId="7" fillId="3" borderId="19" xfId="0" applyNumberFormat="1" applyFont="1" applyFill="1" applyBorder="1" applyAlignment="1">
      <alignment horizontal="center" vertical="center"/>
    </xf>
    <xf numFmtId="0" fontId="5" fillId="0" borderId="11" xfId="0" applyFont="1" applyBorder="1"/>
    <xf numFmtId="0" fontId="7" fillId="2" borderId="13" xfId="11" applyFont="1" applyFill="1" applyBorder="1" applyAlignment="1">
      <alignment horizontal="center" vertical="center" wrapText="1"/>
    </xf>
    <xf numFmtId="0" fontId="7" fillId="2" borderId="12" xfId="11" applyFont="1" applyFill="1" applyBorder="1" applyAlignment="1">
      <alignment horizontal="center" vertical="center" wrapText="1"/>
    </xf>
    <xf numFmtId="2" fontId="7" fillId="2" borderId="12" xfId="11" applyNumberFormat="1" applyFont="1" applyFill="1" applyBorder="1" applyAlignment="1">
      <alignment horizontal="center" vertical="center" wrapText="1"/>
    </xf>
    <xf numFmtId="0" fontId="7" fillId="2" borderId="10" xfId="11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/>
    </xf>
    <xf numFmtId="4" fontId="19" fillId="0" borderId="17" xfId="0" applyNumberFormat="1" applyFont="1" applyBorder="1" applyAlignment="1">
      <alignment horizontal="center" vertical="center"/>
    </xf>
    <xf numFmtId="2" fontId="7" fillId="3" borderId="2" xfId="1" applyNumberFormat="1" applyFont="1" applyFill="1" applyBorder="1" applyAlignment="1">
      <alignment vertical="center" wrapText="1"/>
    </xf>
    <xf numFmtId="0" fontId="13" fillId="4" borderId="23" xfId="0" applyFont="1" applyFill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0" fillId="0" borderId="23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9" fillId="3" borderId="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2" fontId="7" fillId="0" borderId="2" xfId="1" applyNumberFormat="1" applyFont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21" xfId="0" applyFont="1" applyFill="1" applyBorder="1" applyAlignment="1">
      <alignment vertical="center" wrapText="1"/>
    </xf>
    <xf numFmtId="0" fontId="9" fillId="3" borderId="22" xfId="0" applyFont="1" applyFill="1" applyBorder="1" applyAlignment="1">
      <alignment vertical="center" wrapText="1"/>
    </xf>
    <xf numFmtId="0" fontId="14" fillId="3" borderId="22" xfId="0" applyFont="1" applyFill="1" applyBorder="1" applyAlignment="1">
      <alignment vertical="center" wrapText="1"/>
    </xf>
    <xf numFmtId="0" fontId="20" fillId="0" borderId="0" xfId="0" applyFont="1" applyAlignment="1">
      <alignment wrapText="1"/>
    </xf>
    <xf numFmtId="0" fontId="11" fillId="3" borderId="3" xfId="0" applyFont="1" applyFill="1" applyBorder="1" applyAlignment="1">
      <alignment vertical="center" wrapText="1"/>
    </xf>
    <xf numFmtId="0" fontId="15" fillId="3" borderId="3" xfId="0" applyFont="1" applyFill="1" applyBorder="1" applyAlignment="1">
      <alignment vertical="center" wrapText="1"/>
    </xf>
    <xf numFmtId="2" fontId="7" fillId="3" borderId="3" xfId="1" applyNumberFormat="1" applyFont="1" applyFill="1" applyBorder="1" applyAlignment="1">
      <alignment vertical="center" wrapText="1"/>
    </xf>
    <xf numFmtId="0" fontId="13" fillId="4" borderId="22" xfId="0" applyFont="1" applyFill="1" applyBorder="1" applyAlignment="1">
      <alignment vertical="center" wrapText="1"/>
    </xf>
    <xf numFmtId="2" fontId="7" fillId="3" borderId="21" xfId="1" applyNumberFormat="1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4" fontId="7" fillId="0" borderId="14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7" fillId="0" borderId="2" xfId="1" applyFont="1" applyBorder="1" applyAlignment="1">
      <alignment horizontal="center"/>
    </xf>
    <xf numFmtId="4" fontId="7" fillId="0" borderId="2" xfId="0" applyNumberFormat="1" applyFont="1" applyBorder="1" applyAlignment="1">
      <alignment horizontal="center"/>
    </xf>
    <xf numFmtId="164" fontId="7" fillId="0" borderId="15" xfId="2" applyFont="1" applyFill="1" applyBorder="1" applyAlignment="1">
      <alignment horizontal="center"/>
    </xf>
    <xf numFmtId="0" fontId="15" fillId="0" borderId="3" xfId="0" applyFont="1" applyBorder="1" applyAlignment="1">
      <alignment vertical="center" wrapText="1"/>
    </xf>
    <xf numFmtId="4" fontId="7" fillId="0" borderId="19" xfId="0" applyNumberFormat="1" applyFont="1" applyBorder="1" applyAlignment="1">
      <alignment horizontal="center" vertical="center"/>
    </xf>
    <xf numFmtId="0" fontId="19" fillId="3" borderId="0" xfId="0" applyFont="1" applyFill="1" applyAlignment="1">
      <alignment horizontal="right"/>
    </xf>
    <xf numFmtId="4" fontId="19" fillId="0" borderId="0" xfId="0" applyNumberFormat="1" applyFont="1" applyAlignment="1">
      <alignment horizontal="center" vertical="center"/>
    </xf>
    <xf numFmtId="4" fontId="10" fillId="2" borderId="26" xfId="4" applyNumberFormat="1" applyFont="1" applyFill="1" applyBorder="1" applyAlignment="1">
      <alignment horizontal="center" vertical="center"/>
    </xf>
    <xf numFmtId="4" fontId="0" fillId="0" borderId="0" xfId="0" applyNumberFormat="1"/>
    <xf numFmtId="0" fontId="21" fillId="0" borderId="0" xfId="0" applyFont="1" applyAlignment="1">
      <alignment wrapText="1"/>
    </xf>
    <xf numFmtId="1" fontId="17" fillId="0" borderId="0" xfId="6" applyNumberFormat="1" applyFont="1" applyFill="1" applyBorder="1" applyAlignment="1">
      <alignment horizontal="center" vertical="center" readingOrder="1"/>
    </xf>
    <xf numFmtId="0" fontId="16" fillId="0" borderId="0" xfId="0" applyFont="1" applyAlignment="1">
      <alignment horizontal="left" wrapText="1"/>
    </xf>
    <xf numFmtId="164" fontId="4" fillId="0" borderId="0" xfId="6" applyFont="1" applyFill="1" applyBorder="1" applyAlignment="1">
      <alignment horizontal="center" vertical="center" wrapText="1" readingOrder="1"/>
    </xf>
    <xf numFmtId="0" fontId="12" fillId="2" borderId="6" xfId="3" applyFont="1" applyFill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/>
    </xf>
    <xf numFmtId="0" fontId="12" fillId="2" borderId="5" xfId="3" applyFont="1" applyFill="1" applyBorder="1" applyAlignment="1">
      <alignment horizontal="center" vertical="center"/>
    </xf>
    <xf numFmtId="0" fontId="21" fillId="0" borderId="0" xfId="0" applyFont="1" applyAlignment="1">
      <alignment horizontal="left" wrapText="1"/>
    </xf>
    <xf numFmtId="0" fontId="19" fillId="3" borderId="17" xfId="0" applyFont="1" applyFill="1" applyBorder="1" applyAlignment="1">
      <alignment horizontal="left"/>
    </xf>
    <xf numFmtId="0" fontId="12" fillId="2" borderId="24" xfId="3" applyFont="1" applyFill="1" applyBorder="1" applyAlignment="1">
      <alignment horizontal="center" vertical="center"/>
    </xf>
    <xf numFmtId="0" fontId="12" fillId="2" borderId="25" xfId="3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/>
    </xf>
  </cellXfs>
  <cellStyles count="13">
    <cellStyle name="Milliers 2" xfId="5" xr:uid="{00000000-0005-0000-0000-000000000000}"/>
    <cellStyle name="Milliers 2 2" xfId="6" xr:uid="{00000000-0005-0000-0000-000001000000}"/>
    <cellStyle name="Milliers 3" xfId="9" xr:uid="{00000000-0005-0000-0000-000002000000}"/>
    <cellStyle name="Milliers 3 3" xfId="4" xr:uid="{00000000-0005-0000-0000-000003000000}"/>
    <cellStyle name="Milliers 5 2" xfId="10" xr:uid="{00000000-0005-0000-0000-000004000000}"/>
    <cellStyle name="Milliers 6" xfId="2" xr:uid="{00000000-0005-0000-0000-000005000000}"/>
    <cellStyle name="Normal" xfId="0" builtinId="0"/>
    <cellStyle name="Normal 2" xfId="1" xr:uid="{00000000-0005-0000-0000-000007000000}"/>
    <cellStyle name="Normal 2 10 2" xfId="3" xr:uid="{00000000-0005-0000-0000-000008000000}"/>
    <cellStyle name="Normal 2 2" xfId="11" xr:uid="{00000000-0005-0000-0000-000009000000}"/>
    <cellStyle name="Normal 2 2 2" xfId="7" xr:uid="{00000000-0005-0000-0000-00000A000000}"/>
    <cellStyle name="Normal 3" xfId="8" xr:uid="{00000000-0005-0000-0000-00000B000000}"/>
    <cellStyle name="Normal 6 2" xfId="12" xr:uid="{00000000-0005-0000-0000-00000C000000}"/>
  </cellStyles>
  <dxfs count="43"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2"/>
  <sheetViews>
    <sheetView tabSelected="1" topLeftCell="A256" workbookViewId="0">
      <selection activeCell="C52" sqref="C52"/>
    </sheetView>
  </sheetViews>
  <sheetFormatPr baseColWidth="10" defaultRowHeight="15.75" x14ac:dyDescent="0.25"/>
  <cols>
    <col min="1" max="1" width="6.28515625" style="1" customWidth="1"/>
    <col min="2" max="2" width="65.7109375" style="39" customWidth="1"/>
    <col min="3" max="3" width="6.28515625" style="28" customWidth="1"/>
    <col min="4" max="4" width="13.42578125" style="1" customWidth="1"/>
    <col min="5" max="5" width="15.28515625" style="1" customWidth="1"/>
    <col min="6" max="6" width="20.28515625" style="2" customWidth="1"/>
    <col min="7" max="7" width="17.140625" customWidth="1"/>
    <col min="8" max="8" width="12.7109375" bestFit="1" customWidth="1"/>
  </cols>
  <sheetData>
    <row r="1" spans="1:6" ht="23.45" customHeight="1" x14ac:dyDescent="0.25">
      <c r="A1" s="67" t="s">
        <v>272</v>
      </c>
      <c r="B1" s="67"/>
      <c r="C1" s="67"/>
      <c r="D1" s="67"/>
      <c r="E1" s="67"/>
      <c r="F1" s="67"/>
    </row>
    <row r="2" spans="1:6" ht="33.6" customHeight="1" x14ac:dyDescent="0.3">
      <c r="A2" s="68" t="s">
        <v>273</v>
      </c>
      <c r="B2" s="68"/>
      <c r="C2" s="68"/>
      <c r="D2" s="68"/>
      <c r="E2" s="68"/>
      <c r="F2" s="68"/>
    </row>
    <row r="3" spans="1:6" ht="21" customHeight="1" x14ac:dyDescent="0.25">
      <c r="A3" s="69" t="s">
        <v>210</v>
      </c>
      <c r="B3" s="69"/>
      <c r="C3" s="69"/>
      <c r="D3" s="69"/>
      <c r="E3" s="69"/>
      <c r="F3" s="69"/>
    </row>
    <row r="4" spans="1:6" ht="16.5" thickBot="1" x14ac:dyDescent="0.3">
      <c r="C4" s="1"/>
    </row>
    <row r="5" spans="1:6" thickBot="1" x14ac:dyDescent="0.3">
      <c r="A5" s="29" t="s">
        <v>80</v>
      </c>
      <c r="B5" s="30" t="s">
        <v>81</v>
      </c>
      <c r="C5" s="30" t="s">
        <v>82</v>
      </c>
      <c r="D5" s="31" t="s">
        <v>211</v>
      </c>
      <c r="E5" s="31" t="s">
        <v>212</v>
      </c>
      <c r="F5" s="32" t="s">
        <v>213</v>
      </c>
    </row>
    <row r="6" spans="1:6" ht="17.25" x14ac:dyDescent="0.25">
      <c r="A6" s="3"/>
      <c r="B6" s="40" t="s">
        <v>138</v>
      </c>
      <c r="C6" s="4"/>
      <c r="D6" s="5"/>
      <c r="E6" s="5"/>
      <c r="F6" s="6"/>
    </row>
    <row r="7" spans="1:6" x14ac:dyDescent="0.25">
      <c r="A7" s="7"/>
      <c r="B7" s="41" t="s">
        <v>203</v>
      </c>
      <c r="C7" s="8"/>
      <c r="D7" s="9"/>
      <c r="E7" s="9"/>
      <c r="F7" s="10"/>
    </row>
    <row r="8" spans="1:6" ht="15" x14ac:dyDescent="0.25">
      <c r="A8" s="11">
        <v>1</v>
      </c>
      <c r="B8" s="42" t="s">
        <v>261</v>
      </c>
      <c r="C8" s="12" t="s">
        <v>233</v>
      </c>
      <c r="D8" s="13">
        <v>1</v>
      </c>
      <c r="E8" s="14">
        <v>20000</v>
      </c>
      <c r="F8" s="15">
        <f>D8*E8</f>
        <v>20000</v>
      </c>
    </row>
    <row r="9" spans="1:6" ht="28.5" x14ac:dyDescent="0.25">
      <c r="A9" s="11">
        <f>A8+1</f>
        <v>2</v>
      </c>
      <c r="B9" s="42" t="s">
        <v>115</v>
      </c>
      <c r="C9" s="12" t="s">
        <v>54</v>
      </c>
      <c r="D9" s="13">
        <v>1070</v>
      </c>
      <c r="E9" s="14">
        <v>30</v>
      </c>
      <c r="F9" s="15">
        <f>D9*E9</f>
        <v>32100</v>
      </c>
    </row>
    <row r="10" spans="1:6" ht="15" x14ac:dyDescent="0.25">
      <c r="A10" s="11">
        <f>+A9+1</f>
        <v>3</v>
      </c>
      <c r="B10" s="42" t="s">
        <v>133</v>
      </c>
      <c r="C10" s="12" t="s">
        <v>54</v>
      </c>
      <c r="D10" s="13">
        <v>1070</v>
      </c>
      <c r="E10" s="14">
        <v>40</v>
      </c>
      <c r="F10" s="15">
        <f>D10*E10</f>
        <v>42800</v>
      </c>
    </row>
    <row r="11" spans="1:6" ht="15" x14ac:dyDescent="0.25">
      <c r="A11" s="11">
        <f>+A10+1</f>
        <v>4</v>
      </c>
      <c r="B11" s="42" t="s">
        <v>134</v>
      </c>
      <c r="C11" s="12" t="s">
        <v>54</v>
      </c>
      <c r="D11" s="13">
        <v>110</v>
      </c>
      <c r="E11" s="14">
        <v>40</v>
      </c>
      <c r="F11" s="15">
        <f>D11*E11</f>
        <v>4400</v>
      </c>
    </row>
    <row r="12" spans="1:6" x14ac:dyDescent="0.25">
      <c r="A12" s="7"/>
      <c r="B12" s="41" t="s">
        <v>55</v>
      </c>
      <c r="C12" s="16"/>
      <c r="D12" s="17"/>
      <c r="E12" s="17"/>
      <c r="F12" s="18"/>
    </row>
    <row r="13" spans="1:6" ht="15" x14ac:dyDescent="0.25">
      <c r="A13" s="11">
        <f>A11+1</f>
        <v>5</v>
      </c>
      <c r="B13" s="42" t="s">
        <v>56</v>
      </c>
      <c r="C13" s="12" t="s">
        <v>54</v>
      </c>
      <c r="D13" s="13">
        <v>98</v>
      </c>
      <c r="E13" s="14">
        <v>500</v>
      </c>
      <c r="F13" s="15">
        <f>D13*E13</f>
        <v>49000</v>
      </c>
    </row>
    <row r="14" spans="1:6" ht="15" x14ac:dyDescent="0.25">
      <c r="A14" s="11">
        <f>+A13+1</f>
        <v>6</v>
      </c>
      <c r="B14" s="42" t="s">
        <v>57</v>
      </c>
      <c r="C14" s="12" t="s">
        <v>54</v>
      </c>
      <c r="D14" s="13">
        <v>36</v>
      </c>
      <c r="E14" s="14">
        <v>600</v>
      </c>
      <c r="F14" s="15">
        <f>D14*E14</f>
        <v>21600</v>
      </c>
    </row>
    <row r="15" spans="1:6" ht="15" x14ac:dyDescent="0.25">
      <c r="A15" s="11">
        <f>+A14+1</f>
        <v>7</v>
      </c>
      <c r="B15" s="42" t="s">
        <v>118</v>
      </c>
      <c r="C15" s="12" t="s">
        <v>54</v>
      </c>
      <c r="D15" s="13">
        <v>180</v>
      </c>
      <c r="E15" s="14">
        <v>150</v>
      </c>
      <c r="F15" s="15">
        <f>D15*E15</f>
        <v>27000</v>
      </c>
    </row>
    <row r="16" spans="1:6" ht="15" x14ac:dyDescent="0.25">
      <c r="A16" s="11">
        <f>+A15+1</f>
        <v>8</v>
      </c>
      <c r="B16" s="42" t="s">
        <v>114</v>
      </c>
      <c r="C16" s="12" t="s">
        <v>3</v>
      </c>
      <c r="D16" s="13">
        <v>360</v>
      </c>
      <c r="E16" s="14">
        <v>60</v>
      </c>
      <c r="F16" s="15">
        <f>D16*E16</f>
        <v>21600</v>
      </c>
    </row>
    <row r="17" spans="1:6" x14ac:dyDescent="0.25">
      <c r="A17" s="7"/>
      <c r="B17" s="41" t="s">
        <v>58</v>
      </c>
      <c r="C17" s="16"/>
      <c r="D17" s="17"/>
      <c r="E17" s="17"/>
      <c r="F17" s="18"/>
    </row>
    <row r="18" spans="1:6" ht="15" x14ac:dyDescent="0.25">
      <c r="A18" s="11">
        <f>A16+1</f>
        <v>9</v>
      </c>
      <c r="B18" s="42" t="s">
        <v>119</v>
      </c>
      <c r="C18" s="53" t="s">
        <v>3</v>
      </c>
      <c r="D18" s="13">
        <v>1480</v>
      </c>
      <c r="E18" s="14">
        <v>30</v>
      </c>
      <c r="F18" s="15">
        <f>D18*E18</f>
        <v>44400</v>
      </c>
    </row>
    <row r="19" spans="1:6" ht="15" customHeight="1" x14ac:dyDescent="0.25">
      <c r="A19" s="11">
        <f>+A18+1</f>
        <v>10</v>
      </c>
      <c r="B19" s="42" t="s">
        <v>59</v>
      </c>
      <c r="C19" s="53" t="s">
        <v>3</v>
      </c>
      <c r="D19" s="13">
        <v>1480</v>
      </c>
      <c r="E19" s="14">
        <v>120</v>
      </c>
      <c r="F19" s="15">
        <f>D19*E19</f>
        <v>177600</v>
      </c>
    </row>
    <row r="20" spans="1:6" x14ac:dyDescent="0.25">
      <c r="A20" s="7"/>
      <c r="B20" s="41" t="s">
        <v>60</v>
      </c>
      <c r="C20" s="57"/>
      <c r="D20" s="58"/>
      <c r="E20" s="17"/>
      <c r="F20" s="18"/>
    </row>
    <row r="21" spans="1:6" ht="15" x14ac:dyDescent="0.25">
      <c r="A21" s="11">
        <f>A19+1</f>
        <v>11</v>
      </c>
      <c r="B21" s="42" t="s">
        <v>61</v>
      </c>
      <c r="C21" s="53" t="s">
        <v>54</v>
      </c>
      <c r="D21" s="13">
        <v>306</v>
      </c>
      <c r="E21" s="14">
        <v>1000</v>
      </c>
      <c r="F21" s="15">
        <f>D21*E21</f>
        <v>306000</v>
      </c>
    </row>
    <row r="22" spans="1:6" ht="15" x14ac:dyDescent="0.25">
      <c r="A22" s="11">
        <f>+A21+1</f>
        <v>12</v>
      </c>
      <c r="B22" s="42" t="s">
        <v>62</v>
      </c>
      <c r="C22" s="53" t="s">
        <v>63</v>
      </c>
      <c r="D22" s="13">
        <f>+D21*90</f>
        <v>27540</v>
      </c>
      <c r="E22" s="14">
        <v>13</v>
      </c>
      <c r="F22" s="15">
        <f>D22*E22</f>
        <v>358020</v>
      </c>
    </row>
    <row r="23" spans="1:6" x14ac:dyDescent="0.25">
      <c r="A23" s="7"/>
      <c r="B23" s="41" t="s">
        <v>64</v>
      </c>
      <c r="C23" s="16"/>
      <c r="D23" s="17"/>
      <c r="E23" s="17"/>
      <c r="F23" s="18"/>
    </row>
    <row r="24" spans="1:6" ht="28.5" x14ac:dyDescent="0.25">
      <c r="A24" s="11">
        <f>A22+1</f>
        <v>13</v>
      </c>
      <c r="B24" s="42" t="s">
        <v>15</v>
      </c>
      <c r="C24" s="12" t="s">
        <v>1</v>
      </c>
      <c r="D24" s="13">
        <v>360</v>
      </c>
      <c r="E24" s="14">
        <v>120</v>
      </c>
      <c r="F24" s="15">
        <f t="shared" ref="F24:F30" si="0">D24*E24</f>
        <v>43200</v>
      </c>
    </row>
    <row r="25" spans="1:6" ht="28.5" x14ac:dyDescent="0.25">
      <c r="A25" s="11">
        <f>+A24+1</f>
        <v>14</v>
      </c>
      <c r="B25" s="42" t="s">
        <v>155</v>
      </c>
      <c r="C25" s="12" t="s">
        <v>1</v>
      </c>
      <c r="D25" s="13">
        <v>105</v>
      </c>
      <c r="E25" s="14">
        <v>160</v>
      </c>
      <c r="F25" s="15">
        <f t="shared" si="0"/>
        <v>16800</v>
      </c>
    </row>
    <row r="26" spans="1:6" ht="15" x14ac:dyDescent="0.25">
      <c r="A26" s="19">
        <f>A25+1</f>
        <v>15</v>
      </c>
      <c r="B26" s="42" t="s">
        <v>262</v>
      </c>
      <c r="C26" s="53" t="s">
        <v>0</v>
      </c>
      <c r="D26" s="13">
        <v>20</v>
      </c>
      <c r="E26" s="13">
        <v>550</v>
      </c>
      <c r="F26" s="54">
        <f t="shared" si="0"/>
        <v>11000</v>
      </c>
    </row>
    <row r="27" spans="1:6" ht="15" x14ac:dyDescent="0.25">
      <c r="A27" s="19">
        <f>+A26+1</f>
        <v>16</v>
      </c>
      <c r="B27" s="42" t="s">
        <v>263</v>
      </c>
      <c r="C27" s="53" t="s">
        <v>0</v>
      </c>
      <c r="D27" s="13">
        <v>12</v>
      </c>
      <c r="E27" s="13">
        <v>600</v>
      </c>
      <c r="F27" s="54">
        <f t="shared" si="0"/>
        <v>7200</v>
      </c>
    </row>
    <row r="28" spans="1:6" ht="15" x14ac:dyDescent="0.25">
      <c r="A28" s="19">
        <f>+A27+1</f>
        <v>17</v>
      </c>
      <c r="B28" s="42" t="s">
        <v>264</v>
      </c>
      <c r="C28" s="53" t="s">
        <v>0</v>
      </c>
      <c r="D28" s="13">
        <v>10</v>
      </c>
      <c r="E28" s="13">
        <v>700</v>
      </c>
      <c r="F28" s="54">
        <f t="shared" si="0"/>
        <v>7000</v>
      </c>
    </row>
    <row r="29" spans="1:6" ht="15" x14ac:dyDescent="0.25">
      <c r="A29" s="11">
        <f>A28+1</f>
        <v>18</v>
      </c>
      <c r="B29" s="42" t="s">
        <v>218</v>
      </c>
      <c r="C29" s="12" t="s">
        <v>0</v>
      </c>
      <c r="D29" s="13">
        <v>20</v>
      </c>
      <c r="E29" s="14">
        <v>800</v>
      </c>
      <c r="F29" s="15">
        <f t="shared" si="0"/>
        <v>16000</v>
      </c>
    </row>
    <row r="30" spans="1:6" ht="15" x14ac:dyDescent="0.25">
      <c r="A30" s="11">
        <f>+A29+1</f>
        <v>19</v>
      </c>
      <c r="B30" s="42" t="s">
        <v>219</v>
      </c>
      <c r="C30" s="12" t="s">
        <v>0</v>
      </c>
      <c r="D30" s="13">
        <v>1</v>
      </c>
      <c r="E30" s="14">
        <v>950</v>
      </c>
      <c r="F30" s="15">
        <f t="shared" si="0"/>
        <v>950</v>
      </c>
    </row>
    <row r="31" spans="1:6" ht="15" x14ac:dyDescent="0.25">
      <c r="A31" s="11">
        <f>+A30+1</f>
        <v>20</v>
      </c>
      <c r="B31" s="42" t="s">
        <v>154</v>
      </c>
      <c r="C31" s="12" t="s">
        <v>1</v>
      </c>
      <c r="D31" s="13">
        <v>28</v>
      </c>
      <c r="E31" s="14">
        <v>800</v>
      </c>
      <c r="F31" s="15">
        <f>ROUND(D31*E31,2)</f>
        <v>22400</v>
      </c>
    </row>
    <row r="32" spans="1:6" x14ac:dyDescent="0.25">
      <c r="A32" s="7"/>
      <c r="B32" s="41" t="s">
        <v>65</v>
      </c>
      <c r="C32" s="16"/>
      <c r="D32" s="17"/>
      <c r="E32" s="17"/>
      <c r="F32" s="18"/>
    </row>
    <row r="33" spans="1:6" ht="15" x14ac:dyDescent="0.25">
      <c r="A33" s="11">
        <f>A31+1</f>
        <v>21</v>
      </c>
      <c r="B33" s="42" t="s">
        <v>66</v>
      </c>
      <c r="C33" s="12" t="s">
        <v>54</v>
      </c>
      <c r="D33" s="13">
        <v>620</v>
      </c>
      <c r="E33" s="14">
        <v>1100</v>
      </c>
      <c r="F33" s="15">
        <f>D33*E33</f>
        <v>682000</v>
      </c>
    </row>
    <row r="34" spans="1:6" ht="15" x14ac:dyDescent="0.25">
      <c r="A34" s="11">
        <f>+A33+1</f>
        <v>22</v>
      </c>
      <c r="B34" s="42" t="s">
        <v>67</v>
      </c>
      <c r="C34" s="12" t="s">
        <v>63</v>
      </c>
      <c r="D34" s="13">
        <f>+D33*130</f>
        <v>80600</v>
      </c>
      <c r="E34" s="14">
        <v>13</v>
      </c>
      <c r="F34" s="15">
        <f>D34*E34</f>
        <v>1047800</v>
      </c>
    </row>
    <row r="35" spans="1:6" ht="15" x14ac:dyDescent="0.25">
      <c r="A35" s="11"/>
      <c r="B35" s="42" t="s">
        <v>121</v>
      </c>
      <c r="C35" s="12"/>
      <c r="D35" s="13"/>
      <c r="E35" s="14"/>
      <c r="F35" s="15"/>
    </row>
    <row r="36" spans="1:6" ht="15" x14ac:dyDescent="0.25">
      <c r="A36" s="11">
        <f>+A34+1</f>
        <v>23</v>
      </c>
      <c r="B36" s="42" t="s">
        <v>123</v>
      </c>
      <c r="C36" s="12" t="s">
        <v>3</v>
      </c>
      <c r="D36" s="13">
        <v>1150</v>
      </c>
      <c r="E36" s="14">
        <v>180</v>
      </c>
      <c r="F36" s="15">
        <f>D36*E36</f>
        <v>207000</v>
      </c>
    </row>
    <row r="37" spans="1:6" ht="15" x14ac:dyDescent="0.25">
      <c r="A37" s="11">
        <f>+A36+1</f>
        <v>24</v>
      </c>
      <c r="B37" s="42" t="s">
        <v>124</v>
      </c>
      <c r="C37" s="12" t="s">
        <v>3</v>
      </c>
      <c r="D37" s="13">
        <v>610</v>
      </c>
      <c r="E37" s="14">
        <v>220</v>
      </c>
      <c r="F37" s="15">
        <f>D37*E37</f>
        <v>134200</v>
      </c>
    </row>
    <row r="38" spans="1:6" ht="15" x14ac:dyDescent="0.25">
      <c r="A38" s="11">
        <f>+A37+1</f>
        <v>25</v>
      </c>
      <c r="B38" s="42" t="s">
        <v>122</v>
      </c>
      <c r="C38" s="12" t="s">
        <v>3</v>
      </c>
      <c r="D38" s="13">
        <v>400</v>
      </c>
      <c r="E38" s="14">
        <v>230</v>
      </c>
      <c r="F38" s="15">
        <f>D38*E38</f>
        <v>92000</v>
      </c>
    </row>
    <row r="39" spans="1:6" ht="15" x14ac:dyDescent="0.25">
      <c r="A39" s="11">
        <f>+A38+1</f>
        <v>26</v>
      </c>
      <c r="B39" s="42" t="s">
        <v>135</v>
      </c>
      <c r="C39" s="12" t="s">
        <v>3</v>
      </c>
      <c r="D39" s="13">
        <v>185</v>
      </c>
      <c r="E39" s="14">
        <v>280</v>
      </c>
      <c r="F39" s="15">
        <f>D39*E39</f>
        <v>51800</v>
      </c>
    </row>
    <row r="40" spans="1:6" ht="15" x14ac:dyDescent="0.25">
      <c r="A40" s="11">
        <f>+A39+1</f>
        <v>27</v>
      </c>
      <c r="B40" s="42" t="s">
        <v>276</v>
      </c>
      <c r="C40" s="12" t="s">
        <v>3</v>
      </c>
      <c r="D40" s="13">
        <v>370</v>
      </c>
      <c r="E40" s="14">
        <v>300</v>
      </c>
      <c r="F40" s="15">
        <f>D40*E40</f>
        <v>111000</v>
      </c>
    </row>
    <row r="41" spans="1:6" x14ac:dyDescent="0.25">
      <c r="A41" s="7"/>
      <c r="B41" s="41" t="s">
        <v>68</v>
      </c>
      <c r="C41" s="16"/>
      <c r="D41" s="17"/>
      <c r="E41" s="17"/>
      <c r="F41" s="18"/>
    </row>
    <row r="42" spans="1:6" ht="15" x14ac:dyDescent="0.25">
      <c r="A42" s="11">
        <f>+A40+1</f>
        <v>28</v>
      </c>
      <c r="B42" s="42" t="s">
        <v>202</v>
      </c>
      <c r="C42" s="12" t="s">
        <v>3</v>
      </c>
      <c r="D42" s="13">
        <v>2100</v>
      </c>
      <c r="E42" s="14">
        <v>180</v>
      </c>
      <c r="F42" s="15">
        <f>D42*E42</f>
        <v>378000</v>
      </c>
    </row>
    <row r="43" spans="1:6" ht="15" x14ac:dyDescent="0.25">
      <c r="A43" s="11">
        <f>A42+1</f>
        <v>29</v>
      </c>
      <c r="B43" s="42" t="s">
        <v>69</v>
      </c>
      <c r="C43" s="12" t="s">
        <v>3</v>
      </c>
      <c r="D43" s="13">
        <v>1400</v>
      </c>
      <c r="E43" s="14">
        <v>120</v>
      </c>
      <c r="F43" s="15">
        <f>D43*E43</f>
        <v>168000</v>
      </c>
    </row>
    <row r="44" spans="1:6" ht="15" x14ac:dyDescent="0.25">
      <c r="A44" s="11">
        <f>A43+1</f>
        <v>30</v>
      </c>
      <c r="B44" s="42" t="s">
        <v>100</v>
      </c>
      <c r="C44" s="12" t="s">
        <v>3</v>
      </c>
      <c r="D44" s="13">
        <v>10</v>
      </c>
      <c r="E44" s="14">
        <v>120</v>
      </c>
      <c r="F44" s="15">
        <f>D44*E44</f>
        <v>1200</v>
      </c>
    </row>
    <row r="45" spans="1:6" ht="15" x14ac:dyDescent="0.25">
      <c r="A45" s="11">
        <f>A44+1</f>
        <v>31</v>
      </c>
      <c r="B45" s="42" t="s">
        <v>70</v>
      </c>
      <c r="C45" s="12" t="s">
        <v>3</v>
      </c>
      <c r="D45" s="13">
        <v>440</v>
      </c>
      <c r="E45" s="14">
        <v>100</v>
      </c>
      <c r="F45" s="15">
        <f>D45*E45</f>
        <v>44000</v>
      </c>
    </row>
    <row r="46" spans="1:6" x14ac:dyDescent="0.25">
      <c r="A46" s="7"/>
      <c r="B46" s="41" t="s">
        <v>71</v>
      </c>
      <c r="C46" s="16"/>
      <c r="D46" s="17"/>
      <c r="E46" s="17"/>
      <c r="F46" s="18"/>
    </row>
    <row r="47" spans="1:6" ht="15" x14ac:dyDescent="0.25">
      <c r="A47" s="11">
        <f>A45+1</f>
        <v>32</v>
      </c>
      <c r="B47" s="42" t="s">
        <v>16</v>
      </c>
      <c r="C47" s="12" t="s">
        <v>3</v>
      </c>
      <c r="D47" s="13">
        <v>4100</v>
      </c>
      <c r="E47" s="14">
        <v>40</v>
      </c>
      <c r="F47" s="15">
        <f>D47*E47</f>
        <v>164000</v>
      </c>
    </row>
    <row r="48" spans="1:6" ht="28.5" x14ac:dyDescent="0.25">
      <c r="A48" s="11">
        <f>A47+1</f>
        <v>33</v>
      </c>
      <c r="B48" s="42" t="s">
        <v>72</v>
      </c>
      <c r="C48" s="12" t="s">
        <v>3</v>
      </c>
      <c r="D48" s="13">
        <f>5455+3185</f>
        <v>8640</v>
      </c>
      <c r="E48" s="14">
        <v>40</v>
      </c>
      <c r="F48" s="15">
        <f>D48*E48</f>
        <v>345600</v>
      </c>
    </row>
    <row r="49" spans="1:6" x14ac:dyDescent="0.25">
      <c r="A49" s="7"/>
      <c r="B49" s="41" t="s">
        <v>74</v>
      </c>
      <c r="C49" s="16"/>
      <c r="D49" s="17"/>
      <c r="E49" s="17"/>
      <c r="F49" s="18"/>
    </row>
    <row r="50" spans="1:6" ht="15" x14ac:dyDescent="0.25">
      <c r="A50" s="19">
        <f>A48+1</f>
        <v>34</v>
      </c>
      <c r="B50" s="42" t="s">
        <v>73</v>
      </c>
      <c r="C50" s="53" t="s">
        <v>1</v>
      </c>
      <c r="D50" s="13">
        <v>264</v>
      </c>
      <c r="E50" s="13">
        <v>50</v>
      </c>
      <c r="F50" s="54">
        <f t="shared" ref="F50:F59" si="1">D50*E50</f>
        <v>13200</v>
      </c>
    </row>
    <row r="51" spans="1:6" ht="15" x14ac:dyDescent="0.25">
      <c r="A51" s="11">
        <f t="shared" ref="A51:A59" si="2">A50+1</f>
        <v>35</v>
      </c>
      <c r="B51" s="42" t="s">
        <v>78</v>
      </c>
      <c r="C51" s="12" t="s">
        <v>3</v>
      </c>
      <c r="D51" s="13">
        <v>90</v>
      </c>
      <c r="E51" s="14">
        <v>250</v>
      </c>
      <c r="F51" s="15">
        <f t="shared" si="1"/>
        <v>22500</v>
      </c>
    </row>
    <row r="52" spans="1:6" ht="15" x14ac:dyDescent="0.25">
      <c r="A52" s="11">
        <f t="shared" si="2"/>
        <v>36</v>
      </c>
      <c r="B52" s="42" t="s">
        <v>120</v>
      </c>
      <c r="C52" s="12" t="s">
        <v>1</v>
      </c>
      <c r="D52" s="13">
        <v>24</v>
      </c>
      <c r="E52" s="14">
        <v>150</v>
      </c>
      <c r="F52" s="15">
        <f t="shared" si="1"/>
        <v>3600</v>
      </c>
    </row>
    <row r="53" spans="1:6" ht="15" x14ac:dyDescent="0.25">
      <c r="A53" s="19">
        <f t="shared" si="2"/>
        <v>37</v>
      </c>
      <c r="B53" s="42" t="s">
        <v>17</v>
      </c>
      <c r="C53" s="12" t="s">
        <v>0</v>
      </c>
      <c r="D53" s="13">
        <v>11</v>
      </c>
      <c r="E53" s="14">
        <v>500</v>
      </c>
      <c r="F53" s="15">
        <f t="shared" si="1"/>
        <v>5500</v>
      </c>
    </row>
    <row r="54" spans="1:6" ht="15" x14ac:dyDescent="0.25">
      <c r="A54" s="19">
        <f t="shared" si="2"/>
        <v>38</v>
      </c>
      <c r="B54" s="42" t="s">
        <v>117</v>
      </c>
      <c r="C54" s="12" t="s">
        <v>1</v>
      </c>
      <c r="D54" s="13">
        <v>30</v>
      </c>
      <c r="E54" s="14">
        <v>100</v>
      </c>
      <c r="F54" s="15">
        <f t="shared" si="1"/>
        <v>3000</v>
      </c>
    </row>
    <row r="55" spans="1:6" ht="15" x14ac:dyDescent="0.25">
      <c r="A55" s="19">
        <f t="shared" si="2"/>
        <v>39</v>
      </c>
      <c r="B55" s="42" t="s">
        <v>116</v>
      </c>
      <c r="C55" s="12" t="s">
        <v>1</v>
      </c>
      <c r="D55" s="13">
        <v>30</v>
      </c>
      <c r="E55" s="14">
        <v>100</v>
      </c>
      <c r="F55" s="15">
        <f t="shared" si="1"/>
        <v>3000</v>
      </c>
    </row>
    <row r="56" spans="1:6" ht="15" x14ac:dyDescent="0.25">
      <c r="A56" s="19">
        <f t="shared" si="2"/>
        <v>40</v>
      </c>
      <c r="B56" s="42" t="s">
        <v>136</v>
      </c>
      <c r="C56" s="12" t="s">
        <v>0</v>
      </c>
      <c r="D56" s="13">
        <v>11</v>
      </c>
      <c r="E56" s="14">
        <v>300</v>
      </c>
      <c r="F56" s="15">
        <f t="shared" si="1"/>
        <v>3300</v>
      </c>
    </row>
    <row r="57" spans="1:6" ht="15" x14ac:dyDescent="0.25">
      <c r="A57" s="11">
        <f t="shared" si="2"/>
        <v>41</v>
      </c>
      <c r="B57" s="42" t="s">
        <v>83</v>
      </c>
      <c r="C57" s="12" t="s">
        <v>1</v>
      </c>
      <c r="D57" s="13">
        <v>740</v>
      </c>
      <c r="E57" s="14">
        <v>40</v>
      </c>
      <c r="F57" s="15">
        <f t="shared" si="1"/>
        <v>29600</v>
      </c>
    </row>
    <row r="58" spans="1:6" ht="28.5" x14ac:dyDescent="0.25">
      <c r="A58" s="11">
        <f t="shared" si="2"/>
        <v>42</v>
      </c>
      <c r="B58" s="42" t="s">
        <v>91</v>
      </c>
      <c r="C58" s="12" t="s">
        <v>3</v>
      </c>
      <c r="D58" s="13">
        <v>96</v>
      </c>
      <c r="E58" s="14">
        <v>100</v>
      </c>
      <c r="F58" s="15">
        <f t="shared" si="1"/>
        <v>9600</v>
      </c>
    </row>
    <row r="59" spans="1:6" thickBot="1" x14ac:dyDescent="0.3">
      <c r="A59" s="11">
        <f t="shared" si="2"/>
        <v>43</v>
      </c>
      <c r="B59" s="42" t="s">
        <v>113</v>
      </c>
      <c r="C59" s="12" t="s">
        <v>1</v>
      </c>
      <c r="D59" s="13">
        <v>30</v>
      </c>
      <c r="E59" s="14">
        <v>450</v>
      </c>
      <c r="F59" s="15">
        <f t="shared" si="1"/>
        <v>13500</v>
      </c>
    </row>
    <row r="60" spans="1:6" ht="16.5" thickBot="1" x14ac:dyDescent="0.3">
      <c r="A60" s="70" t="str">
        <f>+"TOTAL "&amp;B6</f>
        <v>TOTAL A/ GROS ŒUVRES</v>
      </c>
      <c r="B60" s="71"/>
      <c r="C60" s="71"/>
      <c r="D60" s="71"/>
      <c r="E60" s="72"/>
      <c r="F60" s="20">
        <f>SUM(F6:F59)</f>
        <v>4762470</v>
      </c>
    </row>
    <row r="61" spans="1:6" ht="17.25" x14ac:dyDescent="0.25">
      <c r="A61" s="21"/>
      <c r="B61" s="43" t="s">
        <v>139</v>
      </c>
      <c r="C61" s="4"/>
      <c r="D61" s="5"/>
      <c r="E61" s="5"/>
      <c r="F61" s="22"/>
    </row>
    <row r="62" spans="1:6" ht="15" x14ac:dyDescent="0.25">
      <c r="A62" s="11">
        <f>+A59+1</f>
        <v>44</v>
      </c>
      <c r="B62" s="42" t="s">
        <v>18</v>
      </c>
      <c r="C62" s="12" t="s">
        <v>3</v>
      </c>
      <c r="D62" s="13">
        <v>1950</v>
      </c>
      <c r="E62" s="14">
        <v>30</v>
      </c>
      <c r="F62" s="15">
        <f t="shared" ref="F62:F69" si="3">D62*E62</f>
        <v>58500</v>
      </c>
    </row>
    <row r="63" spans="1:6" ht="15" x14ac:dyDescent="0.25">
      <c r="A63" s="11">
        <f>+A62+1</f>
        <v>45</v>
      </c>
      <c r="B63" s="42" t="s">
        <v>19</v>
      </c>
      <c r="C63" s="12" t="s">
        <v>3</v>
      </c>
      <c r="D63" s="13">
        <v>1950</v>
      </c>
      <c r="E63" s="14">
        <v>10</v>
      </c>
      <c r="F63" s="15">
        <f t="shared" si="3"/>
        <v>19500</v>
      </c>
    </row>
    <row r="64" spans="1:6" ht="15" x14ac:dyDescent="0.25">
      <c r="A64" s="11">
        <f>+A63+1</f>
        <v>46</v>
      </c>
      <c r="B64" s="42" t="s">
        <v>53</v>
      </c>
      <c r="C64" s="12" t="s">
        <v>3</v>
      </c>
      <c r="D64" s="13">
        <v>1950</v>
      </c>
      <c r="E64" s="14">
        <v>140</v>
      </c>
      <c r="F64" s="15">
        <f t="shared" si="3"/>
        <v>273000</v>
      </c>
    </row>
    <row r="65" spans="1:6" ht="15" x14ac:dyDescent="0.25">
      <c r="A65" s="11">
        <f>+A64+1</f>
        <v>47</v>
      </c>
      <c r="B65" s="42" t="s">
        <v>20</v>
      </c>
      <c r="C65" s="12" t="s">
        <v>1</v>
      </c>
      <c r="D65" s="13">
        <v>740</v>
      </c>
      <c r="E65" s="14">
        <v>40</v>
      </c>
      <c r="F65" s="15">
        <f t="shared" si="3"/>
        <v>29600</v>
      </c>
    </row>
    <row r="66" spans="1:6" ht="15" x14ac:dyDescent="0.25">
      <c r="A66" s="11">
        <f>+A65+1</f>
        <v>48</v>
      </c>
      <c r="B66" s="42" t="s">
        <v>137</v>
      </c>
      <c r="C66" s="12" t="s">
        <v>1</v>
      </c>
      <c r="D66" s="13">
        <v>740</v>
      </c>
      <c r="E66" s="14">
        <v>30</v>
      </c>
      <c r="F66" s="15">
        <f t="shared" si="3"/>
        <v>22200</v>
      </c>
    </row>
    <row r="67" spans="1:6" ht="15" x14ac:dyDescent="0.25">
      <c r="A67" s="11">
        <f>A66+1</f>
        <v>49</v>
      </c>
      <c r="B67" s="42" t="s">
        <v>21</v>
      </c>
      <c r="C67" s="12" t="s">
        <v>3</v>
      </c>
      <c r="D67" s="13">
        <v>1950</v>
      </c>
      <c r="E67" s="14">
        <v>50</v>
      </c>
      <c r="F67" s="15">
        <f t="shared" si="3"/>
        <v>97500</v>
      </c>
    </row>
    <row r="68" spans="1:6" ht="15" x14ac:dyDescent="0.25">
      <c r="A68" s="11">
        <f>+A67+1</f>
        <v>50</v>
      </c>
      <c r="B68" s="42" t="s">
        <v>22</v>
      </c>
      <c r="C68" s="12" t="s">
        <v>3</v>
      </c>
      <c r="D68" s="13">
        <v>95</v>
      </c>
      <c r="E68" s="14">
        <v>100</v>
      </c>
      <c r="F68" s="15">
        <f t="shared" si="3"/>
        <v>9500</v>
      </c>
    </row>
    <row r="69" spans="1:6" thickBot="1" x14ac:dyDescent="0.3">
      <c r="A69" s="11">
        <f>+A68+1</f>
        <v>51</v>
      </c>
      <c r="B69" s="42" t="s">
        <v>92</v>
      </c>
      <c r="C69" s="12" t="s">
        <v>0</v>
      </c>
      <c r="D69" s="13">
        <v>20</v>
      </c>
      <c r="E69" s="14">
        <v>400</v>
      </c>
      <c r="F69" s="15">
        <f t="shared" si="3"/>
        <v>8000</v>
      </c>
    </row>
    <row r="70" spans="1:6" ht="16.5" thickBot="1" x14ac:dyDescent="0.3">
      <c r="A70" s="70" t="str">
        <f>+"TOTAL "&amp;B61</f>
        <v>TOTAL B/ ETANCHEITE</v>
      </c>
      <c r="B70" s="71"/>
      <c r="C70" s="71"/>
      <c r="D70" s="71"/>
      <c r="E70" s="72"/>
      <c r="F70" s="20">
        <f>+SUM(F61:F69)</f>
        <v>517800</v>
      </c>
    </row>
    <row r="71" spans="1:6" ht="17.25" x14ac:dyDescent="0.25">
      <c r="A71" s="21"/>
      <c r="B71" s="44" t="s">
        <v>140</v>
      </c>
      <c r="C71" s="4"/>
      <c r="D71" s="5"/>
      <c r="E71" s="5"/>
      <c r="F71" s="22"/>
    </row>
    <row r="72" spans="1:6" ht="28.5" x14ac:dyDescent="0.25">
      <c r="A72" s="11">
        <f>+A69+1</f>
        <v>52</v>
      </c>
      <c r="B72" s="37" t="s">
        <v>234</v>
      </c>
      <c r="C72" s="53" t="s">
        <v>3</v>
      </c>
      <c r="D72" s="13">
        <v>2530</v>
      </c>
      <c r="E72" s="13">
        <v>130</v>
      </c>
      <c r="F72" s="15">
        <f t="shared" ref="F72:F78" si="4">D72*E72</f>
        <v>328900</v>
      </c>
    </row>
    <row r="73" spans="1:6" ht="28.5" x14ac:dyDescent="0.25">
      <c r="A73" s="11">
        <f t="shared" ref="A73:A78" si="5">+A72+1</f>
        <v>53</v>
      </c>
      <c r="B73" s="37" t="s">
        <v>235</v>
      </c>
      <c r="C73" s="53" t="s">
        <v>3</v>
      </c>
      <c r="D73" s="13">
        <v>530</v>
      </c>
      <c r="E73" s="13">
        <v>160</v>
      </c>
      <c r="F73" s="15">
        <f t="shared" si="4"/>
        <v>84800</v>
      </c>
    </row>
    <row r="74" spans="1:6" ht="28.5" x14ac:dyDescent="0.25">
      <c r="A74" s="11">
        <f t="shared" si="5"/>
        <v>54</v>
      </c>
      <c r="B74" s="37" t="s">
        <v>236</v>
      </c>
      <c r="C74" s="53" t="s">
        <v>3</v>
      </c>
      <c r="D74" s="13">
        <v>220</v>
      </c>
      <c r="E74" s="13">
        <v>160</v>
      </c>
      <c r="F74" s="15">
        <f t="shared" si="4"/>
        <v>35200</v>
      </c>
    </row>
    <row r="75" spans="1:6" ht="28.5" x14ac:dyDescent="0.25">
      <c r="A75" s="11">
        <f t="shared" si="5"/>
        <v>55</v>
      </c>
      <c r="B75" s="37" t="s">
        <v>237</v>
      </c>
      <c r="C75" s="53" t="s">
        <v>3</v>
      </c>
      <c r="D75" s="13">
        <v>850</v>
      </c>
      <c r="E75" s="13">
        <v>160</v>
      </c>
      <c r="F75" s="15">
        <f t="shared" si="4"/>
        <v>136000</v>
      </c>
    </row>
    <row r="76" spans="1:6" ht="15" x14ac:dyDescent="0.25">
      <c r="A76" s="11">
        <f t="shared" si="5"/>
        <v>56</v>
      </c>
      <c r="B76" s="37" t="s">
        <v>238</v>
      </c>
      <c r="C76" s="53" t="s">
        <v>3</v>
      </c>
      <c r="D76" s="13">
        <v>20</v>
      </c>
      <c r="E76" s="13">
        <v>1200</v>
      </c>
      <c r="F76" s="15">
        <f t="shared" si="4"/>
        <v>24000</v>
      </c>
    </row>
    <row r="77" spans="1:6" ht="28.5" x14ac:dyDescent="0.25">
      <c r="A77" s="11">
        <f t="shared" si="5"/>
        <v>57</v>
      </c>
      <c r="B77" s="37" t="s">
        <v>239</v>
      </c>
      <c r="C77" s="53" t="s">
        <v>1</v>
      </c>
      <c r="D77" s="13">
        <v>50</v>
      </c>
      <c r="E77" s="13">
        <v>100</v>
      </c>
      <c r="F77" s="15">
        <f t="shared" si="4"/>
        <v>5000</v>
      </c>
    </row>
    <row r="78" spans="1:6" ht="29.25" thickBot="1" x14ac:dyDescent="0.3">
      <c r="A78" s="11">
        <f t="shared" si="5"/>
        <v>58</v>
      </c>
      <c r="B78" s="38" t="s">
        <v>240</v>
      </c>
      <c r="C78" s="53" t="s">
        <v>1</v>
      </c>
      <c r="D78" s="13">
        <v>240</v>
      </c>
      <c r="E78" s="13">
        <v>140</v>
      </c>
      <c r="F78" s="15">
        <f t="shared" si="4"/>
        <v>33600</v>
      </c>
    </row>
    <row r="79" spans="1:6" ht="16.5" thickBot="1" x14ac:dyDescent="0.3">
      <c r="A79" s="70" t="str">
        <f>+"TOTAL "&amp;B71</f>
        <v>TOTAL C/ REVETEMENTS SOLS - MURS</v>
      </c>
      <c r="B79" s="71"/>
      <c r="C79" s="71"/>
      <c r="D79" s="71"/>
      <c r="E79" s="72"/>
      <c r="F79" s="20">
        <f>SUM(F71:F78)</f>
        <v>647500</v>
      </c>
    </row>
    <row r="80" spans="1:6" ht="17.25" x14ac:dyDescent="0.25">
      <c r="A80" s="3"/>
      <c r="B80" s="44" t="s">
        <v>141</v>
      </c>
      <c r="C80" s="4"/>
      <c r="D80" s="5"/>
      <c r="E80" s="5"/>
      <c r="F80" s="22"/>
    </row>
    <row r="81" spans="1:6" ht="17.25" x14ac:dyDescent="0.25">
      <c r="A81" s="23"/>
      <c r="B81" s="45" t="s">
        <v>204</v>
      </c>
      <c r="C81" s="4"/>
      <c r="D81" s="5"/>
      <c r="E81" s="5"/>
      <c r="F81" s="22"/>
    </row>
    <row r="82" spans="1:6" ht="15" x14ac:dyDescent="0.25">
      <c r="A82" s="11">
        <f>+A78+1</f>
        <v>59</v>
      </c>
      <c r="B82" s="37" t="s">
        <v>241</v>
      </c>
      <c r="C82" s="12" t="s">
        <v>3</v>
      </c>
      <c r="D82" s="13">
        <v>151</v>
      </c>
      <c r="E82" s="14">
        <v>900</v>
      </c>
      <c r="F82" s="15">
        <f t="shared" ref="F82:F95" si="6">D82*E82</f>
        <v>135900</v>
      </c>
    </row>
    <row r="83" spans="1:6" ht="28.5" x14ac:dyDescent="0.25">
      <c r="A83" s="11">
        <f>+A82+1</f>
        <v>60</v>
      </c>
      <c r="B83" s="37" t="s">
        <v>242</v>
      </c>
      <c r="C83" s="12" t="s">
        <v>3</v>
      </c>
      <c r="D83" s="13">
        <v>60</v>
      </c>
      <c r="E83" s="14">
        <v>800</v>
      </c>
      <c r="F83" s="15">
        <f t="shared" si="6"/>
        <v>48000</v>
      </c>
    </row>
    <row r="84" spans="1:6" ht="28.5" x14ac:dyDescent="0.25">
      <c r="A84" s="11">
        <f>+A83+1</f>
        <v>61</v>
      </c>
      <c r="B84" s="37" t="s">
        <v>265</v>
      </c>
      <c r="C84" s="12" t="s">
        <v>3</v>
      </c>
      <c r="D84" s="13">
        <v>42</v>
      </c>
      <c r="E84" s="14">
        <v>1000</v>
      </c>
      <c r="F84" s="15">
        <f t="shared" si="6"/>
        <v>42000</v>
      </c>
    </row>
    <row r="85" spans="1:6" ht="17.25" x14ac:dyDescent="0.25">
      <c r="A85" s="11"/>
      <c r="B85" s="46" t="s">
        <v>205</v>
      </c>
      <c r="C85" s="12"/>
      <c r="D85" s="13"/>
      <c r="E85" s="14"/>
      <c r="F85" s="15">
        <f t="shared" si="6"/>
        <v>0</v>
      </c>
    </row>
    <row r="86" spans="1:6" ht="15" x14ac:dyDescent="0.25">
      <c r="A86" s="11">
        <f>+A84+1</f>
        <v>62</v>
      </c>
      <c r="B86" s="37" t="s">
        <v>243</v>
      </c>
      <c r="C86" s="12" t="s">
        <v>3</v>
      </c>
      <c r="D86" s="13">
        <v>297</v>
      </c>
      <c r="E86" s="14">
        <v>1100</v>
      </c>
      <c r="F86" s="15">
        <f t="shared" si="6"/>
        <v>326700</v>
      </c>
    </row>
    <row r="87" spans="1:6" ht="15" x14ac:dyDescent="0.25">
      <c r="A87" s="11">
        <f>+A86+1</f>
        <v>63</v>
      </c>
      <c r="B87" s="37" t="s">
        <v>244</v>
      </c>
      <c r="C87" s="12" t="s">
        <v>3</v>
      </c>
      <c r="D87" s="13">
        <v>3.5</v>
      </c>
      <c r="E87" s="14">
        <v>1300</v>
      </c>
      <c r="F87" s="15">
        <f t="shared" si="6"/>
        <v>4550</v>
      </c>
    </row>
    <row r="88" spans="1:6" ht="15" x14ac:dyDescent="0.25">
      <c r="A88" s="11">
        <f>+A87+1</f>
        <v>64</v>
      </c>
      <c r="B88" s="37" t="s">
        <v>245</v>
      </c>
      <c r="C88" s="12" t="s">
        <v>3</v>
      </c>
      <c r="D88" s="13">
        <v>18</v>
      </c>
      <c r="E88" s="14">
        <v>800</v>
      </c>
      <c r="F88" s="15">
        <f t="shared" si="6"/>
        <v>14400</v>
      </c>
    </row>
    <row r="89" spans="1:6" ht="15" x14ac:dyDescent="0.25">
      <c r="A89" s="11">
        <f>+A88+1</f>
        <v>65</v>
      </c>
      <c r="B89" s="37" t="s">
        <v>246</v>
      </c>
      <c r="C89" s="12" t="s">
        <v>3</v>
      </c>
      <c r="D89" s="13">
        <v>60</v>
      </c>
      <c r="E89" s="14">
        <v>800</v>
      </c>
      <c r="F89" s="15">
        <f t="shared" si="6"/>
        <v>48000</v>
      </c>
    </row>
    <row r="90" spans="1:6" ht="17.25" x14ac:dyDescent="0.25">
      <c r="A90" s="11"/>
      <c r="B90" s="46" t="s">
        <v>206</v>
      </c>
      <c r="C90" s="12"/>
      <c r="D90" s="13"/>
      <c r="E90" s="14"/>
      <c r="F90" s="15">
        <f t="shared" si="6"/>
        <v>0</v>
      </c>
    </row>
    <row r="91" spans="1:6" ht="15" x14ac:dyDescent="0.25">
      <c r="A91" s="11">
        <f>+A89+1</f>
        <v>66</v>
      </c>
      <c r="B91" s="37" t="s">
        <v>247</v>
      </c>
      <c r="C91" s="12" t="s">
        <v>3</v>
      </c>
      <c r="D91" s="13">
        <v>120</v>
      </c>
      <c r="E91" s="14">
        <v>600</v>
      </c>
      <c r="F91" s="15">
        <f t="shared" si="6"/>
        <v>72000</v>
      </c>
    </row>
    <row r="92" spans="1:6" ht="28.5" x14ac:dyDescent="0.25">
      <c r="A92" s="11">
        <f>+A91+1</f>
        <v>67</v>
      </c>
      <c r="B92" s="37" t="s">
        <v>248</v>
      </c>
      <c r="C92" s="12" t="s">
        <v>3</v>
      </c>
      <c r="D92" s="13">
        <v>42</v>
      </c>
      <c r="E92" s="14">
        <v>850</v>
      </c>
      <c r="F92" s="15">
        <f t="shared" si="6"/>
        <v>35700</v>
      </c>
    </row>
    <row r="93" spans="1:6" ht="28.5" x14ac:dyDescent="0.25">
      <c r="A93" s="11">
        <f>+A92+1</f>
        <v>68</v>
      </c>
      <c r="B93" s="37" t="s">
        <v>249</v>
      </c>
      <c r="C93" s="12" t="s">
        <v>3</v>
      </c>
      <c r="D93" s="13">
        <v>36</v>
      </c>
      <c r="E93" s="14">
        <v>900</v>
      </c>
      <c r="F93" s="15">
        <f t="shared" si="6"/>
        <v>32400</v>
      </c>
    </row>
    <row r="94" spans="1:6" ht="15" x14ac:dyDescent="0.25">
      <c r="A94" s="11">
        <f>+A93+1</f>
        <v>69</v>
      </c>
      <c r="B94" s="37" t="s">
        <v>250</v>
      </c>
      <c r="C94" s="12" t="s">
        <v>1</v>
      </c>
      <c r="D94" s="13">
        <v>118</v>
      </c>
      <c r="E94" s="14">
        <v>200</v>
      </c>
      <c r="F94" s="15">
        <f t="shared" si="6"/>
        <v>23600</v>
      </c>
    </row>
    <row r="95" spans="1:6" thickBot="1" x14ac:dyDescent="0.3">
      <c r="A95" s="11">
        <f>+A94+1</f>
        <v>70</v>
      </c>
      <c r="B95" s="38" t="s">
        <v>251</v>
      </c>
      <c r="C95" s="12" t="s">
        <v>3</v>
      </c>
      <c r="D95" s="13">
        <v>220</v>
      </c>
      <c r="E95" s="14">
        <v>1000</v>
      </c>
      <c r="F95" s="15">
        <f t="shared" si="6"/>
        <v>220000</v>
      </c>
    </row>
    <row r="96" spans="1:6" ht="16.5" thickBot="1" x14ac:dyDescent="0.3">
      <c r="A96" s="70" t="str">
        <f>+"TOTAL "&amp;B80</f>
        <v>TOTAL D/ MENUISERIE BOIS - ALUMINUIM - METALLIQUE</v>
      </c>
      <c r="B96" s="71"/>
      <c r="C96" s="71"/>
      <c r="D96" s="71"/>
      <c r="E96" s="72"/>
      <c r="F96" s="20">
        <f>SUM(F80:F95)</f>
        <v>1003250</v>
      </c>
    </row>
    <row r="97" spans="1:6" ht="17.25" x14ac:dyDescent="0.25">
      <c r="A97" s="3"/>
      <c r="B97" s="43" t="s">
        <v>142</v>
      </c>
      <c r="C97" s="4"/>
      <c r="D97" s="5"/>
      <c r="E97" s="5"/>
      <c r="F97" s="22"/>
    </row>
    <row r="98" spans="1:6" thickBot="1" x14ac:dyDescent="0.3">
      <c r="A98" s="11">
        <f>+A95+1</f>
        <v>71</v>
      </c>
      <c r="B98" s="47" t="s">
        <v>252</v>
      </c>
      <c r="C98" s="12" t="s">
        <v>3</v>
      </c>
      <c r="D98" s="13">
        <v>285</v>
      </c>
      <c r="E98" s="14">
        <v>130</v>
      </c>
      <c r="F98" s="15">
        <f>D98*E98</f>
        <v>37050</v>
      </c>
    </row>
    <row r="99" spans="1:6" ht="16.5" thickBot="1" x14ac:dyDescent="0.3">
      <c r="A99" s="70" t="str">
        <f>+"TOTAL "&amp;B97</f>
        <v>TOTAL E/ FAUX PLAFOND - PLATRERIE</v>
      </c>
      <c r="B99" s="71"/>
      <c r="C99" s="71"/>
      <c r="D99" s="71"/>
      <c r="E99" s="72"/>
      <c r="F99" s="20">
        <f>SUM(F97:F98)</f>
        <v>37050</v>
      </c>
    </row>
    <row r="100" spans="1:6" ht="17.25" x14ac:dyDescent="0.25">
      <c r="A100" s="3"/>
      <c r="B100" s="43" t="s">
        <v>143</v>
      </c>
      <c r="C100" s="4"/>
      <c r="D100" s="5"/>
      <c r="E100" s="5"/>
      <c r="F100" s="22"/>
    </row>
    <row r="101" spans="1:6" ht="15" x14ac:dyDescent="0.25">
      <c r="A101" s="11"/>
      <c r="B101" s="48" t="s">
        <v>161</v>
      </c>
      <c r="C101" s="16"/>
      <c r="D101" s="17"/>
      <c r="E101" s="17"/>
      <c r="F101" s="18"/>
    </row>
    <row r="102" spans="1:6" ht="15" x14ac:dyDescent="0.25">
      <c r="A102" s="11">
        <f>A98+1</f>
        <v>72</v>
      </c>
      <c r="B102" s="42" t="s">
        <v>176</v>
      </c>
      <c r="C102" s="12" t="s">
        <v>2</v>
      </c>
      <c r="D102" s="13">
        <v>1</v>
      </c>
      <c r="E102" s="14">
        <v>40000</v>
      </c>
      <c r="F102" s="15">
        <f>IF(E102="","",ROUND((D102*E102),2))</f>
        <v>40000</v>
      </c>
    </row>
    <row r="103" spans="1:6" ht="15" x14ac:dyDescent="0.25">
      <c r="A103" s="11"/>
      <c r="B103" s="48" t="s">
        <v>156</v>
      </c>
      <c r="C103" s="16"/>
      <c r="D103" s="17"/>
      <c r="E103" s="17"/>
      <c r="F103" s="18"/>
    </row>
    <row r="104" spans="1:6" ht="15" x14ac:dyDescent="0.25">
      <c r="A104" s="11">
        <f>+A102+1</f>
        <v>73</v>
      </c>
      <c r="B104" s="42" t="s">
        <v>157</v>
      </c>
      <c r="C104" s="12" t="s">
        <v>0</v>
      </c>
      <c r="D104" s="13">
        <v>2</v>
      </c>
      <c r="E104" s="14">
        <v>700</v>
      </c>
      <c r="F104" s="15">
        <f>IF(E104="","",ROUND((D104*E104),2))</f>
        <v>1400</v>
      </c>
    </row>
    <row r="105" spans="1:6" ht="15" x14ac:dyDescent="0.25">
      <c r="A105" s="11">
        <f>1+A104</f>
        <v>74</v>
      </c>
      <c r="B105" s="42" t="s">
        <v>158</v>
      </c>
      <c r="C105" s="12" t="s">
        <v>0</v>
      </c>
      <c r="D105" s="13">
        <v>1</v>
      </c>
      <c r="E105" s="14">
        <v>950</v>
      </c>
      <c r="F105" s="15">
        <f>IF(E105="","",ROUND((D105*E105),2))</f>
        <v>950</v>
      </c>
    </row>
    <row r="106" spans="1:6" ht="15" x14ac:dyDescent="0.25">
      <c r="A106" s="11">
        <f>1+A105</f>
        <v>75</v>
      </c>
      <c r="B106" s="42" t="s">
        <v>159</v>
      </c>
      <c r="C106" s="12" t="s">
        <v>0</v>
      </c>
      <c r="D106" s="13">
        <v>2</v>
      </c>
      <c r="E106" s="14">
        <v>500</v>
      </c>
      <c r="F106" s="15">
        <f>IF(E106="","",ROUND((D106*E106),2))</f>
        <v>1000</v>
      </c>
    </row>
    <row r="107" spans="1:6" ht="15" x14ac:dyDescent="0.25">
      <c r="A107" s="11">
        <f>1+A106</f>
        <v>76</v>
      </c>
      <c r="B107" s="42" t="s">
        <v>160</v>
      </c>
      <c r="C107" s="12" t="s">
        <v>0</v>
      </c>
      <c r="D107" s="13">
        <v>8</v>
      </c>
      <c r="E107" s="14">
        <v>200</v>
      </c>
      <c r="F107" s="15">
        <f>IF(E107="","",ROUND((D107*E107),2))</f>
        <v>1600</v>
      </c>
    </row>
    <row r="108" spans="1:6" x14ac:dyDescent="0.25">
      <c r="A108" s="7"/>
      <c r="B108" s="48" t="s">
        <v>87</v>
      </c>
      <c r="C108" s="8"/>
      <c r="D108" s="9"/>
      <c r="E108" s="9"/>
      <c r="F108" s="24"/>
    </row>
    <row r="109" spans="1:6" ht="15" x14ac:dyDescent="0.25">
      <c r="A109" s="11">
        <f>+A107+1</f>
        <v>77</v>
      </c>
      <c r="B109" s="42" t="s">
        <v>84</v>
      </c>
      <c r="C109" s="12" t="s">
        <v>2</v>
      </c>
      <c r="D109" s="13">
        <v>1</v>
      </c>
      <c r="E109" s="14">
        <v>5000</v>
      </c>
      <c r="F109" s="15">
        <f>D109*E109</f>
        <v>5000</v>
      </c>
    </row>
    <row r="110" spans="1:6" ht="15" x14ac:dyDescent="0.25">
      <c r="A110" s="11">
        <f>1+A109</f>
        <v>78</v>
      </c>
      <c r="B110" s="42" t="s">
        <v>23</v>
      </c>
      <c r="C110" s="12" t="s">
        <v>2</v>
      </c>
      <c r="D110" s="13">
        <v>1</v>
      </c>
      <c r="E110" s="14">
        <v>1000</v>
      </c>
      <c r="F110" s="15">
        <f>D110*E110</f>
        <v>1000</v>
      </c>
    </row>
    <row r="111" spans="1:6" ht="15" x14ac:dyDescent="0.25">
      <c r="A111" s="11"/>
      <c r="B111" s="48" t="s">
        <v>42</v>
      </c>
      <c r="C111" s="16"/>
      <c r="D111" s="17"/>
      <c r="E111" s="17"/>
      <c r="F111" s="18"/>
    </row>
    <row r="112" spans="1:6" ht="15" x14ac:dyDescent="0.25">
      <c r="A112" s="19">
        <f>+A110+1</f>
        <v>79</v>
      </c>
      <c r="B112" s="42" t="s">
        <v>98</v>
      </c>
      <c r="C112" s="53" t="s">
        <v>0</v>
      </c>
      <c r="D112" s="13">
        <v>1</v>
      </c>
      <c r="E112" s="13">
        <v>10000</v>
      </c>
      <c r="F112" s="54">
        <f>D112*E112</f>
        <v>10000</v>
      </c>
    </row>
    <row r="113" spans="1:6" ht="15" x14ac:dyDescent="0.25">
      <c r="A113" s="19">
        <f>1+A112</f>
        <v>80</v>
      </c>
      <c r="B113" s="42" t="s">
        <v>224</v>
      </c>
      <c r="C113" s="53" t="s">
        <v>0</v>
      </c>
      <c r="D113" s="13">
        <v>8</v>
      </c>
      <c r="E113" s="13">
        <v>2000</v>
      </c>
      <c r="F113" s="54">
        <f>D113*E113</f>
        <v>16000</v>
      </c>
    </row>
    <row r="114" spans="1:6" ht="15" x14ac:dyDescent="0.25">
      <c r="A114" s="19">
        <f>1+A113</f>
        <v>81</v>
      </c>
      <c r="B114" s="42" t="s">
        <v>232</v>
      </c>
      <c r="C114" s="53" t="s">
        <v>0</v>
      </c>
      <c r="D114" s="61">
        <v>14</v>
      </c>
      <c r="E114" s="61">
        <v>800</v>
      </c>
      <c r="F114" s="54">
        <f>D114*E114</f>
        <v>11200</v>
      </c>
    </row>
    <row r="115" spans="1:6" ht="15" x14ac:dyDescent="0.25">
      <c r="A115" s="11"/>
      <c r="B115" s="48" t="s">
        <v>4</v>
      </c>
      <c r="C115" s="16"/>
      <c r="D115" s="17"/>
      <c r="E115" s="17"/>
      <c r="F115" s="18"/>
    </row>
    <row r="116" spans="1:6" ht="15" x14ac:dyDescent="0.25">
      <c r="A116" s="11">
        <f>A114+1</f>
        <v>82</v>
      </c>
      <c r="B116" s="42" t="s">
        <v>195</v>
      </c>
      <c r="C116" s="12" t="s">
        <v>1</v>
      </c>
      <c r="D116" s="13">
        <v>85</v>
      </c>
      <c r="E116" s="14">
        <v>200</v>
      </c>
      <c r="F116" s="15">
        <f>D116*E116</f>
        <v>17000</v>
      </c>
    </row>
    <row r="117" spans="1:6" ht="15" x14ac:dyDescent="0.25">
      <c r="A117" s="11">
        <f>A116+1</f>
        <v>83</v>
      </c>
      <c r="B117" s="42" t="s">
        <v>196</v>
      </c>
      <c r="C117" s="12" t="s">
        <v>1</v>
      </c>
      <c r="D117" s="13">
        <f>10+15</f>
        <v>25</v>
      </c>
      <c r="E117" s="14">
        <v>140</v>
      </c>
      <c r="F117" s="15">
        <f>D117*E117</f>
        <v>3500</v>
      </c>
    </row>
    <row r="118" spans="1:6" ht="15" x14ac:dyDescent="0.25">
      <c r="A118" s="11">
        <f>A117+1</f>
        <v>84</v>
      </c>
      <c r="B118" s="42" t="s">
        <v>197</v>
      </c>
      <c r="C118" s="12" t="s">
        <v>1</v>
      </c>
      <c r="D118" s="13">
        <v>455</v>
      </c>
      <c r="E118" s="14">
        <v>120</v>
      </c>
      <c r="F118" s="15">
        <f>D118*E118</f>
        <v>54600</v>
      </c>
    </row>
    <row r="119" spans="1:6" ht="15" x14ac:dyDescent="0.25">
      <c r="A119" s="11">
        <f>A118+1</f>
        <v>85</v>
      </c>
      <c r="B119" s="42" t="s">
        <v>198</v>
      </c>
      <c r="C119" s="12" t="s">
        <v>1</v>
      </c>
      <c r="D119" s="13">
        <v>65</v>
      </c>
      <c r="E119" s="14">
        <v>100</v>
      </c>
      <c r="F119" s="15">
        <f>D119*E119</f>
        <v>6500</v>
      </c>
    </row>
    <row r="120" spans="1:6" x14ac:dyDescent="0.25">
      <c r="A120" s="7"/>
      <c r="B120" s="48" t="s">
        <v>5</v>
      </c>
      <c r="C120" s="16"/>
      <c r="D120" s="17"/>
      <c r="E120" s="17"/>
      <c r="F120" s="18"/>
    </row>
    <row r="121" spans="1:6" ht="15" x14ac:dyDescent="0.25">
      <c r="A121" s="11">
        <f>+A119+1</f>
        <v>86</v>
      </c>
      <c r="B121" s="42" t="s">
        <v>77</v>
      </c>
      <c r="C121" s="12" t="s">
        <v>1</v>
      </c>
      <c r="D121" s="13">
        <v>10</v>
      </c>
      <c r="E121" s="14">
        <v>80</v>
      </c>
      <c r="F121" s="15">
        <f>D121*E121</f>
        <v>800</v>
      </c>
    </row>
    <row r="122" spans="1:6" ht="15" x14ac:dyDescent="0.25">
      <c r="A122" s="11">
        <f>+A121+1</f>
        <v>87</v>
      </c>
      <c r="B122" s="42" t="s">
        <v>76</v>
      </c>
      <c r="C122" s="12" t="s">
        <v>1</v>
      </c>
      <c r="D122" s="13">
        <v>10</v>
      </c>
      <c r="E122" s="14">
        <v>120</v>
      </c>
      <c r="F122" s="15">
        <f>D122*E122</f>
        <v>1200</v>
      </c>
    </row>
    <row r="123" spans="1:6" x14ac:dyDescent="0.25">
      <c r="A123" s="7"/>
      <c r="B123" s="48" t="s">
        <v>6</v>
      </c>
      <c r="C123" s="16"/>
      <c r="D123" s="17"/>
      <c r="E123" s="17"/>
      <c r="F123" s="18"/>
    </row>
    <row r="124" spans="1:6" ht="15" x14ac:dyDescent="0.25">
      <c r="A124" s="11">
        <f>A122+1</f>
        <v>88</v>
      </c>
      <c r="B124" s="42" t="s">
        <v>93</v>
      </c>
      <c r="C124" s="12" t="s">
        <v>0</v>
      </c>
      <c r="D124" s="13">
        <v>8</v>
      </c>
      <c r="E124" s="14">
        <v>200</v>
      </c>
      <c r="F124" s="15">
        <f t="shared" ref="F124:F130" si="7">D124*E124</f>
        <v>1600</v>
      </c>
    </row>
    <row r="125" spans="1:6" ht="15" x14ac:dyDescent="0.25">
      <c r="A125" s="11">
        <f t="shared" ref="A125:A130" si="8">A124+1</f>
        <v>89</v>
      </c>
      <c r="B125" s="42" t="s">
        <v>94</v>
      </c>
      <c r="C125" s="12" t="s">
        <v>0</v>
      </c>
      <c r="D125" s="13">
        <v>8</v>
      </c>
      <c r="E125" s="14">
        <v>210</v>
      </c>
      <c r="F125" s="15">
        <f t="shared" si="7"/>
        <v>1680</v>
      </c>
    </row>
    <row r="126" spans="1:6" ht="15" x14ac:dyDescent="0.25">
      <c r="A126" s="11">
        <f t="shared" si="8"/>
        <v>90</v>
      </c>
      <c r="B126" s="42" t="s">
        <v>7</v>
      </c>
      <c r="C126" s="12" t="s">
        <v>0</v>
      </c>
      <c r="D126" s="13">
        <v>32</v>
      </c>
      <c r="E126" s="14">
        <v>150</v>
      </c>
      <c r="F126" s="15">
        <f t="shared" si="7"/>
        <v>4800</v>
      </c>
    </row>
    <row r="127" spans="1:6" ht="15" x14ac:dyDescent="0.25">
      <c r="A127" s="11">
        <f t="shared" si="8"/>
        <v>91</v>
      </c>
      <c r="B127" s="42" t="s">
        <v>177</v>
      </c>
      <c r="C127" s="12" t="s">
        <v>0</v>
      </c>
      <c r="D127" s="13">
        <v>24</v>
      </c>
      <c r="E127" s="14">
        <v>180</v>
      </c>
      <c r="F127" s="15">
        <f t="shared" si="7"/>
        <v>4320</v>
      </c>
    </row>
    <row r="128" spans="1:6" ht="15" x14ac:dyDescent="0.25">
      <c r="A128" s="11">
        <f t="shared" si="8"/>
        <v>92</v>
      </c>
      <c r="B128" s="42" t="s">
        <v>75</v>
      </c>
      <c r="C128" s="12" t="s">
        <v>0</v>
      </c>
      <c r="D128" s="13">
        <v>24</v>
      </c>
      <c r="E128" s="14">
        <v>190</v>
      </c>
      <c r="F128" s="15">
        <f t="shared" si="7"/>
        <v>4560</v>
      </c>
    </row>
    <row r="129" spans="1:6" ht="15" x14ac:dyDescent="0.25">
      <c r="A129" s="11">
        <f t="shared" si="8"/>
        <v>93</v>
      </c>
      <c r="B129" s="42" t="s">
        <v>8</v>
      </c>
      <c r="C129" s="12" t="s">
        <v>0</v>
      </c>
      <c r="D129" s="13">
        <v>18</v>
      </c>
      <c r="E129" s="14">
        <v>200</v>
      </c>
      <c r="F129" s="15">
        <f t="shared" si="7"/>
        <v>3600</v>
      </c>
    </row>
    <row r="130" spans="1:6" ht="15" x14ac:dyDescent="0.25">
      <c r="A130" s="11">
        <f t="shared" si="8"/>
        <v>94</v>
      </c>
      <c r="B130" s="42" t="s">
        <v>9</v>
      </c>
      <c r="C130" s="12" t="s">
        <v>0</v>
      </c>
      <c r="D130" s="13">
        <v>30</v>
      </c>
      <c r="E130" s="14">
        <v>100</v>
      </c>
      <c r="F130" s="15">
        <f t="shared" si="7"/>
        <v>3000</v>
      </c>
    </row>
    <row r="131" spans="1:6" x14ac:dyDescent="0.25">
      <c r="A131" s="7"/>
      <c r="B131" s="48" t="s">
        <v>10</v>
      </c>
      <c r="C131" s="16"/>
      <c r="D131" s="17"/>
      <c r="E131" s="17"/>
      <c r="F131" s="18"/>
    </row>
    <row r="132" spans="1:6" ht="15" x14ac:dyDescent="0.25">
      <c r="A132" s="11">
        <f>A130+1</f>
        <v>95</v>
      </c>
      <c r="B132" s="35" t="s">
        <v>24</v>
      </c>
      <c r="C132" s="12" t="s">
        <v>0</v>
      </c>
      <c r="D132" s="14">
        <v>47</v>
      </c>
      <c r="E132" s="14">
        <v>180</v>
      </c>
      <c r="F132" s="15">
        <f t="shared" ref="F132:F137" si="9">D132*E132</f>
        <v>8460</v>
      </c>
    </row>
    <row r="133" spans="1:6" ht="15" x14ac:dyDescent="0.25">
      <c r="A133" s="11">
        <f>A132+1</f>
        <v>96</v>
      </c>
      <c r="B133" s="35" t="s">
        <v>104</v>
      </c>
      <c r="C133" s="12" t="s">
        <v>0</v>
      </c>
      <c r="D133" s="14">
        <v>2</v>
      </c>
      <c r="E133" s="14">
        <v>200</v>
      </c>
      <c r="F133" s="15">
        <f t="shared" si="9"/>
        <v>400</v>
      </c>
    </row>
    <row r="134" spans="1:6" ht="15" x14ac:dyDescent="0.25">
      <c r="A134" s="11">
        <f>A133+1</f>
        <v>97</v>
      </c>
      <c r="B134" s="35" t="s">
        <v>25</v>
      </c>
      <c r="C134" s="12" t="s">
        <v>0</v>
      </c>
      <c r="D134" s="14">
        <v>40</v>
      </c>
      <c r="E134" s="14">
        <v>80</v>
      </c>
      <c r="F134" s="15">
        <f t="shared" si="9"/>
        <v>3200</v>
      </c>
    </row>
    <row r="135" spans="1:6" ht="15" x14ac:dyDescent="0.25">
      <c r="A135" s="11">
        <f>A134+1</f>
        <v>98</v>
      </c>
      <c r="B135" s="35" t="s">
        <v>110</v>
      </c>
      <c r="C135" s="12" t="s">
        <v>0</v>
      </c>
      <c r="D135" s="14">
        <v>6</v>
      </c>
      <c r="E135" s="14">
        <v>100</v>
      </c>
      <c r="F135" s="15">
        <f t="shared" si="9"/>
        <v>600</v>
      </c>
    </row>
    <row r="136" spans="1:6" ht="15" x14ac:dyDescent="0.25">
      <c r="A136" s="11">
        <f>A135+1</f>
        <v>99</v>
      </c>
      <c r="B136" s="35" t="s">
        <v>26</v>
      </c>
      <c r="C136" s="12" t="s">
        <v>0</v>
      </c>
      <c r="D136" s="14">
        <v>6</v>
      </c>
      <c r="E136" s="14">
        <v>600</v>
      </c>
      <c r="F136" s="15">
        <f t="shared" si="9"/>
        <v>3600</v>
      </c>
    </row>
    <row r="137" spans="1:6" ht="15" x14ac:dyDescent="0.25">
      <c r="A137" s="11">
        <f>+A136+1</f>
        <v>100</v>
      </c>
      <c r="B137" s="35" t="s">
        <v>27</v>
      </c>
      <c r="C137" s="12" t="s">
        <v>0</v>
      </c>
      <c r="D137" s="14">
        <v>8</v>
      </c>
      <c r="E137" s="14">
        <v>400</v>
      </c>
      <c r="F137" s="15">
        <f t="shared" si="9"/>
        <v>3200</v>
      </c>
    </row>
    <row r="138" spans="1:6" x14ac:dyDescent="0.25">
      <c r="A138" s="7"/>
      <c r="B138" s="48" t="s">
        <v>11</v>
      </c>
      <c r="C138" s="16"/>
      <c r="D138" s="17"/>
      <c r="E138" s="17"/>
      <c r="F138" s="18"/>
    </row>
    <row r="139" spans="1:6" ht="15" x14ac:dyDescent="0.25">
      <c r="A139" s="11">
        <f>A137+1</f>
        <v>101</v>
      </c>
      <c r="B139" s="35" t="s">
        <v>105</v>
      </c>
      <c r="C139" s="12" t="s">
        <v>0</v>
      </c>
      <c r="D139" s="14">
        <v>158</v>
      </c>
      <c r="E139" s="14">
        <v>400</v>
      </c>
      <c r="F139" s="15">
        <f t="shared" ref="F139:F146" si="10">D139*E139</f>
        <v>63200</v>
      </c>
    </row>
    <row r="140" spans="1:6" ht="15" x14ac:dyDescent="0.25">
      <c r="A140" s="11">
        <f t="shared" ref="A140:A146" si="11">1+A139</f>
        <v>102</v>
      </c>
      <c r="B140" s="35" t="s">
        <v>230</v>
      </c>
      <c r="C140" s="12" t="s">
        <v>0</v>
      </c>
      <c r="D140" s="14">
        <v>55</v>
      </c>
      <c r="E140" s="14">
        <v>140</v>
      </c>
      <c r="F140" s="15">
        <f t="shared" si="10"/>
        <v>7700</v>
      </c>
    </row>
    <row r="141" spans="1:6" ht="15" x14ac:dyDescent="0.25">
      <c r="A141" s="11">
        <f t="shared" si="11"/>
        <v>103</v>
      </c>
      <c r="B141" s="35" t="s">
        <v>231</v>
      </c>
      <c r="C141" s="12" t="s">
        <v>0</v>
      </c>
      <c r="D141" s="14">
        <v>35</v>
      </c>
      <c r="E141" s="14">
        <v>160</v>
      </c>
      <c r="F141" s="15">
        <f t="shared" si="10"/>
        <v>5600</v>
      </c>
    </row>
    <row r="142" spans="1:6" ht="15" x14ac:dyDescent="0.25">
      <c r="A142" s="11">
        <f t="shared" si="11"/>
        <v>104</v>
      </c>
      <c r="B142" s="35" t="s">
        <v>85</v>
      </c>
      <c r="C142" s="12" t="s">
        <v>0</v>
      </c>
      <c r="D142" s="14">
        <v>11</v>
      </c>
      <c r="E142" s="14">
        <v>200</v>
      </c>
      <c r="F142" s="15">
        <f t="shared" si="10"/>
        <v>2200</v>
      </c>
    </row>
    <row r="143" spans="1:6" ht="15" x14ac:dyDescent="0.25">
      <c r="A143" s="11">
        <f t="shared" si="11"/>
        <v>105</v>
      </c>
      <c r="B143" s="35" t="s">
        <v>86</v>
      </c>
      <c r="C143" s="12" t="s">
        <v>0</v>
      </c>
      <c r="D143" s="14">
        <v>15</v>
      </c>
      <c r="E143" s="14">
        <v>250</v>
      </c>
      <c r="F143" s="15">
        <f t="shared" si="10"/>
        <v>3750</v>
      </c>
    </row>
    <row r="144" spans="1:6" ht="15" x14ac:dyDescent="0.25">
      <c r="A144" s="11">
        <f t="shared" si="11"/>
        <v>106</v>
      </c>
      <c r="B144" s="35" t="s">
        <v>178</v>
      </c>
      <c r="C144" s="12" t="s">
        <v>0</v>
      </c>
      <c r="D144" s="14">
        <v>35</v>
      </c>
      <c r="E144" s="14">
        <v>140</v>
      </c>
      <c r="F144" s="15">
        <f t="shared" si="10"/>
        <v>4900</v>
      </c>
    </row>
    <row r="145" spans="1:6" ht="15" x14ac:dyDescent="0.25">
      <c r="A145" s="11">
        <f t="shared" si="11"/>
        <v>107</v>
      </c>
      <c r="B145" s="35" t="s">
        <v>179</v>
      </c>
      <c r="C145" s="12" t="s">
        <v>0</v>
      </c>
      <c r="D145" s="14">
        <v>8</v>
      </c>
      <c r="E145" s="14">
        <v>300</v>
      </c>
      <c r="F145" s="15">
        <f t="shared" si="10"/>
        <v>2400</v>
      </c>
    </row>
    <row r="146" spans="1:6" ht="15" x14ac:dyDescent="0.25">
      <c r="A146" s="11">
        <f t="shared" si="11"/>
        <v>108</v>
      </c>
      <c r="B146" s="35" t="s">
        <v>199</v>
      </c>
      <c r="C146" s="12" t="s">
        <v>0</v>
      </c>
      <c r="D146" s="14">
        <v>9</v>
      </c>
      <c r="E146" s="14">
        <v>800</v>
      </c>
      <c r="F146" s="15">
        <f t="shared" si="10"/>
        <v>7200</v>
      </c>
    </row>
    <row r="147" spans="1:6" x14ac:dyDescent="0.25">
      <c r="A147" s="7"/>
      <c r="B147" s="48" t="s">
        <v>12</v>
      </c>
      <c r="C147" s="16"/>
      <c r="D147" s="17"/>
      <c r="E147" s="17"/>
      <c r="F147" s="18"/>
    </row>
    <row r="148" spans="1:6" ht="15" x14ac:dyDescent="0.25">
      <c r="A148" s="11">
        <f>A146+1</f>
        <v>109</v>
      </c>
      <c r="B148" s="35" t="s">
        <v>28</v>
      </c>
      <c r="C148" s="12" t="s">
        <v>0</v>
      </c>
      <c r="D148" s="14">
        <v>52</v>
      </c>
      <c r="E148" s="14">
        <v>400</v>
      </c>
      <c r="F148" s="15">
        <f>D148*E148</f>
        <v>20800</v>
      </c>
    </row>
    <row r="149" spans="1:6" ht="15" x14ac:dyDescent="0.25">
      <c r="A149" s="11">
        <f>A148+1</f>
        <v>110</v>
      </c>
      <c r="B149" s="35" t="s">
        <v>13</v>
      </c>
      <c r="C149" s="12" t="s">
        <v>0</v>
      </c>
      <c r="D149" s="14">
        <v>3</v>
      </c>
      <c r="E149" s="14">
        <v>600</v>
      </c>
      <c r="F149" s="15">
        <f>D149*E149</f>
        <v>1800</v>
      </c>
    </row>
    <row r="150" spans="1:6" x14ac:dyDescent="0.25">
      <c r="A150" s="7"/>
      <c r="B150" s="48" t="s">
        <v>102</v>
      </c>
      <c r="C150" s="16"/>
      <c r="D150" s="17"/>
      <c r="E150" s="17"/>
      <c r="F150" s="18"/>
    </row>
    <row r="151" spans="1:6" ht="15" x14ac:dyDescent="0.25">
      <c r="A151" s="11">
        <f>+A149+1</f>
        <v>111</v>
      </c>
      <c r="B151" s="35" t="s">
        <v>90</v>
      </c>
      <c r="C151" s="12" t="s">
        <v>0</v>
      </c>
      <c r="D151" s="14">
        <v>8</v>
      </c>
      <c r="E151" s="14">
        <v>500</v>
      </c>
      <c r="F151" s="15">
        <f>D151*E151</f>
        <v>4000</v>
      </c>
    </row>
    <row r="152" spans="1:6" ht="15" x14ac:dyDescent="0.25">
      <c r="A152" s="11">
        <f>+A151+1</f>
        <v>112</v>
      </c>
      <c r="B152" s="35" t="s">
        <v>101</v>
      </c>
      <c r="C152" s="12" t="s">
        <v>1</v>
      </c>
      <c r="D152" s="14">
        <v>210</v>
      </c>
      <c r="E152" s="14">
        <v>40</v>
      </c>
      <c r="F152" s="15">
        <f>D152*E152</f>
        <v>8400</v>
      </c>
    </row>
    <row r="153" spans="1:6" thickBot="1" x14ac:dyDescent="0.3">
      <c r="A153" s="11">
        <f>+A152+1</f>
        <v>113</v>
      </c>
      <c r="B153" s="35" t="s">
        <v>103</v>
      </c>
      <c r="C153" s="12" t="s">
        <v>1</v>
      </c>
      <c r="D153" s="14">
        <v>380</v>
      </c>
      <c r="E153" s="14">
        <v>30</v>
      </c>
      <c r="F153" s="15">
        <f>D153*E153</f>
        <v>11400</v>
      </c>
    </row>
    <row r="154" spans="1:6" ht="16.5" thickBot="1" x14ac:dyDescent="0.3">
      <c r="A154" s="70" t="str">
        <f>+"TOTAL "&amp;B100</f>
        <v>TOTAL F/ ELECTRICITE COURANT FORT</v>
      </c>
      <c r="B154" s="71"/>
      <c r="C154" s="71"/>
      <c r="D154" s="71"/>
      <c r="E154" s="72"/>
      <c r="F154" s="20">
        <f>SUM(F100:F153)</f>
        <v>358120</v>
      </c>
    </row>
    <row r="155" spans="1:6" ht="17.25" x14ac:dyDescent="0.25">
      <c r="A155" s="3"/>
      <c r="B155" s="43" t="s">
        <v>144</v>
      </c>
      <c r="C155" s="4"/>
      <c r="D155" s="5"/>
      <c r="E155" s="5"/>
      <c r="F155" s="22"/>
    </row>
    <row r="156" spans="1:6" x14ac:dyDescent="0.25">
      <c r="A156" s="7"/>
      <c r="B156" s="49" t="s">
        <v>163</v>
      </c>
      <c r="C156" s="8"/>
      <c r="D156" s="9"/>
      <c r="E156" s="9"/>
      <c r="F156" s="24"/>
    </row>
    <row r="157" spans="1:6" ht="15" x14ac:dyDescent="0.25">
      <c r="A157" s="11">
        <f>+A153+1</f>
        <v>114</v>
      </c>
      <c r="B157" s="35" t="s">
        <v>164</v>
      </c>
      <c r="C157" s="12" t="s">
        <v>0</v>
      </c>
      <c r="D157" s="14">
        <v>2</v>
      </c>
      <c r="E157" s="14">
        <v>1200</v>
      </c>
      <c r="F157" s="15">
        <f>D157*E157</f>
        <v>2400</v>
      </c>
    </row>
    <row r="158" spans="1:6" ht="15" x14ac:dyDescent="0.25">
      <c r="A158" s="11">
        <f>1+A157</f>
        <v>115</v>
      </c>
      <c r="B158" s="35" t="s">
        <v>165</v>
      </c>
      <c r="C158" s="12" t="s">
        <v>0</v>
      </c>
      <c r="D158" s="14">
        <v>12</v>
      </c>
      <c r="E158" s="14">
        <v>1250</v>
      </c>
      <c r="F158" s="15">
        <f>D158*E158</f>
        <v>15000</v>
      </c>
    </row>
    <row r="159" spans="1:6" ht="15" x14ac:dyDescent="0.25">
      <c r="A159" s="11">
        <f>1+A158</f>
        <v>116</v>
      </c>
      <c r="B159" s="35" t="s">
        <v>166</v>
      </c>
      <c r="C159" s="12" t="s">
        <v>0</v>
      </c>
      <c r="D159" s="14">
        <v>1</v>
      </c>
      <c r="E159" s="14">
        <v>10000</v>
      </c>
      <c r="F159" s="15">
        <f>D159*E159</f>
        <v>10000</v>
      </c>
    </row>
    <row r="160" spans="1:6" ht="15" x14ac:dyDescent="0.25">
      <c r="A160" s="11">
        <f>1+A159</f>
        <v>117</v>
      </c>
      <c r="B160" s="35" t="s">
        <v>167</v>
      </c>
      <c r="C160" s="12" t="s">
        <v>0</v>
      </c>
      <c r="D160" s="14">
        <v>1</v>
      </c>
      <c r="E160" s="14">
        <v>8000</v>
      </c>
      <c r="F160" s="15">
        <f>D160*E160</f>
        <v>8000</v>
      </c>
    </row>
    <row r="161" spans="1:6" x14ac:dyDescent="0.25">
      <c r="A161" s="7"/>
      <c r="B161" s="49" t="s">
        <v>168</v>
      </c>
      <c r="C161" s="8"/>
      <c r="D161" s="9"/>
      <c r="E161" s="9"/>
      <c r="F161" s="24"/>
    </row>
    <row r="162" spans="1:6" ht="15" x14ac:dyDescent="0.25">
      <c r="A162" s="11">
        <f>+A160+1</f>
        <v>118</v>
      </c>
      <c r="B162" s="35" t="s">
        <v>169</v>
      </c>
      <c r="C162" s="12" t="s">
        <v>1</v>
      </c>
      <c r="D162" s="14">
        <v>260</v>
      </c>
      <c r="E162" s="14">
        <v>22</v>
      </c>
      <c r="F162" s="15">
        <f t="shared" ref="F162:F169" si="12">+E162*D162</f>
        <v>5720</v>
      </c>
    </row>
    <row r="163" spans="1:6" ht="15" x14ac:dyDescent="0.25">
      <c r="A163" s="11">
        <f t="shared" ref="A163:A174" si="13">1+A162</f>
        <v>119</v>
      </c>
      <c r="B163" s="35" t="s">
        <v>170</v>
      </c>
      <c r="C163" s="12" t="s">
        <v>0</v>
      </c>
      <c r="D163" s="14">
        <v>1</v>
      </c>
      <c r="E163" s="14">
        <v>2200</v>
      </c>
      <c r="F163" s="15">
        <f t="shared" si="12"/>
        <v>2200</v>
      </c>
    </row>
    <row r="164" spans="1:6" ht="15" x14ac:dyDescent="0.25">
      <c r="A164" s="11">
        <f t="shared" si="13"/>
        <v>120</v>
      </c>
      <c r="B164" s="35" t="s">
        <v>173</v>
      </c>
      <c r="C164" s="12" t="s">
        <v>0</v>
      </c>
      <c r="D164" s="14">
        <v>3</v>
      </c>
      <c r="E164" s="14">
        <v>1800</v>
      </c>
      <c r="F164" s="15">
        <f t="shared" si="12"/>
        <v>5400</v>
      </c>
    </row>
    <row r="165" spans="1:6" ht="15" x14ac:dyDescent="0.25">
      <c r="A165" s="11">
        <f t="shared" si="13"/>
        <v>121</v>
      </c>
      <c r="B165" s="35" t="s">
        <v>43</v>
      </c>
      <c r="C165" s="12" t="s">
        <v>1</v>
      </c>
      <c r="D165" s="14">
        <v>4500</v>
      </c>
      <c r="E165" s="14">
        <v>12</v>
      </c>
      <c r="F165" s="15">
        <f t="shared" si="12"/>
        <v>54000</v>
      </c>
    </row>
    <row r="166" spans="1:6" ht="15" x14ac:dyDescent="0.25">
      <c r="A166" s="11">
        <f t="shared" si="13"/>
        <v>122</v>
      </c>
      <c r="B166" s="35" t="s">
        <v>14</v>
      </c>
      <c r="C166" s="12" t="s">
        <v>0</v>
      </c>
      <c r="D166" s="14">
        <f>36+21+15+2</f>
        <v>74</v>
      </c>
      <c r="E166" s="14">
        <v>150</v>
      </c>
      <c r="F166" s="15">
        <f t="shared" si="12"/>
        <v>11100</v>
      </c>
    </row>
    <row r="167" spans="1:6" ht="15" x14ac:dyDescent="0.25">
      <c r="A167" s="11">
        <f t="shared" si="13"/>
        <v>123</v>
      </c>
      <c r="B167" s="35" t="s">
        <v>200</v>
      </c>
      <c r="C167" s="12" t="s">
        <v>0</v>
      </c>
      <c r="D167" s="14">
        <v>6</v>
      </c>
      <c r="E167" s="14">
        <v>300</v>
      </c>
      <c r="F167" s="15">
        <f t="shared" si="12"/>
        <v>1800</v>
      </c>
    </row>
    <row r="168" spans="1:6" ht="15" x14ac:dyDescent="0.25">
      <c r="A168" s="11">
        <f t="shared" si="13"/>
        <v>124</v>
      </c>
      <c r="B168" s="35" t="s">
        <v>171</v>
      </c>
      <c r="C168" s="12" t="s">
        <v>0</v>
      </c>
      <c r="D168" s="14">
        <f>2+2+1</f>
        <v>5</v>
      </c>
      <c r="E168" s="14">
        <v>2000</v>
      </c>
      <c r="F168" s="15">
        <f t="shared" si="12"/>
        <v>10000</v>
      </c>
    </row>
    <row r="169" spans="1:6" ht="15" x14ac:dyDescent="0.25">
      <c r="A169" s="11">
        <f t="shared" si="13"/>
        <v>125</v>
      </c>
      <c r="B169" s="35" t="s">
        <v>172</v>
      </c>
      <c r="C169" s="12" t="s">
        <v>0</v>
      </c>
      <c r="D169" s="14">
        <f>+D168*24</f>
        <v>120</v>
      </c>
      <c r="E169" s="14">
        <v>150</v>
      </c>
      <c r="F169" s="15">
        <f t="shared" si="12"/>
        <v>18000</v>
      </c>
    </row>
    <row r="170" spans="1:6" ht="15" x14ac:dyDescent="0.25">
      <c r="A170" s="11">
        <f t="shared" si="13"/>
        <v>126</v>
      </c>
      <c r="B170" s="35" t="s">
        <v>226</v>
      </c>
      <c r="C170" s="12" t="s">
        <v>0</v>
      </c>
      <c r="D170" s="14">
        <v>2</v>
      </c>
      <c r="E170" s="14">
        <v>250</v>
      </c>
      <c r="F170" s="15">
        <f>D170*E170</f>
        <v>500</v>
      </c>
    </row>
    <row r="171" spans="1:6" ht="15" x14ac:dyDescent="0.25">
      <c r="A171" s="11">
        <f t="shared" si="13"/>
        <v>127</v>
      </c>
      <c r="B171" s="35" t="s">
        <v>187</v>
      </c>
      <c r="C171" s="12" t="s">
        <v>0</v>
      </c>
      <c r="D171" s="14">
        <f>+D168</f>
        <v>5</v>
      </c>
      <c r="E171" s="14">
        <v>5000</v>
      </c>
      <c r="F171" s="15">
        <f>E171*D171</f>
        <v>25000</v>
      </c>
    </row>
    <row r="172" spans="1:6" ht="15" x14ac:dyDescent="0.25">
      <c r="A172" s="11">
        <f t="shared" si="13"/>
        <v>128</v>
      </c>
      <c r="B172" s="35" t="s">
        <v>266</v>
      </c>
      <c r="C172" s="12" t="s">
        <v>0</v>
      </c>
      <c r="D172" s="14">
        <v>18</v>
      </c>
      <c r="E172" s="14">
        <v>1000</v>
      </c>
      <c r="F172" s="15">
        <f>E172*D172</f>
        <v>18000</v>
      </c>
    </row>
    <row r="173" spans="1:6" ht="15" x14ac:dyDescent="0.25">
      <c r="A173" s="11">
        <f t="shared" si="13"/>
        <v>129</v>
      </c>
      <c r="B173" s="35" t="s">
        <v>162</v>
      </c>
      <c r="C173" s="12" t="s">
        <v>0</v>
      </c>
      <c r="D173" s="14">
        <v>2</v>
      </c>
      <c r="E173" s="14">
        <v>500</v>
      </c>
      <c r="F173" s="15">
        <f>E173*D173</f>
        <v>1000</v>
      </c>
    </row>
    <row r="174" spans="1:6" thickBot="1" x14ac:dyDescent="0.3">
      <c r="A174" s="11">
        <f t="shared" si="13"/>
        <v>130</v>
      </c>
      <c r="B174" s="35" t="s">
        <v>201</v>
      </c>
      <c r="C174" s="12" t="s">
        <v>0</v>
      </c>
      <c r="D174" s="14">
        <v>1</v>
      </c>
      <c r="E174" s="14">
        <v>1200</v>
      </c>
      <c r="F174" s="15">
        <f>E174*D174</f>
        <v>1200</v>
      </c>
    </row>
    <row r="175" spans="1:6" ht="16.5" thickBot="1" x14ac:dyDescent="0.3">
      <c r="A175" s="70" t="str">
        <f>+"TOTAL "&amp;B155</f>
        <v>TOTAL G/ ELECTRICITE COURANT FAIBLE</v>
      </c>
      <c r="B175" s="71"/>
      <c r="C175" s="71"/>
      <c r="D175" s="71"/>
      <c r="E175" s="72"/>
      <c r="F175" s="20">
        <f>SUM(F155:F174)</f>
        <v>189320</v>
      </c>
    </row>
    <row r="176" spans="1:6" ht="17.25" x14ac:dyDescent="0.25">
      <c r="A176" s="3"/>
      <c r="B176" s="43" t="s">
        <v>145</v>
      </c>
      <c r="C176" s="4"/>
      <c r="D176" s="5"/>
      <c r="E176" s="5"/>
      <c r="F176" s="22"/>
    </row>
    <row r="177" spans="1:6" x14ac:dyDescent="0.25">
      <c r="A177" s="7"/>
      <c r="B177" s="49" t="s">
        <v>49</v>
      </c>
      <c r="C177" s="8"/>
      <c r="D177" s="9"/>
      <c r="E177" s="9"/>
      <c r="F177" s="24"/>
    </row>
    <row r="178" spans="1:6" x14ac:dyDescent="0.25">
      <c r="A178" s="7"/>
      <c r="B178" s="48" t="s">
        <v>29</v>
      </c>
      <c r="C178" s="8"/>
      <c r="D178" s="9"/>
      <c r="E178" s="9"/>
      <c r="F178" s="24"/>
    </row>
    <row r="179" spans="1:6" ht="15" x14ac:dyDescent="0.25">
      <c r="A179" s="11">
        <f>A174+1</f>
        <v>131</v>
      </c>
      <c r="B179" s="35" t="s">
        <v>125</v>
      </c>
      <c r="C179" s="12" t="s">
        <v>1</v>
      </c>
      <c r="D179" s="14">
        <v>30</v>
      </c>
      <c r="E179" s="14">
        <v>60</v>
      </c>
      <c r="F179" s="15">
        <f>D179*E179</f>
        <v>1800</v>
      </c>
    </row>
    <row r="180" spans="1:6" ht="15" x14ac:dyDescent="0.25">
      <c r="A180" s="11">
        <f>1+A179</f>
        <v>132</v>
      </c>
      <c r="B180" s="35" t="s">
        <v>126</v>
      </c>
      <c r="C180" s="12" t="s">
        <v>1</v>
      </c>
      <c r="D180" s="14">
        <v>42</v>
      </c>
      <c r="E180" s="14">
        <v>70</v>
      </c>
      <c r="F180" s="15">
        <f>D180*E180</f>
        <v>2940</v>
      </c>
    </row>
    <row r="181" spans="1:6" ht="15" x14ac:dyDescent="0.25">
      <c r="A181" s="11">
        <f>1+A180</f>
        <v>133</v>
      </c>
      <c r="B181" s="35" t="s">
        <v>127</v>
      </c>
      <c r="C181" s="12" t="s">
        <v>1</v>
      </c>
      <c r="D181" s="14">
        <v>31</v>
      </c>
      <c r="E181" s="14">
        <v>75</v>
      </c>
      <c r="F181" s="15">
        <f>D181*E181</f>
        <v>2325</v>
      </c>
    </row>
    <row r="182" spans="1:6" ht="15" x14ac:dyDescent="0.25">
      <c r="A182" s="11">
        <f>1+A181</f>
        <v>134</v>
      </c>
      <c r="B182" s="35" t="s">
        <v>128</v>
      </c>
      <c r="C182" s="12" t="s">
        <v>1</v>
      </c>
      <c r="D182" s="14">
        <v>8</v>
      </c>
      <c r="E182" s="14">
        <v>95</v>
      </c>
      <c r="F182" s="15">
        <f>D182*E182</f>
        <v>760</v>
      </c>
    </row>
    <row r="183" spans="1:6" ht="15" x14ac:dyDescent="0.25">
      <c r="A183" s="11">
        <f>1+A182</f>
        <v>135</v>
      </c>
      <c r="B183" s="35" t="s">
        <v>30</v>
      </c>
      <c r="C183" s="12" t="s">
        <v>0</v>
      </c>
      <c r="D183" s="14">
        <v>6</v>
      </c>
      <c r="E183" s="14">
        <v>200</v>
      </c>
      <c r="F183" s="15">
        <f>D183*E183</f>
        <v>1200</v>
      </c>
    </row>
    <row r="184" spans="1:6" x14ac:dyDescent="0.25">
      <c r="A184" s="7"/>
      <c r="B184" s="48" t="s">
        <v>31</v>
      </c>
      <c r="C184" s="16"/>
      <c r="D184" s="17"/>
      <c r="E184" s="17"/>
      <c r="F184" s="18"/>
    </row>
    <row r="185" spans="1:6" ht="15" x14ac:dyDescent="0.25">
      <c r="A185" s="11">
        <f>+A183+1</f>
        <v>136</v>
      </c>
      <c r="B185" s="35" t="s">
        <v>129</v>
      </c>
      <c r="C185" s="12" t="s">
        <v>1</v>
      </c>
      <c r="D185" s="14">
        <v>780</v>
      </c>
      <c r="E185" s="14">
        <v>45</v>
      </c>
      <c r="F185" s="15">
        <f>D185*E185</f>
        <v>35100</v>
      </c>
    </row>
    <row r="186" spans="1:6" ht="15" x14ac:dyDescent="0.25">
      <c r="A186" s="11">
        <f>1+A185</f>
        <v>137</v>
      </c>
      <c r="B186" s="35" t="s">
        <v>130</v>
      </c>
      <c r="C186" s="12" t="s">
        <v>1</v>
      </c>
      <c r="D186" s="14">
        <v>135</v>
      </c>
      <c r="E186" s="14">
        <v>50</v>
      </c>
      <c r="F186" s="15">
        <f>D186*E186</f>
        <v>6750</v>
      </c>
    </row>
    <row r="187" spans="1:6" x14ac:dyDescent="0.25">
      <c r="A187" s="7"/>
      <c r="B187" s="48" t="s">
        <v>32</v>
      </c>
      <c r="C187" s="16"/>
      <c r="D187" s="17"/>
      <c r="E187" s="17"/>
      <c r="F187" s="18"/>
    </row>
    <row r="188" spans="1:6" ht="15" x14ac:dyDescent="0.25">
      <c r="A188" s="11">
        <f>+A186+1</f>
        <v>138</v>
      </c>
      <c r="B188" s="35" t="s">
        <v>95</v>
      </c>
      <c r="C188" s="12" t="s">
        <v>0</v>
      </c>
      <c r="D188" s="14">
        <v>12</v>
      </c>
      <c r="E188" s="14">
        <v>600</v>
      </c>
      <c r="F188" s="15">
        <f>D188*E188</f>
        <v>7200</v>
      </c>
    </row>
    <row r="189" spans="1:6" ht="15" x14ac:dyDescent="0.25">
      <c r="A189" s="19">
        <f>1+A188</f>
        <v>139</v>
      </c>
      <c r="B189" s="42" t="s">
        <v>180</v>
      </c>
      <c r="C189" s="53" t="s">
        <v>0</v>
      </c>
      <c r="D189" s="13">
        <v>6</v>
      </c>
      <c r="E189" s="13">
        <v>480</v>
      </c>
      <c r="F189" s="54">
        <f>D189*E189</f>
        <v>2880</v>
      </c>
    </row>
    <row r="190" spans="1:6" ht="15" x14ac:dyDescent="0.25">
      <c r="A190" s="19">
        <f>1+A189</f>
        <v>140</v>
      </c>
      <c r="B190" s="42" t="s">
        <v>33</v>
      </c>
      <c r="C190" s="53" t="s">
        <v>0</v>
      </c>
      <c r="D190" s="13">
        <v>13</v>
      </c>
      <c r="E190" s="13">
        <v>300</v>
      </c>
      <c r="F190" s="54">
        <f>D190*E190</f>
        <v>3900</v>
      </c>
    </row>
    <row r="191" spans="1:6" x14ac:dyDescent="0.25">
      <c r="A191" s="55"/>
      <c r="B191" s="56" t="s">
        <v>34</v>
      </c>
      <c r="C191" s="57"/>
      <c r="D191" s="58"/>
      <c r="E191" s="58"/>
      <c r="F191" s="59"/>
    </row>
    <row r="192" spans="1:6" ht="15" x14ac:dyDescent="0.25">
      <c r="A192" s="19">
        <f>+A190+1</f>
        <v>141</v>
      </c>
      <c r="B192" s="42" t="s">
        <v>181</v>
      </c>
      <c r="C192" s="53" t="s">
        <v>1</v>
      </c>
      <c r="D192" s="13">
        <v>92</v>
      </c>
      <c r="E192" s="13">
        <v>80</v>
      </c>
      <c r="F192" s="54">
        <f>D192*E192</f>
        <v>7360</v>
      </c>
    </row>
    <row r="193" spans="1:6" ht="15" x14ac:dyDescent="0.25">
      <c r="A193" s="19">
        <f>+A192+1</f>
        <v>142</v>
      </c>
      <c r="B193" s="42" t="s">
        <v>131</v>
      </c>
      <c r="C193" s="53" t="s">
        <v>1</v>
      </c>
      <c r="D193" s="13">
        <v>25</v>
      </c>
      <c r="E193" s="13">
        <v>95</v>
      </c>
      <c r="F193" s="54">
        <f>D193*E193</f>
        <v>2375</v>
      </c>
    </row>
    <row r="194" spans="1:6" ht="15" x14ac:dyDescent="0.25">
      <c r="A194" s="19">
        <f>+A193+1</f>
        <v>143</v>
      </c>
      <c r="B194" s="42" t="s">
        <v>132</v>
      </c>
      <c r="C194" s="53" t="s">
        <v>1</v>
      </c>
      <c r="D194" s="13">
        <f>22+32+12+21+66+6</f>
        <v>159</v>
      </c>
      <c r="E194" s="13">
        <v>110</v>
      </c>
      <c r="F194" s="54">
        <f>D194*E194</f>
        <v>17490</v>
      </c>
    </row>
    <row r="195" spans="1:6" x14ac:dyDescent="0.25">
      <c r="A195" s="55"/>
      <c r="B195" s="56" t="s">
        <v>35</v>
      </c>
      <c r="C195" s="57"/>
      <c r="D195" s="58"/>
      <c r="E195" s="58"/>
      <c r="F195" s="59"/>
    </row>
    <row r="196" spans="1:6" ht="15" x14ac:dyDescent="0.25">
      <c r="A196" s="19">
        <f>+A194+1</f>
        <v>144</v>
      </c>
      <c r="B196" s="42" t="s">
        <v>96</v>
      </c>
      <c r="C196" s="53" t="s">
        <v>0</v>
      </c>
      <c r="D196" s="13">
        <v>3</v>
      </c>
      <c r="E196" s="13">
        <v>1000</v>
      </c>
      <c r="F196" s="54">
        <f t="shared" ref="F196:F206" si="14">D196*E196</f>
        <v>3000</v>
      </c>
    </row>
    <row r="197" spans="1:6" ht="15" x14ac:dyDescent="0.25">
      <c r="A197" s="19">
        <f t="shared" ref="A197:A206" si="15">+A196+1</f>
        <v>145</v>
      </c>
      <c r="B197" s="42" t="s">
        <v>36</v>
      </c>
      <c r="C197" s="53" t="s">
        <v>0</v>
      </c>
      <c r="D197" s="13">
        <f>3+4</f>
        <v>7</v>
      </c>
      <c r="E197" s="13">
        <v>1200</v>
      </c>
      <c r="F197" s="54">
        <f t="shared" si="14"/>
        <v>8400</v>
      </c>
    </row>
    <row r="198" spans="1:6" ht="15" x14ac:dyDescent="0.25">
      <c r="A198" s="19">
        <f t="shared" si="15"/>
        <v>146</v>
      </c>
      <c r="B198" s="42" t="s">
        <v>106</v>
      </c>
      <c r="C198" s="53" t="s">
        <v>0</v>
      </c>
      <c r="D198" s="13">
        <f>22+3</f>
        <v>25</v>
      </c>
      <c r="E198" s="13">
        <v>800</v>
      </c>
      <c r="F198" s="54">
        <f t="shared" si="14"/>
        <v>20000</v>
      </c>
    </row>
    <row r="199" spans="1:6" ht="15" x14ac:dyDescent="0.25">
      <c r="A199" s="19">
        <f t="shared" si="15"/>
        <v>147</v>
      </c>
      <c r="B199" s="42" t="s">
        <v>182</v>
      </c>
      <c r="C199" s="53" t="s">
        <v>0</v>
      </c>
      <c r="D199" s="13">
        <v>4</v>
      </c>
      <c r="E199" s="13">
        <v>1100</v>
      </c>
      <c r="F199" s="54">
        <f t="shared" si="14"/>
        <v>4400</v>
      </c>
    </row>
    <row r="200" spans="1:6" ht="15" x14ac:dyDescent="0.25">
      <c r="A200" s="19">
        <f t="shared" si="15"/>
        <v>148</v>
      </c>
      <c r="B200" s="42" t="s">
        <v>107</v>
      </c>
      <c r="C200" s="53" t="s">
        <v>0</v>
      </c>
      <c r="D200" s="13">
        <v>3</v>
      </c>
      <c r="E200" s="13">
        <v>1200</v>
      </c>
      <c r="F200" s="54">
        <f t="shared" si="14"/>
        <v>3600</v>
      </c>
    </row>
    <row r="201" spans="1:6" ht="15" x14ac:dyDescent="0.25">
      <c r="A201" s="19">
        <f t="shared" si="15"/>
        <v>149</v>
      </c>
      <c r="B201" s="42" t="s">
        <v>184</v>
      </c>
      <c r="C201" s="53" t="s">
        <v>0</v>
      </c>
      <c r="D201" s="13">
        <v>32</v>
      </c>
      <c r="E201" s="13">
        <v>1000</v>
      </c>
      <c r="F201" s="54">
        <f t="shared" si="14"/>
        <v>32000</v>
      </c>
    </row>
    <row r="202" spans="1:6" ht="15" x14ac:dyDescent="0.25">
      <c r="A202" s="19">
        <f t="shared" si="15"/>
        <v>150</v>
      </c>
      <c r="B202" s="42" t="s">
        <v>183</v>
      </c>
      <c r="C202" s="53" t="s">
        <v>0</v>
      </c>
      <c r="D202" s="13">
        <v>8</v>
      </c>
      <c r="E202" s="13">
        <v>1500</v>
      </c>
      <c r="F202" s="54">
        <f t="shared" si="14"/>
        <v>12000</v>
      </c>
    </row>
    <row r="203" spans="1:6" ht="15" x14ac:dyDescent="0.25">
      <c r="A203" s="19">
        <f t="shared" si="15"/>
        <v>151</v>
      </c>
      <c r="B203" s="42" t="s">
        <v>108</v>
      </c>
      <c r="C203" s="53" t="s">
        <v>0</v>
      </c>
      <c r="D203" s="13">
        <v>2</v>
      </c>
      <c r="E203" s="13">
        <v>1200</v>
      </c>
      <c r="F203" s="54">
        <f t="shared" si="14"/>
        <v>2400</v>
      </c>
    </row>
    <row r="204" spans="1:6" ht="15" x14ac:dyDescent="0.25">
      <c r="A204" s="19">
        <f t="shared" si="15"/>
        <v>152</v>
      </c>
      <c r="B204" s="42" t="s">
        <v>109</v>
      </c>
      <c r="C204" s="53" t="s">
        <v>0</v>
      </c>
      <c r="D204" s="13">
        <v>8</v>
      </c>
      <c r="E204" s="13">
        <v>600</v>
      </c>
      <c r="F204" s="54">
        <f t="shared" si="14"/>
        <v>4800</v>
      </c>
    </row>
    <row r="205" spans="1:6" ht="15" x14ac:dyDescent="0.25">
      <c r="A205" s="19">
        <f t="shared" si="15"/>
        <v>153</v>
      </c>
      <c r="B205" s="42" t="s">
        <v>267</v>
      </c>
      <c r="C205" s="53" t="s">
        <v>0</v>
      </c>
      <c r="D205" s="13">
        <v>2</v>
      </c>
      <c r="E205" s="13">
        <v>3000</v>
      </c>
      <c r="F205" s="54">
        <f t="shared" si="14"/>
        <v>6000</v>
      </c>
    </row>
    <row r="206" spans="1:6" ht="15" x14ac:dyDescent="0.25">
      <c r="A206" s="19">
        <f t="shared" si="15"/>
        <v>154</v>
      </c>
      <c r="B206" s="42" t="s">
        <v>88</v>
      </c>
      <c r="C206" s="53" t="s">
        <v>0</v>
      </c>
      <c r="D206" s="13">
        <v>2</v>
      </c>
      <c r="E206" s="13">
        <v>1500</v>
      </c>
      <c r="F206" s="54">
        <f t="shared" si="14"/>
        <v>3000</v>
      </c>
    </row>
    <row r="207" spans="1:6" x14ac:dyDescent="0.25">
      <c r="A207" s="55"/>
      <c r="B207" s="56" t="s">
        <v>48</v>
      </c>
      <c r="C207" s="57"/>
      <c r="D207" s="58"/>
      <c r="E207" s="58"/>
      <c r="F207" s="59"/>
    </row>
    <row r="208" spans="1:6" ht="15" x14ac:dyDescent="0.25">
      <c r="A208" s="19">
        <f>+A206+1</f>
        <v>155</v>
      </c>
      <c r="B208" s="42" t="s">
        <v>45</v>
      </c>
      <c r="C208" s="53" t="s">
        <v>0</v>
      </c>
      <c r="D208" s="13">
        <v>3</v>
      </c>
      <c r="E208" s="13">
        <v>220</v>
      </c>
      <c r="F208" s="54">
        <f t="shared" ref="F208:F213" si="16">D208*E208</f>
        <v>660</v>
      </c>
    </row>
    <row r="209" spans="1:6" ht="15" x14ac:dyDescent="0.25">
      <c r="A209" s="19">
        <f>1+A208</f>
        <v>156</v>
      </c>
      <c r="B209" s="42" t="s">
        <v>46</v>
      </c>
      <c r="C209" s="53" t="s">
        <v>0</v>
      </c>
      <c r="D209" s="13">
        <v>6</v>
      </c>
      <c r="E209" s="13">
        <v>200</v>
      </c>
      <c r="F209" s="54">
        <f t="shared" si="16"/>
        <v>1200</v>
      </c>
    </row>
    <row r="210" spans="1:6" ht="15" x14ac:dyDescent="0.25">
      <c r="A210" s="19">
        <f>1+A209</f>
        <v>157</v>
      </c>
      <c r="B210" s="42" t="s">
        <v>47</v>
      </c>
      <c r="C210" s="53" t="s">
        <v>0</v>
      </c>
      <c r="D210" s="13">
        <v>11</v>
      </c>
      <c r="E210" s="13">
        <v>400</v>
      </c>
      <c r="F210" s="54">
        <f t="shared" si="16"/>
        <v>4400</v>
      </c>
    </row>
    <row r="211" spans="1:6" ht="15" x14ac:dyDescent="0.25">
      <c r="A211" s="19">
        <f>1+A210</f>
        <v>158</v>
      </c>
      <c r="B211" s="42" t="s">
        <v>51</v>
      </c>
      <c r="C211" s="53" t="s">
        <v>0</v>
      </c>
      <c r="D211" s="13">
        <v>12</v>
      </c>
      <c r="E211" s="13">
        <v>200</v>
      </c>
      <c r="F211" s="54">
        <f t="shared" si="16"/>
        <v>2400</v>
      </c>
    </row>
    <row r="212" spans="1:6" ht="15" x14ac:dyDescent="0.25">
      <c r="A212" s="19">
        <f>1+A211</f>
        <v>159</v>
      </c>
      <c r="B212" s="42" t="s">
        <v>52</v>
      </c>
      <c r="C212" s="53" t="s">
        <v>0</v>
      </c>
      <c r="D212" s="13">
        <v>4</v>
      </c>
      <c r="E212" s="13">
        <v>800</v>
      </c>
      <c r="F212" s="54">
        <f t="shared" si="16"/>
        <v>3200</v>
      </c>
    </row>
    <row r="213" spans="1:6" ht="15" x14ac:dyDescent="0.25">
      <c r="A213" s="19">
        <f>1+A212</f>
        <v>160</v>
      </c>
      <c r="B213" s="42" t="s">
        <v>37</v>
      </c>
      <c r="C213" s="53" t="s">
        <v>0</v>
      </c>
      <c r="D213" s="13">
        <v>14</v>
      </c>
      <c r="E213" s="13">
        <v>250</v>
      </c>
      <c r="F213" s="54">
        <f t="shared" si="16"/>
        <v>3500</v>
      </c>
    </row>
    <row r="214" spans="1:6" x14ac:dyDescent="0.25">
      <c r="A214" s="55"/>
      <c r="B214" s="56" t="s">
        <v>111</v>
      </c>
      <c r="C214" s="57"/>
      <c r="D214" s="58"/>
      <c r="E214" s="58"/>
      <c r="F214" s="59"/>
    </row>
    <row r="215" spans="1:6" ht="15" x14ac:dyDescent="0.25">
      <c r="A215" s="19">
        <f>+A213+1</f>
        <v>161</v>
      </c>
      <c r="B215" s="42" t="s">
        <v>112</v>
      </c>
      <c r="C215" s="53" t="s">
        <v>0</v>
      </c>
      <c r="D215" s="13">
        <v>2</v>
      </c>
      <c r="E215" s="13">
        <v>19000</v>
      </c>
      <c r="F215" s="54">
        <f>D215*E215</f>
        <v>38000</v>
      </c>
    </row>
    <row r="216" spans="1:6" ht="15" x14ac:dyDescent="0.25">
      <c r="A216" s="19">
        <f>1+A215</f>
        <v>162</v>
      </c>
      <c r="B216" s="42" t="s">
        <v>223</v>
      </c>
      <c r="C216" s="53" t="s">
        <v>0</v>
      </c>
      <c r="D216" s="13">
        <v>2</v>
      </c>
      <c r="E216" s="13">
        <v>2800</v>
      </c>
      <c r="F216" s="54">
        <f>E216*D216</f>
        <v>5600</v>
      </c>
    </row>
    <row r="217" spans="1:6" x14ac:dyDescent="0.25">
      <c r="A217" s="55"/>
      <c r="B217" s="60" t="s">
        <v>50</v>
      </c>
      <c r="C217" s="57"/>
      <c r="D217" s="58"/>
      <c r="E217" s="58"/>
      <c r="F217" s="59"/>
    </row>
    <row r="218" spans="1:6" ht="15" x14ac:dyDescent="0.25">
      <c r="A218" s="19">
        <f>+A216+1</f>
        <v>163</v>
      </c>
      <c r="B218" s="42" t="s">
        <v>38</v>
      </c>
      <c r="C218" s="53" t="s">
        <v>0</v>
      </c>
      <c r="D218" s="13">
        <v>10</v>
      </c>
      <c r="E218" s="13">
        <v>3500</v>
      </c>
      <c r="F218" s="54">
        <f>D218*E218</f>
        <v>35000</v>
      </c>
    </row>
    <row r="219" spans="1:6" ht="15" x14ac:dyDescent="0.25">
      <c r="A219" s="25">
        <f>+A218+1</f>
        <v>164</v>
      </c>
      <c r="B219" s="50" t="s">
        <v>220</v>
      </c>
      <c r="C219" s="26" t="s">
        <v>0</v>
      </c>
      <c r="D219" s="27">
        <v>1</v>
      </c>
      <c r="E219" s="27">
        <v>5000</v>
      </c>
      <c r="F219" s="15">
        <f>D219*E219</f>
        <v>5000</v>
      </c>
    </row>
    <row r="220" spans="1:6" x14ac:dyDescent="0.25">
      <c r="A220" s="7"/>
      <c r="B220" s="48" t="s">
        <v>39</v>
      </c>
      <c r="C220" s="16"/>
      <c r="D220" s="17"/>
      <c r="E220" s="17"/>
      <c r="F220" s="15"/>
    </row>
    <row r="221" spans="1:6" ht="15" x14ac:dyDescent="0.25">
      <c r="A221" s="11">
        <f>+A219+1</f>
        <v>165</v>
      </c>
      <c r="B221" s="35" t="s">
        <v>97</v>
      </c>
      <c r="C221" s="12" t="s">
        <v>0</v>
      </c>
      <c r="D221" s="14">
        <v>20</v>
      </c>
      <c r="E221" s="14">
        <v>700</v>
      </c>
      <c r="F221" s="15">
        <f>D221*E221</f>
        <v>14000</v>
      </c>
    </row>
    <row r="222" spans="1:6" ht="15" x14ac:dyDescent="0.25">
      <c r="A222" s="11">
        <f>+A221+1</f>
        <v>166</v>
      </c>
      <c r="B222" s="35" t="s">
        <v>40</v>
      </c>
      <c r="C222" s="12" t="s">
        <v>0</v>
      </c>
      <c r="D222" s="14">
        <v>7</v>
      </c>
      <c r="E222" s="14">
        <v>750</v>
      </c>
      <c r="F222" s="15">
        <f>D222*E222</f>
        <v>5250</v>
      </c>
    </row>
    <row r="223" spans="1:6" x14ac:dyDescent="0.25">
      <c r="A223" s="7"/>
      <c r="B223" s="48" t="s">
        <v>41</v>
      </c>
      <c r="C223" s="16"/>
      <c r="D223" s="17"/>
      <c r="E223" s="17"/>
      <c r="F223" s="18"/>
    </row>
    <row r="224" spans="1:6" ht="15" x14ac:dyDescent="0.25">
      <c r="A224" s="11">
        <f>A222+1</f>
        <v>167</v>
      </c>
      <c r="B224" s="35" t="s">
        <v>79</v>
      </c>
      <c r="C224" s="12" t="s">
        <v>1</v>
      </c>
      <c r="D224" s="14">
        <v>68</v>
      </c>
      <c r="E224" s="14">
        <v>140</v>
      </c>
      <c r="F224" s="15">
        <f>D224*E224</f>
        <v>9520</v>
      </c>
    </row>
    <row r="225" spans="1:6" x14ac:dyDescent="0.25">
      <c r="A225" s="7"/>
      <c r="B225" s="48" t="s">
        <v>175</v>
      </c>
      <c r="C225" s="16"/>
      <c r="D225" s="17"/>
      <c r="E225" s="17"/>
      <c r="F225" s="18"/>
    </row>
    <row r="226" spans="1:6" ht="15" x14ac:dyDescent="0.25">
      <c r="A226" s="11">
        <f>A224+1</f>
        <v>168</v>
      </c>
      <c r="B226" s="35" t="s">
        <v>207</v>
      </c>
      <c r="C226" s="12" t="s">
        <v>1</v>
      </c>
      <c r="D226" s="14">
        <v>20</v>
      </c>
      <c r="E226" s="14">
        <v>110</v>
      </c>
      <c r="F226" s="15">
        <f t="shared" ref="F226:F233" si="17">D226*E226</f>
        <v>2200</v>
      </c>
    </row>
    <row r="227" spans="1:6" ht="15" x14ac:dyDescent="0.25">
      <c r="A227" s="11">
        <f t="shared" ref="A227:A234" si="18">+A226+1</f>
        <v>169</v>
      </c>
      <c r="B227" s="35" t="s">
        <v>188</v>
      </c>
      <c r="C227" s="12" t="s">
        <v>1</v>
      </c>
      <c r="D227" s="14">
        <v>45</v>
      </c>
      <c r="E227" s="14">
        <v>100</v>
      </c>
      <c r="F227" s="15">
        <f t="shared" si="17"/>
        <v>4500</v>
      </c>
    </row>
    <row r="228" spans="1:6" ht="15" x14ac:dyDescent="0.25">
      <c r="A228" s="11">
        <f t="shared" si="18"/>
        <v>170</v>
      </c>
      <c r="B228" s="35" t="s">
        <v>189</v>
      </c>
      <c r="C228" s="12" t="s">
        <v>1</v>
      </c>
      <c r="D228" s="14">
        <v>48</v>
      </c>
      <c r="E228" s="14">
        <v>90</v>
      </c>
      <c r="F228" s="15">
        <f t="shared" si="17"/>
        <v>4320</v>
      </c>
    </row>
    <row r="229" spans="1:6" ht="15" x14ac:dyDescent="0.25">
      <c r="A229" s="11">
        <f t="shared" si="18"/>
        <v>171</v>
      </c>
      <c r="B229" s="35" t="s">
        <v>190</v>
      </c>
      <c r="C229" s="12" t="s">
        <v>1</v>
      </c>
      <c r="D229" s="14">
        <f>86+44+9</f>
        <v>139</v>
      </c>
      <c r="E229" s="14">
        <v>80</v>
      </c>
      <c r="F229" s="15">
        <f t="shared" si="17"/>
        <v>11120</v>
      </c>
    </row>
    <row r="230" spans="1:6" ht="15" x14ac:dyDescent="0.25">
      <c r="A230" s="11">
        <f t="shared" si="18"/>
        <v>172</v>
      </c>
      <c r="B230" s="35" t="s">
        <v>191</v>
      </c>
      <c r="C230" s="12" t="s">
        <v>1</v>
      </c>
      <c r="D230" s="14">
        <f>27+23+35+75</f>
        <v>160</v>
      </c>
      <c r="E230" s="14">
        <v>80</v>
      </c>
      <c r="F230" s="15">
        <f t="shared" si="17"/>
        <v>12800</v>
      </c>
    </row>
    <row r="231" spans="1:6" ht="15" x14ac:dyDescent="0.25">
      <c r="A231" s="11">
        <f t="shared" si="18"/>
        <v>173</v>
      </c>
      <c r="B231" s="35" t="s">
        <v>192</v>
      </c>
      <c r="C231" s="12" t="s">
        <v>1</v>
      </c>
      <c r="D231" s="14">
        <v>35</v>
      </c>
      <c r="E231" s="14">
        <v>75</v>
      </c>
      <c r="F231" s="15">
        <f t="shared" si="17"/>
        <v>2625</v>
      </c>
    </row>
    <row r="232" spans="1:6" ht="15" x14ac:dyDescent="0.25">
      <c r="A232" s="11">
        <f t="shared" si="18"/>
        <v>174</v>
      </c>
      <c r="B232" s="35" t="s">
        <v>44</v>
      </c>
      <c r="C232" s="12" t="s">
        <v>0</v>
      </c>
      <c r="D232" s="14">
        <v>10</v>
      </c>
      <c r="E232" s="14">
        <v>200</v>
      </c>
      <c r="F232" s="15">
        <f t="shared" si="17"/>
        <v>2000</v>
      </c>
    </row>
    <row r="233" spans="1:6" ht="15" x14ac:dyDescent="0.25">
      <c r="A233" s="11">
        <f t="shared" si="18"/>
        <v>175</v>
      </c>
      <c r="B233" s="35" t="s">
        <v>89</v>
      </c>
      <c r="C233" s="12" t="s">
        <v>0</v>
      </c>
      <c r="D233" s="14">
        <v>10</v>
      </c>
      <c r="E233" s="14">
        <v>400</v>
      </c>
      <c r="F233" s="15">
        <f t="shared" si="17"/>
        <v>4000</v>
      </c>
    </row>
    <row r="234" spans="1:6" ht="15" x14ac:dyDescent="0.25">
      <c r="A234" s="11">
        <f t="shared" si="18"/>
        <v>176</v>
      </c>
      <c r="B234" s="35" t="s">
        <v>174</v>
      </c>
      <c r="C234" s="12" t="s">
        <v>0</v>
      </c>
      <c r="D234" s="14">
        <v>2</v>
      </c>
      <c r="E234" s="14">
        <v>1000</v>
      </c>
      <c r="F234" s="15">
        <f>E234*D234</f>
        <v>2000</v>
      </c>
    </row>
    <row r="235" spans="1:6" x14ac:dyDescent="0.25">
      <c r="A235" s="7"/>
      <c r="B235" s="49" t="s">
        <v>185</v>
      </c>
      <c r="C235" s="8"/>
      <c r="D235" s="9"/>
      <c r="E235" s="9"/>
      <c r="F235" s="24"/>
    </row>
    <row r="236" spans="1:6" ht="15" x14ac:dyDescent="0.25">
      <c r="A236" s="11">
        <f>+A234+1</f>
        <v>177</v>
      </c>
      <c r="B236" s="35" t="s">
        <v>99</v>
      </c>
      <c r="C236" s="12" t="s">
        <v>0</v>
      </c>
      <c r="D236" s="14">
        <v>8</v>
      </c>
      <c r="E236" s="14">
        <v>600</v>
      </c>
      <c r="F236" s="15">
        <f>D236*E236</f>
        <v>4800</v>
      </c>
    </row>
    <row r="237" spans="1:6" thickBot="1" x14ac:dyDescent="0.3">
      <c r="A237" s="11">
        <f>1+A236</f>
        <v>178</v>
      </c>
      <c r="B237" s="35" t="s">
        <v>186</v>
      </c>
      <c r="C237" s="12" t="s">
        <v>0</v>
      </c>
      <c r="D237" s="14">
        <v>2</v>
      </c>
      <c r="E237" s="14">
        <v>500</v>
      </c>
      <c r="F237" s="15">
        <f>+E237*D237</f>
        <v>1000</v>
      </c>
    </row>
    <row r="238" spans="1:6" ht="16.5" thickBot="1" x14ac:dyDescent="0.3">
      <c r="A238" s="70" t="str">
        <f>+"TOTAL "&amp;B176</f>
        <v>TOTAL H/ PLOMBERIE - SANITAIRE - PROTECTION INCENDIE</v>
      </c>
      <c r="B238" s="71"/>
      <c r="C238" s="71"/>
      <c r="D238" s="71"/>
      <c r="E238" s="72"/>
      <c r="F238" s="20">
        <f>+SUM(F176:F237)</f>
        <v>370775</v>
      </c>
    </row>
    <row r="239" spans="1:6" ht="17.25" x14ac:dyDescent="0.25">
      <c r="A239" s="3"/>
      <c r="B239" s="44" t="s">
        <v>193</v>
      </c>
      <c r="C239" s="4"/>
      <c r="D239" s="5"/>
      <c r="E239" s="5"/>
      <c r="F239" s="22"/>
    </row>
    <row r="240" spans="1:6" ht="15" x14ac:dyDescent="0.25">
      <c r="A240" s="23">
        <f>+A237+1</f>
        <v>179</v>
      </c>
      <c r="B240" s="51" t="s">
        <v>253</v>
      </c>
      <c r="C240" s="4" t="s">
        <v>3</v>
      </c>
      <c r="D240" s="5">
        <v>3100</v>
      </c>
      <c r="E240" s="5">
        <v>30</v>
      </c>
      <c r="F240" s="22">
        <f>+D240*E240</f>
        <v>93000</v>
      </c>
    </row>
    <row r="241" spans="1:6" ht="15" x14ac:dyDescent="0.25">
      <c r="A241" s="11">
        <f>+A240+1</f>
        <v>180</v>
      </c>
      <c r="B241" s="51" t="s">
        <v>254</v>
      </c>
      <c r="C241" s="12" t="s">
        <v>3</v>
      </c>
      <c r="D241" s="14">
        <v>1100</v>
      </c>
      <c r="E241" s="14">
        <v>20</v>
      </c>
      <c r="F241" s="15">
        <f>D241*E241</f>
        <v>22000</v>
      </c>
    </row>
    <row r="242" spans="1:6" ht="15" x14ac:dyDescent="0.25">
      <c r="A242" s="11">
        <f>1+A241</f>
        <v>181</v>
      </c>
      <c r="B242" s="51" t="s">
        <v>255</v>
      </c>
      <c r="C242" s="12" t="s">
        <v>3</v>
      </c>
      <c r="D242" s="14">
        <v>8640</v>
      </c>
      <c r="E242" s="14">
        <v>20</v>
      </c>
      <c r="F242" s="15">
        <f>D242*E242</f>
        <v>172800</v>
      </c>
    </row>
    <row r="243" spans="1:6" thickBot="1" x14ac:dyDescent="0.3">
      <c r="A243" s="11">
        <f>1+A242</f>
        <v>182</v>
      </c>
      <c r="B243" s="36" t="s">
        <v>256</v>
      </c>
      <c r="C243" s="12" t="s">
        <v>3</v>
      </c>
      <c r="D243" s="14">
        <v>200</v>
      </c>
      <c r="E243" s="14">
        <v>22</v>
      </c>
      <c r="F243" s="15">
        <f>D243*E243</f>
        <v>4400</v>
      </c>
    </row>
    <row r="244" spans="1:6" ht="16.5" thickBot="1" x14ac:dyDescent="0.3">
      <c r="A244" s="70" t="str">
        <f>+"TOTAL "&amp;B239</f>
        <v>TOTAL I/ PEINTURE</v>
      </c>
      <c r="B244" s="71"/>
      <c r="C244" s="71"/>
      <c r="D244" s="71"/>
      <c r="E244" s="72"/>
      <c r="F244" s="20">
        <f>SUM(F239:F243)</f>
        <v>292200</v>
      </c>
    </row>
    <row r="245" spans="1:6" ht="17.25" x14ac:dyDescent="0.25">
      <c r="A245" s="3"/>
      <c r="B245" s="43" t="s">
        <v>194</v>
      </c>
      <c r="C245" s="4"/>
      <c r="D245" s="5"/>
      <c r="E245" s="5"/>
      <c r="F245" s="22"/>
    </row>
    <row r="246" spans="1:6" ht="15" x14ac:dyDescent="0.25">
      <c r="A246" s="11">
        <f>A243+1</f>
        <v>183</v>
      </c>
      <c r="B246" s="35" t="s">
        <v>146</v>
      </c>
      <c r="C246" s="12" t="s">
        <v>3</v>
      </c>
      <c r="D246" s="14">
        <v>800</v>
      </c>
      <c r="E246" s="14">
        <v>140</v>
      </c>
      <c r="F246" s="15">
        <f t="shared" ref="F246:F261" si="19">+E246*D246</f>
        <v>112000</v>
      </c>
    </row>
    <row r="247" spans="1:6" ht="15" x14ac:dyDescent="0.25">
      <c r="A247" s="19">
        <f t="shared" ref="A247:A261" si="20">1+A246</f>
        <v>184</v>
      </c>
      <c r="B247" s="42" t="s">
        <v>221</v>
      </c>
      <c r="C247" s="53" t="s">
        <v>3</v>
      </c>
      <c r="D247" s="13">
        <v>2150</v>
      </c>
      <c r="E247" s="13">
        <v>130</v>
      </c>
      <c r="F247" s="54">
        <f t="shared" si="19"/>
        <v>279500</v>
      </c>
    </row>
    <row r="248" spans="1:6" ht="15" x14ac:dyDescent="0.25">
      <c r="A248" s="19">
        <f t="shared" si="20"/>
        <v>185</v>
      </c>
      <c r="B248" s="42" t="s">
        <v>268</v>
      </c>
      <c r="C248" s="53" t="s">
        <v>1</v>
      </c>
      <c r="D248" s="13">
        <v>255</v>
      </c>
      <c r="E248" s="13">
        <v>1000</v>
      </c>
      <c r="F248" s="54">
        <f t="shared" si="19"/>
        <v>255000</v>
      </c>
    </row>
    <row r="249" spans="1:6" ht="15" x14ac:dyDescent="0.25">
      <c r="A249" s="19">
        <f t="shared" si="20"/>
        <v>186</v>
      </c>
      <c r="B249" s="42" t="s">
        <v>227</v>
      </c>
      <c r="C249" s="53" t="s">
        <v>1</v>
      </c>
      <c r="D249" s="13">
        <v>384</v>
      </c>
      <c r="E249" s="13">
        <v>900</v>
      </c>
      <c r="F249" s="54">
        <f t="shared" si="19"/>
        <v>345600</v>
      </c>
    </row>
    <row r="250" spans="1:6" ht="15" x14ac:dyDescent="0.25">
      <c r="A250" s="19">
        <f t="shared" si="20"/>
        <v>187</v>
      </c>
      <c r="B250" s="42" t="s">
        <v>222</v>
      </c>
      <c r="C250" s="53" t="s">
        <v>3</v>
      </c>
      <c r="D250" s="13">
        <v>2100</v>
      </c>
      <c r="E250" s="13">
        <v>120</v>
      </c>
      <c r="F250" s="54">
        <f t="shared" si="19"/>
        <v>252000</v>
      </c>
    </row>
    <row r="251" spans="1:6" ht="15" x14ac:dyDescent="0.25">
      <c r="A251" s="19">
        <f t="shared" si="20"/>
        <v>188</v>
      </c>
      <c r="B251" s="42" t="s">
        <v>228</v>
      </c>
      <c r="C251" s="53" t="s">
        <v>2</v>
      </c>
      <c r="D251" s="13">
        <v>1</v>
      </c>
      <c r="E251" s="13">
        <v>12000</v>
      </c>
      <c r="F251" s="54">
        <f t="shared" si="19"/>
        <v>12000</v>
      </c>
    </row>
    <row r="252" spans="1:6" ht="15" x14ac:dyDescent="0.25">
      <c r="A252" s="19">
        <f t="shared" si="20"/>
        <v>189</v>
      </c>
      <c r="B252" s="42" t="s">
        <v>147</v>
      </c>
      <c r="C252" s="53" t="s">
        <v>3</v>
      </c>
      <c r="D252" s="13">
        <v>600</v>
      </c>
      <c r="E252" s="13">
        <v>30</v>
      </c>
      <c r="F252" s="54">
        <f t="shared" si="19"/>
        <v>18000</v>
      </c>
    </row>
    <row r="253" spans="1:6" ht="15" x14ac:dyDescent="0.25">
      <c r="A253" s="19">
        <f t="shared" si="20"/>
        <v>190</v>
      </c>
      <c r="B253" s="42" t="s">
        <v>148</v>
      </c>
      <c r="C253" s="53" t="s">
        <v>2</v>
      </c>
      <c r="D253" s="13">
        <v>1</v>
      </c>
      <c r="E253" s="13">
        <v>5000</v>
      </c>
      <c r="F253" s="54">
        <f t="shared" si="19"/>
        <v>5000</v>
      </c>
    </row>
    <row r="254" spans="1:6" ht="15" x14ac:dyDescent="0.25">
      <c r="A254" s="19">
        <f t="shared" si="20"/>
        <v>191</v>
      </c>
      <c r="B254" s="42" t="s">
        <v>149</v>
      </c>
      <c r="C254" s="53" t="s">
        <v>2</v>
      </c>
      <c r="D254" s="13">
        <v>1</v>
      </c>
      <c r="E254" s="13">
        <v>6000</v>
      </c>
      <c r="F254" s="54">
        <f t="shared" si="19"/>
        <v>6000</v>
      </c>
    </row>
    <row r="255" spans="1:6" ht="15" x14ac:dyDescent="0.25">
      <c r="A255" s="19">
        <f t="shared" si="20"/>
        <v>192</v>
      </c>
      <c r="B255" s="42" t="s">
        <v>150</v>
      </c>
      <c r="C255" s="53" t="s">
        <v>3</v>
      </c>
      <c r="D255" s="13">
        <v>6</v>
      </c>
      <c r="E255" s="13">
        <v>1500</v>
      </c>
      <c r="F255" s="54">
        <f t="shared" si="19"/>
        <v>9000</v>
      </c>
    </row>
    <row r="256" spans="1:6" ht="15" x14ac:dyDescent="0.25">
      <c r="A256" s="19">
        <f t="shared" si="20"/>
        <v>193</v>
      </c>
      <c r="B256" s="42" t="s">
        <v>229</v>
      </c>
      <c r="C256" s="53" t="s">
        <v>1</v>
      </c>
      <c r="D256" s="13">
        <v>20</v>
      </c>
      <c r="E256" s="13">
        <v>600</v>
      </c>
      <c r="F256" s="54">
        <f t="shared" si="19"/>
        <v>12000</v>
      </c>
    </row>
    <row r="257" spans="1:8" ht="15" x14ac:dyDescent="0.25">
      <c r="A257" s="11">
        <f t="shared" si="20"/>
        <v>194</v>
      </c>
      <c r="B257" s="35" t="s">
        <v>151</v>
      </c>
      <c r="C257" s="12" t="s">
        <v>54</v>
      </c>
      <c r="D257" s="14">
        <v>110</v>
      </c>
      <c r="E257" s="14">
        <v>50</v>
      </c>
      <c r="F257" s="15">
        <f t="shared" si="19"/>
        <v>5500</v>
      </c>
    </row>
    <row r="258" spans="1:8" ht="28.5" x14ac:dyDescent="0.25">
      <c r="A258" s="11">
        <f t="shared" si="20"/>
        <v>195</v>
      </c>
      <c r="B258" s="35" t="s">
        <v>152</v>
      </c>
      <c r="C258" s="12" t="s">
        <v>2</v>
      </c>
      <c r="D258" s="14">
        <v>1</v>
      </c>
      <c r="E258" s="14">
        <v>8000</v>
      </c>
      <c r="F258" s="15">
        <f t="shared" si="19"/>
        <v>8000</v>
      </c>
    </row>
    <row r="259" spans="1:8" ht="15" x14ac:dyDescent="0.25">
      <c r="A259" s="11">
        <f t="shared" si="20"/>
        <v>196</v>
      </c>
      <c r="B259" s="35" t="s">
        <v>153</v>
      </c>
      <c r="C259" s="12" t="s">
        <v>1</v>
      </c>
      <c r="D259" s="14">
        <v>300</v>
      </c>
      <c r="E259" s="14">
        <v>60</v>
      </c>
      <c r="F259" s="15">
        <f t="shared" si="19"/>
        <v>18000</v>
      </c>
    </row>
    <row r="260" spans="1:8" ht="15" x14ac:dyDescent="0.25">
      <c r="A260" s="11">
        <f t="shared" si="20"/>
        <v>197</v>
      </c>
      <c r="B260" s="35" t="s">
        <v>225</v>
      </c>
      <c r="C260" s="12" t="s">
        <v>0</v>
      </c>
      <c r="D260" s="14">
        <v>20</v>
      </c>
      <c r="E260" s="14">
        <v>1300</v>
      </c>
      <c r="F260" s="15">
        <f t="shared" si="19"/>
        <v>26000</v>
      </c>
    </row>
    <row r="261" spans="1:8" thickBot="1" x14ac:dyDescent="0.3">
      <c r="A261" s="11">
        <f t="shared" si="20"/>
        <v>198</v>
      </c>
      <c r="B261" s="35" t="s">
        <v>269</v>
      </c>
      <c r="C261" s="12" t="s">
        <v>0</v>
      </c>
      <c r="D261" s="14">
        <v>100</v>
      </c>
      <c r="E261" s="14">
        <v>30</v>
      </c>
      <c r="F261" s="15">
        <f t="shared" si="19"/>
        <v>3000</v>
      </c>
    </row>
    <row r="262" spans="1:8" ht="16.5" thickBot="1" x14ac:dyDescent="0.3">
      <c r="A262" s="70" t="str">
        <f>+"TOTAL "&amp;B245</f>
        <v>TOTAL J/ AMENAGEMENT EXTERIEUR</v>
      </c>
      <c r="B262" s="71"/>
      <c r="C262" s="71"/>
      <c r="D262" s="71"/>
      <c r="E262" s="72"/>
      <c r="F262" s="20">
        <f>SUM(F245:F261)</f>
        <v>1366600</v>
      </c>
    </row>
    <row r="263" spans="1:8" ht="15" x14ac:dyDescent="0.25">
      <c r="A263" s="11"/>
      <c r="B263" s="52" t="s">
        <v>208</v>
      </c>
      <c r="C263" s="12"/>
      <c r="D263" s="14"/>
      <c r="E263" s="14"/>
      <c r="F263" s="15"/>
    </row>
    <row r="264" spans="1:8" ht="15" x14ac:dyDescent="0.25">
      <c r="A264" s="11">
        <f>+A261+1</f>
        <v>199</v>
      </c>
      <c r="B264" s="51" t="s">
        <v>257</v>
      </c>
      <c r="C264" s="12" t="s">
        <v>0</v>
      </c>
      <c r="D264" s="14">
        <v>24</v>
      </c>
      <c r="E264" s="14">
        <v>150</v>
      </c>
      <c r="F264" s="15">
        <f>+E264*D264</f>
        <v>3600</v>
      </c>
    </row>
    <row r="265" spans="1:8" ht="15" x14ac:dyDescent="0.25">
      <c r="A265" s="11">
        <f>1+A264</f>
        <v>200</v>
      </c>
      <c r="B265" s="51" t="s">
        <v>258</v>
      </c>
      <c r="C265" s="12" t="s">
        <v>0</v>
      </c>
      <c r="D265" s="14">
        <v>1</v>
      </c>
      <c r="E265" s="14">
        <v>1500</v>
      </c>
      <c r="F265" s="15">
        <f>+E265*D265</f>
        <v>1500</v>
      </c>
    </row>
    <row r="266" spans="1:8" ht="15" x14ac:dyDescent="0.25">
      <c r="A266" s="11">
        <f>1+A265</f>
        <v>201</v>
      </c>
      <c r="B266" s="51" t="s">
        <v>259</v>
      </c>
      <c r="C266" s="12" t="s">
        <v>0</v>
      </c>
      <c r="D266" s="14">
        <v>1</v>
      </c>
      <c r="E266" s="14">
        <v>5000</v>
      </c>
      <c r="F266" s="15">
        <f>+E266*D266</f>
        <v>5000</v>
      </c>
    </row>
    <row r="267" spans="1:8" thickBot="1" x14ac:dyDescent="0.3">
      <c r="A267" s="11">
        <f>1+A266</f>
        <v>202</v>
      </c>
      <c r="B267" s="36" t="s">
        <v>260</v>
      </c>
      <c r="C267" s="53" t="s">
        <v>3</v>
      </c>
      <c r="D267" s="14">
        <v>640</v>
      </c>
      <c r="E267" s="14">
        <v>120</v>
      </c>
      <c r="F267" s="15">
        <f>+E267*D267</f>
        <v>76800</v>
      </c>
    </row>
    <row r="268" spans="1:8" ht="16.5" thickBot="1" x14ac:dyDescent="0.3">
      <c r="A268" s="70" t="s">
        <v>209</v>
      </c>
      <c r="B268" s="75"/>
      <c r="C268" s="75"/>
      <c r="D268" s="75"/>
      <c r="E268" s="76"/>
      <c r="F268" s="64">
        <f>SUM(F264:F267)</f>
        <v>86900</v>
      </c>
    </row>
    <row r="269" spans="1:8" ht="18.75" x14ac:dyDescent="0.3">
      <c r="A269" s="33"/>
      <c r="B269" s="74" t="s">
        <v>214</v>
      </c>
      <c r="C269" s="77"/>
      <c r="D269" s="77"/>
      <c r="E269" s="77"/>
      <c r="F269" s="34">
        <f>F268+F262+F244+F238+F175+F154+F99+F96+F79+F70+F60</f>
        <v>9631985</v>
      </c>
      <c r="H269" s="65"/>
    </row>
    <row r="270" spans="1:8" ht="18.75" x14ac:dyDescent="0.3">
      <c r="A270" s="33"/>
      <c r="B270" s="74" t="s">
        <v>270</v>
      </c>
      <c r="C270" s="74"/>
      <c r="D270" s="74"/>
      <c r="E270" s="74"/>
      <c r="F270" s="34"/>
    </row>
    <row r="271" spans="1:8" ht="18.75" x14ac:dyDescent="0.3">
      <c r="A271" s="33"/>
      <c r="B271" s="74" t="s">
        <v>271</v>
      </c>
      <c r="C271" s="74"/>
      <c r="D271" s="74"/>
      <c r="E271" s="74"/>
      <c r="F271" s="34"/>
    </row>
    <row r="272" spans="1:8" ht="18.75" x14ac:dyDescent="0.3">
      <c r="A272" s="33"/>
      <c r="B272" s="74" t="s">
        <v>215</v>
      </c>
      <c r="C272" s="74"/>
      <c r="D272" s="74"/>
      <c r="E272" s="74"/>
      <c r="F272" s="34"/>
    </row>
    <row r="273" spans="1:8" ht="18.75" x14ac:dyDescent="0.3">
      <c r="A273" s="33"/>
      <c r="B273" s="74" t="s">
        <v>216</v>
      </c>
      <c r="C273" s="74"/>
      <c r="D273" s="74"/>
      <c r="E273" s="74"/>
      <c r="F273" s="34">
        <f>F269*0.2</f>
        <v>1926397</v>
      </c>
    </row>
    <row r="274" spans="1:8" ht="18.75" x14ac:dyDescent="0.3">
      <c r="A274" s="33"/>
      <c r="B274" s="74" t="s">
        <v>217</v>
      </c>
      <c r="C274" s="74"/>
      <c r="D274" s="74"/>
      <c r="E274" s="74"/>
      <c r="F274" s="34">
        <f>F269+F273</f>
        <v>11558382</v>
      </c>
      <c r="H274" s="65"/>
    </row>
    <row r="275" spans="1:8" ht="18.75" x14ac:dyDescent="0.3">
      <c r="A275" s="33"/>
      <c r="B275" s="62"/>
      <c r="C275" s="62"/>
      <c r="D275" s="62"/>
      <c r="E275" s="62"/>
      <c r="F275" s="63"/>
    </row>
    <row r="276" spans="1:8" ht="18.75" x14ac:dyDescent="0.3">
      <c r="B276" s="66" t="s">
        <v>274</v>
      </c>
      <c r="C276" s="66"/>
      <c r="D276" s="66"/>
    </row>
    <row r="277" spans="1:8" ht="18.75" x14ac:dyDescent="0.3">
      <c r="B277" s="73" t="s">
        <v>275</v>
      </c>
      <c r="C277" s="73"/>
      <c r="D277" s="73"/>
    </row>
    <row r="278" spans="1:8" x14ac:dyDescent="0.25">
      <c r="C278" s="1"/>
    </row>
    <row r="279" spans="1:8" x14ac:dyDescent="0.25">
      <c r="C279" s="1"/>
    </row>
    <row r="280" spans="1:8" x14ac:dyDescent="0.25">
      <c r="C280" s="1"/>
    </row>
    <row r="281" spans="1:8" x14ac:dyDescent="0.25">
      <c r="C281" s="1"/>
    </row>
    <row r="282" spans="1:8" x14ac:dyDescent="0.25">
      <c r="C282" s="1"/>
    </row>
    <row r="283" spans="1:8" x14ac:dyDescent="0.25">
      <c r="C283" s="1"/>
    </row>
    <row r="284" spans="1:8" x14ac:dyDescent="0.25">
      <c r="C284" s="1"/>
    </row>
    <row r="285" spans="1:8" x14ac:dyDescent="0.25">
      <c r="C285" s="1"/>
    </row>
    <row r="286" spans="1:8" x14ac:dyDescent="0.25">
      <c r="C286" s="1"/>
    </row>
    <row r="287" spans="1:8" x14ac:dyDescent="0.25">
      <c r="C287" s="1"/>
    </row>
    <row r="288" spans="1:8" x14ac:dyDescent="0.25">
      <c r="C288" s="1"/>
    </row>
    <row r="289" spans="3:3" x14ac:dyDescent="0.25">
      <c r="C289" s="1"/>
    </row>
    <row r="290" spans="3:3" x14ac:dyDescent="0.25">
      <c r="C290" s="1"/>
    </row>
    <row r="291" spans="3:3" x14ac:dyDescent="0.25">
      <c r="C291" s="1"/>
    </row>
    <row r="292" spans="3:3" x14ac:dyDescent="0.25">
      <c r="C292" s="1"/>
    </row>
    <row r="293" spans="3:3" x14ac:dyDescent="0.25">
      <c r="C293" s="1"/>
    </row>
    <row r="294" spans="3:3" x14ac:dyDescent="0.25">
      <c r="C294" s="1"/>
    </row>
    <row r="295" spans="3:3" x14ac:dyDescent="0.25">
      <c r="C295" s="1"/>
    </row>
    <row r="296" spans="3:3" x14ac:dyDescent="0.25">
      <c r="C296" s="1"/>
    </row>
    <row r="297" spans="3:3" x14ac:dyDescent="0.25">
      <c r="C297" s="1"/>
    </row>
    <row r="298" spans="3:3" x14ac:dyDescent="0.25">
      <c r="C298" s="1"/>
    </row>
    <row r="299" spans="3:3" x14ac:dyDescent="0.25">
      <c r="C299" s="1"/>
    </row>
    <row r="300" spans="3:3" x14ac:dyDescent="0.25">
      <c r="C300" s="1"/>
    </row>
    <row r="301" spans="3:3" x14ac:dyDescent="0.25">
      <c r="C301" s="1"/>
    </row>
    <row r="302" spans="3:3" x14ac:dyDescent="0.25">
      <c r="C302" s="1"/>
    </row>
    <row r="303" spans="3:3" x14ac:dyDescent="0.25">
      <c r="C303" s="1"/>
    </row>
    <row r="304" spans="3:3" x14ac:dyDescent="0.25">
      <c r="C304" s="1"/>
    </row>
    <row r="305" spans="3:3" x14ac:dyDescent="0.25">
      <c r="C305" s="1"/>
    </row>
    <row r="306" spans="3:3" x14ac:dyDescent="0.25">
      <c r="C306" s="1"/>
    </row>
    <row r="307" spans="3:3" x14ac:dyDescent="0.25">
      <c r="C307" s="1"/>
    </row>
    <row r="308" spans="3:3" x14ac:dyDescent="0.25">
      <c r="C308" s="1"/>
    </row>
    <row r="309" spans="3:3" x14ac:dyDescent="0.25">
      <c r="C309" s="1"/>
    </row>
    <row r="310" spans="3:3" x14ac:dyDescent="0.25">
      <c r="C310" s="1"/>
    </row>
    <row r="311" spans="3:3" x14ac:dyDescent="0.25">
      <c r="C311" s="1"/>
    </row>
    <row r="312" spans="3:3" x14ac:dyDescent="0.25">
      <c r="C312" s="1"/>
    </row>
    <row r="313" spans="3:3" x14ac:dyDescent="0.25">
      <c r="C313" s="1"/>
    </row>
    <row r="314" spans="3:3" x14ac:dyDescent="0.25">
      <c r="C314" s="1"/>
    </row>
    <row r="315" spans="3:3" x14ac:dyDescent="0.25">
      <c r="C315" s="1"/>
    </row>
    <row r="316" spans="3:3" x14ac:dyDescent="0.25">
      <c r="C316" s="1"/>
    </row>
    <row r="317" spans="3:3" x14ac:dyDescent="0.25">
      <c r="C317" s="1"/>
    </row>
    <row r="318" spans="3:3" x14ac:dyDescent="0.25">
      <c r="C318" s="1"/>
    </row>
    <row r="319" spans="3:3" x14ac:dyDescent="0.25">
      <c r="C319" s="1"/>
    </row>
    <row r="320" spans="3:3" x14ac:dyDescent="0.25">
      <c r="C320" s="1"/>
    </row>
    <row r="321" spans="3:3" x14ac:dyDescent="0.25">
      <c r="C321" s="1"/>
    </row>
    <row r="322" spans="3:3" x14ac:dyDescent="0.25">
      <c r="C322" s="1"/>
    </row>
    <row r="323" spans="3:3" x14ac:dyDescent="0.25">
      <c r="C323" s="1"/>
    </row>
    <row r="324" spans="3:3" x14ac:dyDescent="0.25">
      <c r="C324" s="1"/>
    </row>
    <row r="325" spans="3:3" x14ac:dyDescent="0.25">
      <c r="C325" s="1"/>
    </row>
    <row r="326" spans="3:3" x14ac:dyDescent="0.25">
      <c r="C326" s="1"/>
    </row>
    <row r="327" spans="3:3" x14ac:dyDescent="0.25">
      <c r="C327" s="1"/>
    </row>
    <row r="328" spans="3:3" x14ac:dyDescent="0.25">
      <c r="C328" s="1"/>
    </row>
    <row r="329" spans="3:3" x14ac:dyDescent="0.25">
      <c r="C329" s="1"/>
    </row>
    <row r="330" spans="3:3" x14ac:dyDescent="0.25">
      <c r="C330" s="1"/>
    </row>
    <row r="331" spans="3:3" x14ac:dyDescent="0.25">
      <c r="C331" s="1"/>
    </row>
    <row r="332" spans="3:3" x14ac:dyDescent="0.25">
      <c r="C332" s="1"/>
    </row>
    <row r="333" spans="3:3" x14ac:dyDescent="0.25">
      <c r="C333" s="1"/>
    </row>
    <row r="334" spans="3:3" x14ac:dyDescent="0.25">
      <c r="C334" s="1"/>
    </row>
    <row r="335" spans="3:3" x14ac:dyDescent="0.25">
      <c r="C335" s="1"/>
    </row>
    <row r="336" spans="3:3" x14ac:dyDescent="0.25">
      <c r="C336" s="1"/>
    </row>
    <row r="337" spans="3:3" x14ac:dyDescent="0.25">
      <c r="C337" s="1"/>
    </row>
    <row r="338" spans="3:3" x14ac:dyDescent="0.25">
      <c r="C338" s="1"/>
    </row>
    <row r="339" spans="3:3" x14ac:dyDescent="0.25">
      <c r="C339" s="1"/>
    </row>
    <row r="340" spans="3:3" x14ac:dyDescent="0.25">
      <c r="C340" s="1"/>
    </row>
    <row r="341" spans="3:3" x14ac:dyDescent="0.25">
      <c r="C341" s="1"/>
    </row>
    <row r="342" spans="3:3" x14ac:dyDescent="0.25">
      <c r="C342" s="1"/>
    </row>
    <row r="343" spans="3:3" x14ac:dyDescent="0.25">
      <c r="C343" s="1"/>
    </row>
    <row r="344" spans="3:3" x14ac:dyDescent="0.25">
      <c r="C344" s="1"/>
    </row>
    <row r="345" spans="3:3" x14ac:dyDescent="0.25">
      <c r="C345" s="1"/>
    </row>
    <row r="346" spans="3:3" x14ac:dyDescent="0.25">
      <c r="C346" s="1"/>
    </row>
    <row r="347" spans="3:3" x14ac:dyDescent="0.25">
      <c r="C347" s="1"/>
    </row>
    <row r="348" spans="3:3" x14ac:dyDescent="0.25">
      <c r="C348" s="1"/>
    </row>
    <row r="349" spans="3:3" x14ac:dyDescent="0.25">
      <c r="C349" s="1"/>
    </row>
    <row r="350" spans="3:3" x14ac:dyDescent="0.25">
      <c r="C350" s="1"/>
    </row>
    <row r="351" spans="3:3" x14ac:dyDescent="0.25">
      <c r="C351" s="1"/>
    </row>
    <row r="352" spans="3:3" x14ac:dyDescent="0.25">
      <c r="C352" s="1"/>
    </row>
    <row r="353" spans="3:3" x14ac:dyDescent="0.25">
      <c r="C353" s="1"/>
    </row>
    <row r="354" spans="3:3" x14ac:dyDescent="0.25">
      <c r="C354" s="1"/>
    </row>
    <row r="355" spans="3:3" x14ac:dyDescent="0.25">
      <c r="C355" s="1"/>
    </row>
    <row r="356" spans="3:3" x14ac:dyDescent="0.25">
      <c r="C356" s="1"/>
    </row>
    <row r="357" spans="3:3" x14ac:dyDescent="0.25">
      <c r="C357" s="1"/>
    </row>
    <row r="358" spans="3:3" x14ac:dyDescent="0.25">
      <c r="C358" s="1"/>
    </row>
    <row r="359" spans="3:3" x14ac:dyDescent="0.25">
      <c r="C359" s="1"/>
    </row>
    <row r="360" spans="3:3" x14ac:dyDescent="0.25">
      <c r="C360" s="1"/>
    </row>
    <row r="361" spans="3:3" x14ac:dyDescent="0.25">
      <c r="C361" s="1"/>
    </row>
    <row r="362" spans="3:3" x14ac:dyDescent="0.25">
      <c r="C362" s="1"/>
    </row>
    <row r="363" spans="3:3" x14ac:dyDescent="0.25">
      <c r="C363" s="1"/>
    </row>
    <row r="364" spans="3:3" x14ac:dyDescent="0.25">
      <c r="C364" s="1"/>
    </row>
    <row r="365" spans="3:3" x14ac:dyDescent="0.25">
      <c r="C365" s="1"/>
    </row>
    <row r="366" spans="3:3" x14ac:dyDescent="0.25">
      <c r="C366" s="1"/>
    </row>
    <row r="367" spans="3:3" x14ac:dyDescent="0.25">
      <c r="C367" s="1"/>
    </row>
    <row r="368" spans="3:3" x14ac:dyDescent="0.25">
      <c r="C368" s="1"/>
    </row>
    <row r="369" spans="3:3" x14ac:dyDescent="0.25">
      <c r="C369" s="1"/>
    </row>
    <row r="370" spans="3:3" x14ac:dyDescent="0.25">
      <c r="C370" s="1"/>
    </row>
    <row r="371" spans="3:3" x14ac:dyDescent="0.25">
      <c r="C371" s="1"/>
    </row>
    <row r="372" spans="3:3" x14ac:dyDescent="0.25">
      <c r="C372" s="1"/>
    </row>
    <row r="373" spans="3:3" x14ac:dyDescent="0.25">
      <c r="C373" s="1"/>
    </row>
    <row r="374" spans="3:3" x14ac:dyDescent="0.25">
      <c r="C374" s="1"/>
    </row>
    <row r="375" spans="3:3" x14ac:dyDescent="0.25">
      <c r="C375" s="1"/>
    </row>
    <row r="376" spans="3:3" x14ac:dyDescent="0.25">
      <c r="C376" s="1"/>
    </row>
    <row r="377" spans="3:3" x14ac:dyDescent="0.25">
      <c r="C377" s="1"/>
    </row>
    <row r="378" spans="3:3" x14ac:dyDescent="0.25">
      <c r="C378" s="1"/>
    </row>
    <row r="379" spans="3:3" x14ac:dyDescent="0.25">
      <c r="C379" s="1"/>
    </row>
    <row r="380" spans="3:3" x14ac:dyDescent="0.25">
      <c r="C380" s="1"/>
    </row>
    <row r="381" spans="3:3" x14ac:dyDescent="0.25">
      <c r="C381" s="1"/>
    </row>
    <row r="382" spans="3:3" x14ac:dyDescent="0.25">
      <c r="C382" s="1"/>
    </row>
    <row r="383" spans="3:3" x14ac:dyDescent="0.25">
      <c r="C383" s="1"/>
    </row>
    <row r="384" spans="3:3" x14ac:dyDescent="0.25">
      <c r="C384" s="1"/>
    </row>
    <row r="385" spans="3:3" x14ac:dyDescent="0.25">
      <c r="C385" s="1"/>
    </row>
    <row r="386" spans="3:3" x14ac:dyDescent="0.25">
      <c r="C386" s="1"/>
    </row>
    <row r="387" spans="3:3" x14ac:dyDescent="0.25">
      <c r="C387" s="1"/>
    </row>
    <row r="388" spans="3:3" x14ac:dyDescent="0.25">
      <c r="C388" s="1"/>
    </row>
    <row r="389" spans="3:3" x14ac:dyDescent="0.25">
      <c r="C389" s="1"/>
    </row>
    <row r="390" spans="3:3" x14ac:dyDescent="0.25">
      <c r="C390" s="1"/>
    </row>
    <row r="391" spans="3:3" x14ac:dyDescent="0.25">
      <c r="C391" s="1"/>
    </row>
    <row r="392" spans="3:3" x14ac:dyDescent="0.25">
      <c r="C392" s="1"/>
    </row>
    <row r="393" spans="3:3" x14ac:dyDescent="0.25">
      <c r="C393" s="1"/>
    </row>
    <row r="394" spans="3:3" x14ac:dyDescent="0.25">
      <c r="C394" s="1"/>
    </row>
    <row r="395" spans="3:3" x14ac:dyDescent="0.25">
      <c r="C395" s="1"/>
    </row>
    <row r="396" spans="3:3" x14ac:dyDescent="0.25">
      <c r="C396" s="1"/>
    </row>
    <row r="397" spans="3:3" x14ac:dyDescent="0.25">
      <c r="C397" s="1"/>
    </row>
    <row r="398" spans="3:3" x14ac:dyDescent="0.25">
      <c r="C398" s="1"/>
    </row>
    <row r="399" spans="3:3" x14ac:dyDescent="0.25">
      <c r="C399" s="1"/>
    </row>
    <row r="400" spans="3:3" x14ac:dyDescent="0.25">
      <c r="C400" s="1"/>
    </row>
    <row r="401" spans="3:3" x14ac:dyDescent="0.25">
      <c r="C401" s="1"/>
    </row>
    <row r="402" spans="3:3" x14ac:dyDescent="0.25">
      <c r="C402" s="1"/>
    </row>
    <row r="403" spans="3:3" x14ac:dyDescent="0.25">
      <c r="C403" s="1"/>
    </row>
    <row r="404" spans="3:3" x14ac:dyDescent="0.25">
      <c r="C404" s="1"/>
    </row>
    <row r="405" spans="3:3" x14ac:dyDescent="0.25">
      <c r="C405" s="1"/>
    </row>
    <row r="406" spans="3:3" x14ac:dyDescent="0.25">
      <c r="C406" s="1"/>
    </row>
    <row r="407" spans="3:3" x14ac:dyDescent="0.25">
      <c r="C407" s="1"/>
    </row>
    <row r="408" spans="3:3" x14ac:dyDescent="0.25">
      <c r="C408" s="1"/>
    </row>
    <row r="409" spans="3:3" x14ac:dyDescent="0.25">
      <c r="C409" s="1"/>
    </row>
    <row r="410" spans="3:3" x14ac:dyDescent="0.25">
      <c r="C410" s="1"/>
    </row>
    <row r="411" spans="3:3" x14ac:dyDescent="0.25">
      <c r="C411" s="1"/>
    </row>
    <row r="412" spans="3:3" x14ac:dyDescent="0.25">
      <c r="C412" s="1"/>
    </row>
    <row r="413" spans="3:3" x14ac:dyDescent="0.25">
      <c r="C413" s="1"/>
    </row>
    <row r="414" spans="3:3" x14ac:dyDescent="0.25">
      <c r="C414" s="1"/>
    </row>
    <row r="415" spans="3:3" x14ac:dyDescent="0.25">
      <c r="C415" s="1"/>
    </row>
    <row r="416" spans="3:3" x14ac:dyDescent="0.25">
      <c r="C416" s="1"/>
    </row>
    <row r="417" spans="3:3" x14ac:dyDescent="0.25">
      <c r="C417" s="1"/>
    </row>
    <row r="418" spans="3:3" x14ac:dyDescent="0.25">
      <c r="C418" s="1"/>
    </row>
    <row r="419" spans="3:3" x14ac:dyDescent="0.25">
      <c r="C419" s="1"/>
    </row>
    <row r="420" spans="3:3" x14ac:dyDescent="0.25">
      <c r="C420" s="1"/>
    </row>
    <row r="421" spans="3:3" x14ac:dyDescent="0.25">
      <c r="C421" s="1"/>
    </row>
    <row r="422" spans="3:3" x14ac:dyDescent="0.25">
      <c r="C422" s="1"/>
    </row>
    <row r="423" spans="3:3" x14ac:dyDescent="0.25">
      <c r="C423" s="1"/>
    </row>
    <row r="424" spans="3:3" x14ac:dyDescent="0.25">
      <c r="C424" s="1"/>
    </row>
    <row r="425" spans="3:3" x14ac:dyDescent="0.25">
      <c r="C425" s="1"/>
    </row>
    <row r="426" spans="3:3" x14ac:dyDescent="0.25">
      <c r="C426" s="1"/>
    </row>
    <row r="427" spans="3:3" x14ac:dyDescent="0.25">
      <c r="C427" s="1"/>
    </row>
    <row r="428" spans="3:3" x14ac:dyDescent="0.25">
      <c r="C428" s="1"/>
    </row>
    <row r="429" spans="3:3" x14ac:dyDescent="0.25">
      <c r="C429" s="1"/>
    </row>
    <row r="430" spans="3:3" x14ac:dyDescent="0.25">
      <c r="C430" s="1"/>
    </row>
    <row r="431" spans="3:3" x14ac:dyDescent="0.25">
      <c r="C431" s="1"/>
    </row>
    <row r="432" spans="3:3" x14ac:dyDescent="0.25">
      <c r="C432" s="1"/>
    </row>
    <row r="433" spans="3:3" x14ac:dyDescent="0.25">
      <c r="C433" s="1"/>
    </row>
    <row r="434" spans="3:3" x14ac:dyDescent="0.25">
      <c r="C434" s="1"/>
    </row>
    <row r="435" spans="3:3" x14ac:dyDescent="0.25">
      <c r="C435" s="1"/>
    </row>
    <row r="436" spans="3:3" x14ac:dyDescent="0.25">
      <c r="C436" s="1"/>
    </row>
    <row r="437" spans="3:3" x14ac:dyDescent="0.25">
      <c r="C437" s="1"/>
    </row>
    <row r="438" spans="3:3" x14ac:dyDescent="0.25">
      <c r="C438" s="1"/>
    </row>
    <row r="439" spans="3:3" x14ac:dyDescent="0.25">
      <c r="C439" s="1"/>
    </row>
    <row r="440" spans="3:3" x14ac:dyDescent="0.25">
      <c r="C440" s="1"/>
    </row>
    <row r="441" spans="3:3" x14ac:dyDescent="0.25">
      <c r="C441" s="1"/>
    </row>
    <row r="442" spans="3:3" x14ac:dyDescent="0.25">
      <c r="C442" s="1"/>
    </row>
    <row r="443" spans="3:3" x14ac:dyDescent="0.25">
      <c r="C443" s="1"/>
    </row>
    <row r="444" spans="3:3" x14ac:dyDescent="0.25">
      <c r="C444" s="1"/>
    </row>
    <row r="445" spans="3:3" x14ac:dyDescent="0.25">
      <c r="C445" s="1"/>
    </row>
    <row r="446" spans="3:3" x14ac:dyDescent="0.25">
      <c r="C446" s="1"/>
    </row>
    <row r="447" spans="3:3" x14ac:dyDescent="0.25">
      <c r="C447" s="1"/>
    </row>
    <row r="448" spans="3:3" x14ac:dyDescent="0.25">
      <c r="C448" s="1"/>
    </row>
    <row r="449" spans="3:3" x14ac:dyDescent="0.25">
      <c r="C449" s="1"/>
    </row>
    <row r="450" spans="3:3" x14ac:dyDescent="0.25">
      <c r="C450" s="1"/>
    </row>
    <row r="451" spans="3:3" x14ac:dyDescent="0.25">
      <c r="C451" s="1"/>
    </row>
    <row r="452" spans="3:3" x14ac:dyDescent="0.25">
      <c r="C452" s="1"/>
    </row>
    <row r="453" spans="3:3" x14ac:dyDescent="0.25">
      <c r="C453" s="1"/>
    </row>
    <row r="454" spans="3:3" x14ac:dyDescent="0.25">
      <c r="C454" s="1"/>
    </row>
    <row r="455" spans="3:3" x14ac:dyDescent="0.25">
      <c r="C455" s="1"/>
    </row>
    <row r="456" spans="3:3" x14ac:dyDescent="0.25">
      <c r="C456" s="1"/>
    </row>
    <row r="457" spans="3:3" x14ac:dyDescent="0.25">
      <c r="C457" s="1"/>
    </row>
    <row r="458" spans="3:3" x14ac:dyDescent="0.25">
      <c r="C458" s="1"/>
    </row>
    <row r="459" spans="3:3" x14ac:dyDescent="0.25">
      <c r="C459" s="1"/>
    </row>
    <row r="460" spans="3:3" x14ac:dyDescent="0.25">
      <c r="C460" s="1"/>
    </row>
    <row r="461" spans="3:3" x14ac:dyDescent="0.25">
      <c r="C461" s="1"/>
    </row>
    <row r="462" spans="3:3" x14ac:dyDescent="0.25">
      <c r="C462" s="1"/>
    </row>
    <row r="463" spans="3:3" x14ac:dyDescent="0.25">
      <c r="C463" s="1"/>
    </row>
    <row r="464" spans="3:3" x14ac:dyDescent="0.25">
      <c r="C464" s="1"/>
    </row>
    <row r="465" spans="3:3" x14ac:dyDescent="0.25">
      <c r="C465" s="1"/>
    </row>
    <row r="466" spans="3:3" x14ac:dyDescent="0.25">
      <c r="C466" s="1"/>
    </row>
    <row r="467" spans="3:3" x14ac:dyDescent="0.25">
      <c r="C467" s="1"/>
    </row>
    <row r="468" spans="3:3" x14ac:dyDescent="0.25">
      <c r="C468" s="1"/>
    </row>
    <row r="469" spans="3:3" x14ac:dyDescent="0.25">
      <c r="C469" s="1"/>
    </row>
    <row r="470" spans="3:3" x14ac:dyDescent="0.25">
      <c r="C470" s="1"/>
    </row>
    <row r="471" spans="3:3" x14ac:dyDescent="0.25">
      <c r="C471" s="1"/>
    </row>
    <row r="472" spans="3:3" x14ac:dyDescent="0.25">
      <c r="C472" s="1"/>
    </row>
    <row r="473" spans="3:3" x14ac:dyDescent="0.25">
      <c r="C473" s="1"/>
    </row>
    <row r="474" spans="3:3" x14ac:dyDescent="0.25">
      <c r="C474" s="1"/>
    </row>
    <row r="475" spans="3:3" x14ac:dyDescent="0.25">
      <c r="C475" s="1"/>
    </row>
    <row r="476" spans="3:3" x14ac:dyDescent="0.25">
      <c r="C476" s="1"/>
    </row>
    <row r="477" spans="3:3" x14ac:dyDescent="0.25">
      <c r="C477" s="1"/>
    </row>
    <row r="478" spans="3:3" x14ac:dyDescent="0.25">
      <c r="C478" s="1"/>
    </row>
    <row r="479" spans="3:3" x14ac:dyDescent="0.25">
      <c r="C479" s="1"/>
    </row>
    <row r="480" spans="3:3" x14ac:dyDescent="0.25">
      <c r="C480" s="1"/>
    </row>
    <row r="481" spans="3:3" x14ac:dyDescent="0.25">
      <c r="C481" s="1"/>
    </row>
    <row r="482" spans="3:3" x14ac:dyDescent="0.25">
      <c r="C482" s="1"/>
    </row>
    <row r="483" spans="3:3" x14ac:dyDescent="0.25">
      <c r="C483" s="1"/>
    </row>
    <row r="484" spans="3:3" x14ac:dyDescent="0.25">
      <c r="C484" s="1"/>
    </row>
    <row r="485" spans="3:3" x14ac:dyDescent="0.25">
      <c r="C485" s="1"/>
    </row>
    <row r="486" spans="3:3" x14ac:dyDescent="0.25">
      <c r="C486" s="1"/>
    </row>
    <row r="487" spans="3:3" x14ac:dyDescent="0.25">
      <c r="C487" s="1"/>
    </row>
    <row r="488" spans="3:3" x14ac:dyDescent="0.25">
      <c r="C488" s="1"/>
    </row>
    <row r="489" spans="3:3" x14ac:dyDescent="0.25">
      <c r="C489" s="1"/>
    </row>
    <row r="490" spans="3:3" x14ac:dyDescent="0.25">
      <c r="C490" s="1"/>
    </row>
    <row r="491" spans="3:3" x14ac:dyDescent="0.25">
      <c r="C491" s="1"/>
    </row>
    <row r="492" spans="3:3" x14ac:dyDescent="0.25">
      <c r="C492" s="1"/>
    </row>
    <row r="493" spans="3:3" x14ac:dyDescent="0.25">
      <c r="C493" s="1"/>
    </row>
    <row r="494" spans="3:3" x14ac:dyDescent="0.25">
      <c r="C494" s="1"/>
    </row>
    <row r="495" spans="3:3" x14ac:dyDescent="0.25">
      <c r="C495" s="1"/>
    </row>
    <row r="496" spans="3:3" x14ac:dyDescent="0.25">
      <c r="C496" s="1"/>
    </row>
    <row r="497" spans="3:3" x14ac:dyDescent="0.25">
      <c r="C497" s="1"/>
    </row>
    <row r="498" spans="3:3" x14ac:dyDescent="0.25">
      <c r="C498" s="1"/>
    </row>
    <row r="499" spans="3:3" x14ac:dyDescent="0.25">
      <c r="C499" s="1"/>
    </row>
    <row r="500" spans="3:3" x14ac:dyDescent="0.25">
      <c r="C500" s="1"/>
    </row>
    <row r="501" spans="3:3" x14ac:dyDescent="0.25">
      <c r="C501" s="1"/>
    </row>
    <row r="502" spans="3:3" x14ac:dyDescent="0.25">
      <c r="C502" s="1"/>
    </row>
    <row r="503" spans="3:3" x14ac:dyDescent="0.25">
      <c r="C503" s="1"/>
    </row>
    <row r="504" spans="3:3" x14ac:dyDescent="0.25">
      <c r="C504" s="1"/>
    </row>
    <row r="505" spans="3:3" x14ac:dyDescent="0.25">
      <c r="C505" s="1"/>
    </row>
    <row r="506" spans="3:3" x14ac:dyDescent="0.25">
      <c r="C506" s="1"/>
    </row>
    <row r="507" spans="3:3" x14ac:dyDescent="0.25">
      <c r="C507" s="1"/>
    </row>
    <row r="508" spans="3:3" x14ac:dyDescent="0.25">
      <c r="C508" s="1"/>
    </row>
    <row r="509" spans="3:3" x14ac:dyDescent="0.25">
      <c r="C509" s="1"/>
    </row>
    <row r="510" spans="3:3" x14ac:dyDescent="0.25">
      <c r="C510" s="1"/>
    </row>
    <row r="511" spans="3:3" x14ac:dyDescent="0.25">
      <c r="C511" s="1"/>
    </row>
    <row r="512" spans="3:3" x14ac:dyDescent="0.25">
      <c r="C512" s="1"/>
    </row>
    <row r="513" spans="3:3" x14ac:dyDescent="0.25">
      <c r="C513" s="1"/>
    </row>
    <row r="514" spans="3:3" x14ac:dyDescent="0.25">
      <c r="C514" s="1"/>
    </row>
    <row r="515" spans="3:3" x14ac:dyDescent="0.25">
      <c r="C515" s="1"/>
    </row>
    <row r="516" spans="3:3" x14ac:dyDescent="0.25">
      <c r="C516" s="1"/>
    </row>
    <row r="517" spans="3:3" x14ac:dyDescent="0.25">
      <c r="C517" s="1"/>
    </row>
    <row r="518" spans="3:3" x14ac:dyDescent="0.25">
      <c r="C518" s="1"/>
    </row>
    <row r="519" spans="3:3" x14ac:dyDescent="0.25">
      <c r="C519" s="1"/>
    </row>
    <row r="520" spans="3:3" x14ac:dyDescent="0.25">
      <c r="C520" s="1"/>
    </row>
    <row r="521" spans="3:3" x14ac:dyDescent="0.25">
      <c r="C521" s="1"/>
    </row>
    <row r="522" spans="3:3" x14ac:dyDescent="0.25">
      <c r="C522" s="1"/>
    </row>
    <row r="523" spans="3:3" x14ac:dyDescent="0.25">
      <c r="C523" s="1"/>
    </row>
    <row r="524" spans="3:3" x14ac:dyDescent="0.25">
      <c r="C524" s="1"/>
    </row>
    <row r="525" spans="3:3" x14ac:dyDescent="0.25">
      <c r="C525" s="1"/>
    </row>
    <row r="526" spans="3:3" x14ac:dyDescent="0.25">
      <c r="C526" s="1"/>
    </row>
    <row r="527" spans="3:3" x14ac:dyDescent="0.25">
      <c r="C527" s="1"/>
    </row>
    <row r="528" spans="3:3" x14ac:dyDescent="0.25">
      <c r="C528" s="1"/>
    </row>
    <row r="529" spans="3:3" x14ac:dyDescent="0.25">
      <c r="C529" s="1"/>
    </row>
    <row r="530" spans="3:3" x14ac:dyDescent="0.25">
      <c r="C530" s="1"/>
    </row>
    <row r="531" spans="3:3" x14ac:dyDescent="0.25">
      <c r="C531" s="1"/>
    </row>
    <row r="532" spans="3:3" x14ac:dyDescent="0.25">
      <c r="C532" s="1"/>
    </row>
    <row r="533" spans="3:3" x14ac:dyDescent="0.25">
      <c r="C533" s="1"/>
    </row>
    <row r="534" spans="3:3" x14ac:dyDescent="0.25">
      <c r="C534" s="1"/>
    </row>
    <row r="535" spans="3:3" x14ac:dyDescent="0.25">
      <c r="C535" s="1"/>
    </row>
    <row r="536" spans="3:3" x14ac:dyDescent="0.25">
      <c r="C536" s="1"/>
    </row>
    <row r="537" spans="3:3" x14ac:dyDescent="0.25">
      <c r="C537" s="1"/>
    </row>
    <row r="538" spans="3:3" x14ac:dyDescent="0.25">
      <c r="C538" s="1"/>
    </row>
    <row r="539" spans="3:3" x14ac:dyDescent="0.25">
      <c r="C539" s="1"/>
    </row>
    <row r="540" spans="3:3" x14ac:dyDescent="0.25">
      <c r="C540" s="1"/>
    </row>
    <row r="541" spans="3:3" x14ac:dyDescent="0.25">
      <c r="C541" s="1"/>
    </row>
    <row r="542" spans="3:3" x14ac:dyDescent="0.25">
      <c r="C542" s="1"/>
    </row>
    <row r="543" spans="3:3" x14ac:dyDescent="0.25">
      <c r="C543" s="1"/>
    </row>
    <row r="544" spans="3:3" x14ac:dyDescent="0.25">
      <c r="C544" s="1"/>
    </row>
    <row r="545" spans="3:3" x14ac:dyDescent="0.25">
      <c r="C545" s="1"/>
    </row>
    <row r="546" spans="3:3" x14ac:dyDescent="0.25">
      <c r="C546" s="1"/>
    </row>
    <row r="547" spans="3:3" x14ac:dyDescent="0.25">
      <c r="C547" s="1"/>
    </row>
    <row r="548" spans="3:3" x14ac:dyDescent="0.25">
      <c r="C548" s="1"/>
    </row>
    <row r="549" spans="3:3" x14ac:dyDescent="0.25">
      <c r="C549" s="1"/>
    </row>
    <row r="550" spans="3:3" x14ac:dyDescent="0.25">
      <c r="C550" s="1"/>
    </row>
    <row r="551" spans="3:3" x14ac:dyDescent="0.25">
      <c r="C551" s="1"/>
    </row>
    <row r="552" spans="3:3" x14ac:dyDescent="0.25">
      <c r="C552" s="1"/>
    </row>
    <row r="553" spans="3:3" x14ac:dyDescent="0.25">
      <c r="C553" s="1"/>
    </row>
    <row r="554" spans="3:3" x14ac:dyDescent="0.25">
      <c r="C554" s="1"/>
    </row>
    <row r="555" spans="3:3" x14ac:dyDescent="0.25">
      <c r="C555" s="1"/>
    </row>
    <row r="556" spans="3:3" x14ac:dyDescent="0.25">
      <c r="C556" s="1"/>
    </row>
    <row r="557" spans="3:3" x14ac:dyDescent="0.25">
      <c r="C557" s="1"/>
    </row>
    <row r="558" spans="3:3" x14ac:dyDescent="0.25">
      <c r="C558" s="1"/>
    </row>
    <row r="559" spans="3:3" x14ac:dyDescent="0.25">
      <c r="C559" s="1"/>
    </row>
    <row r="560" spans="3:3" x14ac:dyDescent="0.25">
      <c r="C560" s="1"/>
    </row>
    <row r="561" spans="3:3" x14ac:dyDescent="0.25">
      <c r="C561" s="1"/>
    </row>
    <row r="562" spans="3:3" x14ac:dyDescent="0.25">
      <c r="C562" s="1"/>
    </row>
    <row r="563" spans="3:3" x14ac:dyDescent="0.25">
      <c r="C563" s="1"/>
    </row>
    <row r="564" spans="3:3" x14ac:dyDescent="0.25">
      <c r="C564" s="1"/>
    </row>
    <row r="565" spans="3:3" x14ac:dyDescent="0.25">
      <c r="C565" s="1"/>
    </row>
    <row r="566" spans="3:3" x14ac:dyDescent="0.25">
      <c r="C566" s="1"/>
    </row>
    <row r="567" spans="3:3" x14ac:dyDescent="0.25">
      <c r="C567" s="1"/>
    </row>
    <row r="568" spans="3:3" x14ac:dyDescent="0.25">
      <c r="C568" s="1"/>
    </row>
    <row r="569" spans="3:3" x14ac:dyDescent="0.25">
      <c r="C569" s="1"/>
    </row>
    <row r="570" spans="3:3" x14ac:dyDescent="0.25">
      <c r="C570" s="1"/>
    </row>
    <row r="571" spans="3:3" x14ac:dyDescent="0.25">
      <c r="C571" s="1"/>
    </row>
    <row r="572" spans="3:3" x14ac:dyDescent="0.25">
      <c r="C572" s="1"/>
    </row>
    <row r="573" spans="3:3" x14ac:dyDescent="0.25">
      <c r="C573" s="1"/>
    </row>
    <row r="574" spans="3:3" x14ac:dyDescent="0.25">
      <c r="C574" s="1"/>
    </row>
    <row r="575" spans="3:3" x14ac:dyDescent="0.25">
      <c r="C575" s="1"/>
    </row>
    <row r="576" spans="3:3" x14ac:dyDescent="0.25">
      <c r="C576" s="1"/>
    </row>
    <row r="577" spans="3:3" x14ac:dyDescent="0.25">
      <c r="C577" s="1"/>
    </row>
    <row r="578" spans="3:3" x14ac:dyDescent="0.25">
      <c r="C578" s="1"/>
    </row>
    <row r="579" spans="3:3" x14ac:dyDescent="0.25">
      <c r="C579" s="1"/>
    </row>
    <row r="580" spans="3:3" x14ac:dyDescent="0.25">
      <c r="C580" s="1"/>
    </row>
    <row r="581" spans="3:3" x14ac:dyDescent="0.25">
      <c r="C581" s="1"/>
    </row>
    <row r="582" spans="3:3" x14ac:dyDescent="0.25">
      <c r="C582" s="1"/>
    </row>
  </sheetData>
  <mergeCells count="21">
    <mergeCell ref="B277:D277"/>
    <mergeCell ref="B273:E273"/>
    <mergeCell ref="A60:E60"/>
    <mergeCell ref="A70:E70"/>
    <mergeCell ref="A79:E79"/>
    <mergeCell ref="A96:E96"/>
    <mergeCell ref="A244:E244"/>
    <mergeCell ref="A262:E262"/>
    <mergeCell ref="A268:E268"/>
    <mergeCell ref="B274:E274"/>
    <mergeCell ref="A175:E175"/>
    <mergeCell ref="A238:E238"/>
    <mergeCell ref="B269:E269"/>
    <mergeCell ref="B270:E270"/>
    <mergeCell ref="B271:E271"/>
    <mergeCell ref="B272:E272"/>
    <mergeCell ref="A1:F1"/>
    <mergeCell ref="A2:F2"/>
    <mergeCell ref="A3:F3"/>
    <mergeCell ref="A99:E99"/>
    <mergeCell ref="A154:E154"/>
  </mergeCells>
  <conditionalFormatting sqref="A6:A7 A79:A81 A96:A97 A99:A100 A113:A114 A154:A156 A161 A262">
    <cfRule type="expression" dxfId="42" priority="39">
      <formula>AND(#REF!&lt;&gt;0)</formula>
    </cfRule>
  </conditionalFormatting>
  <conditionalFormatting sqref="A12">
    <cfRule type="expression" dxfId="41" priority="40">
      <formula>AND(#REF!&lt;&gt;0)</formula>
    </cfRule>
  </conditionalFormatting>
  <conditionalFormatting sqref="A17">
    <cfRule type="expression" dxfId="40" priority="41">
      <formula>AND(#REF!&lt;&gt;0)</formula>
    </cfRule>
  </conditionalFormatting>
  <conditionalFormatting sqref="A20">
    <cfRule type="expression" dxfId="39" priority="42">
      <formula>AND(#REF!&lt;&gt;0)</formula>
    </cfRule>
  </conditionalFormatting>
  <conditionalFormatting sqref="A23">
    <cfRule type="expression" dxfId="38" priority="43">
      <formula>AND(#REF!&lt;&gt;0)</formula>
    </cfRule>
  </conditionalFormatting>
  <conditionalFormatting sqref="A32">
    <cfRule type="expression" dxfId="37" priority="44">
      <formula>AND(#REF!&lt;&gt;0)</formula>
    </cfRule>
  </conditionalFormatting>
  <conditionalFormatting sqref="A41">
    <cfRule type="expression" dxfId="36" priority="46">
      <formula>AND(#REF!&lt;&gt;0)</formula>
    </cfRule>
  </conditionalFormatting>
  <conditionalFormatting sqref="A46">
    <cfRule type="expression" dxfId="35" priority="45">
      <formula>AND(#REF!&lt;&gt;0)</formula>
    </cfRule>
  </conditionalFormatting>
  <conditionalFormatting sqref="A49">
    <cfRule type="expression" dxfId="34" priority="47">
      <formula>AND(#REF!&lt;&gt;0)</formula>
    </cfRule>
  </conditionalFormatting>
  <conditionalFormatting sqref="A60:A61">
    <cfRule type="expression" dxfId="33" priority="62">
      <formula>AND(#REF!&lt;&gt;0)</formula>
    </cfRule>
  </conditionalFormatting>
  <conditionalFormatting sqref="A70:A71">
    <cfRule type="expression" dxfId="32" priority="38">
      <formula>AND(#REF!&lt;&gt;0)</formula>
    </cfRule>
  </conditionalFormatting>
  <conditionalFormatting sqref="A105:A108">
    <cfRule type="expression" dxfId="31" priority="26">
      <formula>AND(#REF!&lt;&gt;0)</formula>
    </cfRule>
  </conditionalFormatting>
  <conditionalFormatting sqref="A110">
    <cfRule type="expression" dxfId="30" priority="25">
      <formula>AND(#REF!&lt;&gt;0)</formula>
    </cfRule>
  </conditionalFormatting>
  <conditionalFormatting sqref="A120">
    <cfRule type="expression" dxfId="29" priority="61">
      <formula>AND(#REF!&lt;&gt;0)</formula>
    </cfRule>
  </conditionalFormatting>
  <conditionalFormatting sqref="A123">
    <cfRule type="expression" dxfId="28" priority="60">
      <formula>AND(#REF!&lt;&gt;0)</formula>
    </cfRule>
  </conditionalFormatting>
  <conditionalFormatting sqref="A131">
    <cfRule type="expression" dxfId="27" priority="59">
      <formula>AND(#REF!&lt;&gt;0)</formula>
    </cfRule>
  </conditionalFormatting>
  <conditionalFormatting sqref="A138">
    <cfRule type="expression" dxfId="26" priority="57">
      <formula>AND(#REF!&lt;&gt;0)</formula>
    </cfRule>
  </conditionalFormatting>
  <conditionalFormatting sqref="A147">
    <cfRule type="expression" dxfId="25" priority="58">
      <formula>AND(#REF!&lt;&gt;0)</formula>
    </cfRule>
  </conditionalFormatting>
  <conditionalFormatting sqref="A150">
    <cfRule type="expression" dxfId="24" priority="34">
      <formula>AND(#REF!&lt;&gt;0)</formula>
    </cfRule>
  </conditionalFormatting>
  <conditionalFormatting sqref="A175:A178">
    <cfRule type="expression" dxfId="23" priority="56">
      <formula>AND(#REF!&lt;&gt;0)</formula>
    </cfRule>
  </conditionalFormatting>
  <conditionalFormatting sqref="A184">
    <cfRule type="expression" dxfId="22" priority="55">
      <formula>AND(#REF!&lt;&gt;0)</formula>
    </cfRule>
  </conditionalFormatting>
  <conditionalFormatting sqref="A187">
    <cfRule type="expression" dxfId="21" priority="54">
      <formula>AND(#REF!&lt;&gt;0)</formula>
    </cfRule>
  </conditionalFormatting>
  <conditionalFormatting sqref="A191">
    <cfRule type="expression" dxfId="20" priority="53">
      <formula>AND(#REF!&lt;&gt;0)</formula>
    </cfRule>
  </conditionalFormatting>
  <conditionalFormatting sqref="A195">
    <cfRule type="expression" dxfId="19" priority="52">
      <formula>AND(#REF!&lt;&gt;0)</formula>
    </cfRule>
  </conditionalFormatting>
  <conditionalFormatting sqref="A207">
    <cfRule type="expression" dxfId="18" priority="51">
      <formula>AND(#REF!&lt;&gt;0)</formula>
    </cfRule>
  </conditionalFormatting>
  <conditionalFormatting sqref="A214">
    <cfRule type="expression" dxfId="17" priority="32">
      <formula>AND(#REF!&lt;&gt;0)</formula>
    </cfRule>
  </conditionalFormatting>
  <conditionalFormatting sqref="A217">
    <cfRule type="expression" dxfId="16" priority="48">
      <formula>AND(#REF!&lt;&gt;0)</formula>
    </cfRule>
  </conditionalFormatting>
  <conditionalFormatting sqref="A220">
    <cfRule type="expression" dxfId="15" priority="50">
      <formula>AND(#REF!&lt;&gt;0)</formula>
    </cfRule>
  </conditionalFormatting>
  <conditionalFormatting sqref="A223">
    <cfRule type="expression" dxfId="14" priority="49">
      <formula>AND(#REF!&lt;&gt;0)</formula>
    </cfRule>
  </conditionalFormatting>
  <conditionalFormatting sqref="A225">
    <cfRule type="expression" dxfId="13" priority="33">
      <formula>AND(#REF!&lt;&gt;0)</formula>
    </cfRule>
  </conditionalFormatting>
  <conditionalFormatting sqref="A235">
    <cfRule type="expression" dxfId="12" priority="24">
      <formula>AND(#REF!&lt;&gt;0)</formula>
    </cfRule>
  </conditionalFormatting>
  <conditionalFormatting sqref="A238:A240">
    <cfRule type="expression" dxfId="11" priority="35">
      <formula>AND(#REF!&lt;&gt;0)</formula>
    </cfRule>
  </conditionalFormatting>
  <conditionalFormatting sqref="A244:A245">
    <cfRule type="expression" dxfId="10" priority="31">
      <formula>AND(#REF!&lt;&gt;0)</formula>
    </cfRule>
  </conditionalFormatting>
  <conditionalFormatting sqref="A268:A273">
    <cfRule type="expression" dxfId="9" priority="2">
      <formula>AND(#REF!&lt;&gt;0)</formula>
    </cfRule>
  </conditionalFormatting>
  <conditionalFormatting sqref="C6:C59 C100:C153 C155:C174">
    <cfRule type="expression" dxfId="8" priority="30">
      <formula>#REF!&gt;=1.25*#REF!</formula>
    </cfRule>
  </conditionalFormatting>
  <conditionalFormatting sqref="C61:C69">
    <cfRule type="expression" dxfId="7" priority="29">
      <formula>#REF!&gt;=1.25*#REF!</formula>
    </cfRule>
  </conditionalFormatting>
  <conditionalFormatting sqref="C71:C78">
    <cfRule type="expression" dxfId="6" priority="19">
      <formula>#REF!&gt;=1.25*#REF!</formula>
    </cfRule>
  </conditionalFormatting>
  <conditionalFormatting sqref="C80:C95">
    <cfRule type="expression" dxfId="5" priority="7">
      <formula>#REF!&gt;=1.25*#REF!</formula>
    </cfRule>
  </conditionalFormatting>
  <conditionalFormatting sqref="C97:C98">
    <cfRule type="expression" dxfId="4" priority="18">
      <formula>#REF!&gt;=1.25*#REF!</formula>
    </cfRule>
  </conditionalFormatting>
  <conditionalFormatting sqref="C176:C237">
    <cfRule type="expression" dxfId="3" priority="3">
      <formula>#REF!&gt;=1.25*#REF!</formula>
    </cfRule>
  </conditionalFormatting>
  <conditionalFormatting sqref="C239:C243">
    <cfRule type="expression" dxfId="2" priority="4">
      <formula>#REF!&gt;=1.25*#REF!</formula>
    </cfRule>
  </conditionalFormatting>
  <conditionalFormatting sqref="C245:C261">
    <cfRule type="expression" dxfId="1" priority="28">
      <formula>#REF!&gt;=1.25*#REF!</formula>
    </cfRule>
  </conditionalFormatting>
  <conditionalFormatting sqref="C263:C267">
    <cfRule type="expression" dxfId="0" priority="1">
      <formula>#REF!&gt;=1.25*#REF!</formula>
    </cfRule>
  </conditionalFormatting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lot 1</vt:lpstr>
      <vt:lpstr>'lot 1'!Impression_des_titres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2026-07-02T18:51:35Z</dcterms:modified>
</cp:coreProperties>
</file>