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370" tabRatio="739" firstSheet="1" activeTab="1"/>
  </bookViews>
  <sheets>
    <sheet name="Feuil4" sheetId="19" state="hidden" r:id="rId1"/>
    <sheet name="ben zekri" sheetId="31" r:id="rId2"/>
  </sheets>
  <definedNames>
    <definedName name="_xlnm.Print_Titles" localSheetId="1">'ben zekri'!$2:$6</definedName>
    <definedName name="_xlnm.Print_Area" localSheetId="1">'ben zekri'!$A$1:$G$137</definedName>
  </definedNames>
  <calcPr calcId="145621"/>
</workbook>
</file>

<file path=xl/calcChain.xml><?xml version="1.0" encoding="utf-8"?>
<calcChain xmlns="http://schemas.openxmlformats.org/spreadsheetml/2006/main">
  <c r="G9" i="31" l="1"/>
  <c r="G10" i="31"/>
  <c r="G11" i="31"/>
  <c r="G14" i="31"/>
  <c r="G15" i="31"/>
  <c r="G16" i="31"/>
  <c r="G17" i="31"/>
  <c r="G20" i="31"/>
  <c r="G21" i="31"/>
  <c r="G22" i="31"/>
  <c r="G23" i="31"/>
  <c r="G26" i="31"/>
  <c r="G27" i="31"/>
  <c r="G30" i="31"/>
  <c r="G33" i="31"/>
  <c r="G34" i="31"/>
  <c r="G36" i="31"/>
  <c r="G37" i="31"/>
  <c r="G38" i="31"/>
  <c r="G39" i="31"/>
  <c r="G40" i="31"/>
  <c r="G43" i="31"/>
  <c r="G44" i="31"/>
  <c r="G45" i="31"/>
  <c r="G48" i="31"/>
  <c r="G49" i="31"/>
  <c r="G50" i="31"/>
  <c r="G51" i="31"/>
  <c r="G54" i="31"/>
  <c r="G58" i="31"/>
  <c r="G59" i="31"/>
  <c r="G60" i="31"/>
  <c r="G63" i="31"/>
  <c r="G64" i="31"/>
  <c r="G65" i="31"/>
  <c r="G66" i="31"/>
  <c r="G67" i="31"/>
  <c r="G68" i="31"/>
  <c r="G69" i="31"/>
  <c r="G70" i="31"/>
  <c r="G71" i="31"/>
  <c r="G75" i="31"/>
  <c r="G76" i="31"/>
  <c r="G79" i="31"/>
  <c r="G82" i="31"/>
  <c r="G83" i="31"/>
  <c r="G84" i="31"/>
  <c r="G89" i="31"/>
  <c r="G90" i="31"/>
  <c r="G91" i="31"/>
  <c r="G92" i="31"/>
  <c r="G93" i="31"/>
  <c r="G95" i="31"/>
  <c r="G96" i="31"/>
  <c r="G98" i="31"/>
  <c r="G99" i="31"/>
  <c r="G100" i="31"/>
  <c r="G101" i="31"/>
  <c r="G102" i="31"/>
  <c r="G104" i="31"/>
  <c r="G106" i="31"/>
  <c r="G107" i="31"/>
  <c r="G108" i="31"/>
  <c r="G109" i="31"/>
  <c r="G110" i="31"/>
  <c r="G114" i="31"/>
  <c r="G116" i="31"/>
  <c r="G118" i="31"/>
  <c r="G119" i="31"/>
  <c r="G120" i="31"/>
  <c r="G123" i="31"/>
  <c r="G124" i="31"/>
  <c r="G125" i="31"/>
  <c r="G126" i="31"/>
  <c r="G12" i="31" l="1"/>
  <c r="G85" i="31"/>
  <c r="G46" i="31"/>
  <c r="G18" i="31"/>
  <c r="G80" i="31"/>
  <c r="G52" i="31"/>
  <c r="G72" i="31"/>
  <c r="G24" i="31"/>
  <c r="G121" i="31"/>
  <c r="G77" i="31"/>
  <c r="G41" i="31"/>
  <c r="G31" i="31"/>
  <c r="G61" i="31"/>
  <c r="G28" i="31"/>
  <c r="G127" i="31"/>
  <c r="G111" i="31"/>
  <c r="G55" i="31"/>
  <c r="E15" i="19"/>
  <c r="H15" i="19" s="1"/>
  <c r="J16" i="19" s="1"/>
  <c r="H19" i="19"/>
  <c r="J19" i="19" s="1"/>
  <c r="H21" i="19"/>
  <c r="J21" i="19" s="1"/>
  <c r="H25" i="19"/>
  <c r="J29" i="19" s="1"/>
  <c r="E31" i="19" s="1"/>
  <c r="J31" i="19" s="1"/>
  <c r="H26" i="19"/>
  <c r="E27" i="19"/>
  <c r="H27" i="19" s="1"/>
  <c r="H35" i="19"/>
  <c r="J36" i="19" s="1"/>
  <c r="H42" i="19"/>
  <c r="J42" i="19"/>
  <c r="H44" i="19"/>
  <c r="H45" i="19"/>
  <c r="H46" i="19"/>
  <c r="H47" i="19"/>
  <c r="H49" i="19"/>
  <c r="H50" i="19"/>
  <c r="H53" i="19"/>
  <c r="H54" i="19"/>
  <c r="H57" i="19"/>
  <c r="H58" i="19"/>
  <c r="H59" i="19"/>
  <c r="H60" i="19"/>
  <c r="H65" i="19"/>
  <c r="H66" i="19"/>
  <c r="H67" i="19"/>
  <c r="H68" i="19"/>
  <c r="H69" i="19"/>
  <c r="J72" i="19"/>
  <c r="J74" i="19"/>
  <c r="H78" i="19"/>
  <c r="J78" i="19"/>
  <c r="E81" i="19"/>
  <c r="H81" i="19" s="1"/>
  <c r="H83" i="19"/>
  <c r="H84" i="19"/>
  <c r="H87" i="19"/>
  <c r="J87" i="19" s="1"/>
  <c r="H89" i="19"/>
  <c r="J89" i="19" s="1"/>
  <c r="H94" i="19"/>
  <c r="J94" i="19" s="1"/>
  <c r="H97" i="19"/>
  <c r="J97" i="19" s="1"/>
  <c r="H100" i="19"/>
  <c r="J100" i="19" s="1"/>
  <c r="H102" i="19"/>
  <c r="J102" i="19" s="1"/>
  <c r="H107" i="19"/>
  <c r="J107" i="19" s="1"/>
  <c r="H109" i="19"/>
  <c r="J112" i="19"/>
  <c r="J116" i="19"/>
  <c r="H122" i="19"/>
  <c r="H123" i="19"/>
  <c r="J70" i="19" l="1"/>
  <c r="J55" i="19"/>
  <c r="G86" i="31"/>
  <c r="G56" i="31"/>
  <c r="J124" i="19"/>
  <c r="J51" i="19"/>
  <c r="J85" i="19"/>
  <c r="J61" i="19"/>
  <c r="J109" i="19"/>
  <c r="G129" i="31" l="1"/>
</calcChain>
</file>

<file path=xl/sharedStrings.xml><?xml version="1.0" encoding="utf-8"?>
<sst xmlns="http://schemas.openxmlformats.org/spreadsheetml/2006/main" count="325" uniqueCount="226">
  <si>
    <t>Projecteur étanche</t>
  </si>
  <si>
    <t>FICHE DE METRE</t>
  </si>
  <si>
    <t>N°</t>
  </si>
  <si>
    <t>DESIGNATION DES OUVRAGES</t>
  </si>
  <si>
    <t>U</t>
  </si>
  <si>
    <t>Nbre</t>
  </si>
  <si>
    <t>DIMENSIONS</t>
  </si>
  <si>
    <t>TOTAL</t>
  </si>
  <si>
    <t>Long</t>
  </si>
  <si>
    <t>Larg</t>
  </si>
  <si>
    <t>Haut</t>
  </si>
  <si>
    <t>Partielles</t>
  </si>
  <si>
    <t>Totales</t>
  </si>
  <si>
    <t>m²</t>
  </si>
  <si>
    <t>m3</t>
  </si>
  <si>
    <t>Gros béton</t>
  </si>
  <si>
    <t>Arase étanche</t>
  </si>
  <si>
    <t>m2</t>
  </si>
  <si>
    <t>ml</t>
  </si>
  <si>
    <t>106-Beton armé en élévation</t>
  </si>
  <si>
    <t>Béton armé en élévation pour tout ouvrage</t>
  </si>
  <si>
    <t xml:space="preserve">             _pour poteaux</t>
  </si>
  <si>
    <t>107-MACONNERIE EN ELEVATION</t>
  </si>
  <si>
    <t>109 - DIVERS</t>
  </si>
  <si>
    <t xml:space="preserve">Traversée de maçonnerie </t>
  </si>
  <si>
    <t>/01</t>
  </si>
  <si>
    <t>/04</t>
  </si>
  <si>
    <t>à déduire</t>
  </si>
  <si>
    <t>Forme de pente</t>
  </si>
  <si>
    <t>Maconnerie en agglos de 20cm</t>
  </si>
  <si>
    <t>Chape de lissage</t>
  </si>
  <si>
    <t>QUANT</t>
  </si>
  <si>
    <t>504- FOYERS ET PRISES</t>
  </si>
  <si>
    <t>/02</t>
  </si>
  <si>
    <t xml:space="preserve">505-LUSTRERIE </t>
  </si>
  <si>
    <t>Hublot étanche</t>
  </si>
  <si>
    <t>700 - PEINTURE VITRERIE</t>
  </si>
  <si>
    <t>701 - PEINTURE</t>
  </si>
  <si>
    <t>/03</t>
  </si>
  <si>
    <t>U.</t>
  </si>
  <si>
    <t>Quantité</t>
  </si>
  <si>
    <t>M3</t>
  </si>
  <si>
    <t>Béton de propreté</t>
  </si>
  <si>
    <t>M2</t>
  </si>
  <si>
    <t>Acier à haute adhérence en fondations</t>
  </si>
  <si>
    <t>kg</t>
  </si>
  <si>
    <t>ML</t>
  </si>
  <si>
    <t>600 - PLOMBERIE SANITAIRE</t>
  </si>
  <si>
    <t xml:space="preserve">601 - RESEAU EXTERIEUR  </t>
  </si>
  <si>
    <t xml:space="preserve">Revêtement en mignonnette lavé </t>
  </si>
  <si>
    <t>Peinture glycérophtalique laquée sur menuiserie bois</t>
  </si>
  <si>
    <t>Appuis de fenêtre en béton armé</t>
  </si>
  <si>
    <t xml:space="preserve">                         TOTAL BETON ARME EN ELEVATION ............…....................................</t>
  </si>
  <si>
    <t xml:space="preserve">                         TOTAL MACONNERIE EN ELEVATION .....................................................</t>
  </si>
  <si>
    <t>Puits perdu de 2,00 m diam  et 4m de profond</t>
  </si>
  <si>
    <t xml:space="preserve">                            TOTAL DIVERS ...........................................................................................</t>
  </si>
  <si>
    <t xml:space="preserve">                         TOTAL GROS OEUVRES .............................................................................</t>
  </si>
  <si>
    <t xml:space="preserve">                         TOTAL REVETEMENT ....................................................................................</t>
  </si>
  <si>
    <t xml:space="preserve">                          TOTAL D'ETANCHEITE .................................................................................</t>
  </si>
  <si>
    <t>Câble R.V.F.V</t>
  </si>
  <si>
    <t>Fosse septique en BA de 10 m3 (2,00x2,50x2,00)</t>
  </si>
  <si>
    <t>Canalisation en polyéthéline tout diam</t>
  </si>
  <si>
    <t>105-Canalisations Regards</t>
  </si>
  <si>
    <t>Regards type visitable pour évacuation</t>
  </si>
  <si>
    <t>b) de 60x60</t>
  </si>
  <si>
    <t>Maçonnerie de moellons en fondation</t>
  </si>
  <si>
    <t xml:space="preserve">Forme de Béton, y compris aciers </t>
  </si>
  <si>
    <t>Béton armé en fondation pour tout ouvrage</t>
  </si>
  <si>
    <t>Aciers à haute adhérence en élévation</t>
  </si>
  <si>
    <t xml:space="preserve">                             TOTAL AMENUISERIE BOIS QUINCAILLERIE ..................................</t>
  </si>
  <si>
    <t xml:space="preserve">                           TOTAL MENUISERIE ALIMINIUM .....................................................…</t>
  </si>
  <si>
    <t xml:space="preserve">                             TOTAL MENUISERIE METALLIQUE  - QUINCAILLERIE ....................</t>
  </si>
  <si>
    <t xml:space="preserve"> 502 - ALIMENTATION SECONDAIRE </t>
  </si>
  <si>
    <t xml:space="preserve">Mise à la terre </t>
  </si>
  <si>
    <t xml:space="preserve">                          TOTAL ELECTRICITE ..................................................................................</t>
  </si>
  <si>
    <t xml:space="preserve">Peinture glycérophtalique laquée sur menuiserie métallique     </t>
  </si>
  <si>
    <t>Porte à lame</t>
  </si>
  <si>
    <t>Béton reflué pour allées et dallage périphérique</t>
  </si>
  <si>
    <t>a) Câble 4x16mm2 + T</t>
  </si>
  <si>
    <t>b) Câble 4x10mm2 + T</t>
  </si>
  <si>
    <t>PAGE : 1</t>
  </si>
  <si>
    <t>Acier à haute adhérence en fondation</t>
  </si>
  <si>
    <t>/05</t>
  </si>
  <si>
    <t>/06</t>
  </si>
  <si>
    <t>/07</t>
  </si>
  <si>
    <t>Foyer double allumage</t>
  </si>
  <si>
    <t>Foyer va et vient</t>
  </si>
  <si>
    <t>/11</t>
  </si>
  <si>
    <t>/12</t>
  </si>
  <si>
    <t>Béton armé en élévation pour tout ouvrage (m3)</t>
  </si>
  <si>
    <t>200-Revetement</t>
  </si>
  <si>
    <t xml:space="preserve">PROJET : Construction d’un Centre de secours de la Protection Civile </t>
  </si>
  <si>
    <t xml:space="preserve">Commune Urbaine Lakhssas – Province de Sidi Ifni. </t>
  </si>
  <si>
    <t>LOCALITE : aménagement extérieurs</t>
  </si>
  <si>
    <t>100- GROS OEUVRES</t>
  </si>
  <si>
    <t>102-TERRASSEMENT</t>
  </si>
  <si>
    <t>air d'etndage</t>
  </si>
  <si>
    <t>Canalisations en buses de PVC</t>
  </si>
  <si>
    <t>D 200 (extérieur) vers fosse septique</t>
  </si>
  <si>
    <t>assainissement</t>
  </si>
  <si>
    <t>Regards de tirage</t>
  </si>
  <si>
    <t xml:space="preserve">             _pour libage</t>
  </si>
  <si>
    <t>Mur de cloture</t>
  </si>
  <si>
    <t>a) Type A : mur de soutènement en BA + clair voie</t>
  </si>
  <si>
    <t>b) Type B : clair voie</t>
  </si>
  <si>
    <t xml:space="preserve">à déduire </t>
  </si>
  <si>
    <t xml:space="preserve">c) Type C : mur de soutènement en BA + mur en agglos </t>
  </si>
  <si>
    <t>d) Type D : mur en agglos</t>
  </si>
  <si>
    <t>Bordure de trottoir</t>
  </si>
  <si>
    <t>entrée devant gurite + annexe jusqu'au entrée protction civile</t>
  </si>
  <si>
    <t>Plinthes en mignonnette lavé de 0,10 hauteur</t>
  </si>
  <si>
    <t>OUV</t>
  </si>
  <si>
    <t xml:space="preserve">Revêtement  en enrobé bitumineux à chaud </t>
  </si>
  <si>
    <t>400-MENUISERIE BOIS-METALLIQUE</t>
  </si>
  <si>
    <t>403-MENUISERIE METALLIQUE</t>
  </si>
  <si>
    <t>Porte métallique coulissante PM1 (5,00x1,80)</t>
  </si>
  <si>
    <t>Porte métallique ouvrante PM2 (1,20x1,80)</t>
  </si>
  <si>
    <t xml:space="preserve">404- DIVERS : </t>
  </si>
  <si>
    <t>Mat de drapeau</t>
  </si>
  <si>
    <t>Enseigne de l'établissement</t>
  </si>
  <si>
    <t>Peinture glycérophtalique</t>
  </si>
  <si>
    <t>laquée sur ferronneries</t>
  </si>
  <si>
    <t>Décapage et nivellement du terrain</t>
  </si>
  <si>
    <t>BORDEREAU DES PRIX &amp; DETAIL ESTIMATIF</t>
  </si>
  <si>
    <t>A - GROS OEUVRES</t>
  </si>
  <si>
    <t>A2 - MACONNERIE EN FONDATION</t>
  </si>
  <si>
    <t>A3 - DALLAGE ET FORME</t>
  </si>
  <si>
    <t>A4 - BETON ARME EN FONDATION</t>
  </si>
  <si>
    <t>A5 - CANALISATIONS REGARDS</t>
  </si>
  <si>
    <t>A6 - BETON ARME EN ELEVATION</t>
  </si>
  <si>
    <t>A7 - MACONNERIE EN ELEVATION</t>
  </si>
  <si>
    <t>A8 - ENDUITS</t>
  </si>
  <si>
    <t>Enduit extérieur au mortier bâtard</t>
  </si>
  <si>
    <t>A9 - DIVERS</t>
  </si>
  <si>
    <t>C - ETANCHEITE</t>
  </si>
  <si>
    <t>Protection de relief d'étanchéité</t>
  </si>
  <si>
    <t>D1 - MENUISERIE BOIS - QUINCAILLERIE</t>
  </si>
  <si>
    <t>D2 - MENUISERIE ALUMINIUM - QUINCAILLERIE</t>
  </si>
  <si>
    <t>D3 - MENUISERIE METALLIQUE - QUINCAILLERIE</t>
  </si>
  <si>
    <t>E - ELECTRICITE - LUSTRERIE</t>
  </si>
  <si>
    <t>E1 - ALIMENTATION PRINCIPALE</t>
  </si>
  <si>
    <t xml:space="preserve">E2 - ALIMENTATION SECONDAIRE </t>
  </si>
  <si>
    <t xml:space="preserve">E3 - FOYERS </t>
  </si>
  <si>
    <t>E4 - PRISES</t>
  </si>
  <si>
    <t xml:space="preserve">Prise courant 16A + T + câble   </t>
  </si>
  <si>
    <t>E5 - LUSTRERIE :</t>
  </si>
  <si>
    <t>Bloc Autonome de Secours</t>
  </si>
  <si>
    <t xml:space="preserve">F - PLOMBERIE SANITAIRE - PROTECTION INCENDIE </t>
  </si>
  <si>
    <t xml:space="preserve">F1 - RESEAU EXTERIEUR  </t>
  </si>
  <si>
    <t>Peinture vinylique sur façades</t>
  </si>
  <si>
    <t>Dallette couvre joints de dilatation</t>
  </si>
  <si>
    <t>Fenêtre vitrée en aluminium avec partie fixe et partie ouvrante à la française</t>
  </si>
  <si>
    <t>Garde corps métallique</t>
  </si>
  <si>
    <t>ENS</t>
  </si>
  <si>
    <t>Foyers supplémentaires</t>
  </si>
  <si>
    <t>F4 - PROTECTION INCENDIE</t>
  </si>
  <si>
    <t>Robinet d'incendie armé R.I.A</t>
  </si>
  <si>
    <t xml:space="preserve">H - PEINTURE </t>
  </si>
  <si>
    <t>Etanchéité du joint de dilatation</t>
  </si>
  <si>
    <t>Plinthe céramique</t>
  </si>
  <si>
    <t>Etanchéité bicouche</t>
  </si>
  <si>
    <t>Protection lourde</t>
  </si>
  <si>
    <t>Gargouille en plomb y compris crapaudine</t>
  </si>
  <si>
    <t>Porte placard isoplane</t>
  </si>
  <si>
    <t>Boîte de coupure étanche</t>
  </si>
  <si>
    <t>Bouton poussoir</t>
  </si>
  <si>
    <t xml:space="preserve">Revêtement sol en granito poli ordinaire </t>
  </si>
  <si>
    <t>Dallage périphérique en béton reflué</t>
  </si>
  <si>
    <t>Fouilles en puits, en tranchées et en rigoles dans tout terrain y compris rocher</t>
  </si>
  <si>
    <t>Enduit intérieur au mortier  de ciment y  compris baguette d'angle métallique</t>
  </si>
  <si>
    <t>Taloche en plâtre pour plafond</t>
  </si>
  <si>
    <t>B - REVETEMENT DE SOLS ET MURS - FAUX PLAFOND</t>
  </si>
  <si>
    <t>Grille de défense</t>
  </si>
  <si>
    <t>Tableau électrique secondaire</t>
  </si>
  <si>
    <t>Evacuation eau pluviale, eau usée et de vanne en PVC tout diamètre</t>
  </si>
  <si>
    <t>Prix Unitaire H.T</t>
  </si>
  <si>
    <t>Dallette en béton armé</t>
  </si>
  <si>
    <t xml:space="preserve">                                     TOTAL PEINTURE    ...........................................</t>
  </si>
  <si>
    <t xml:space="preserve">                     TOTAL DALLAGES ET FORME ......................................................</t>
  </si>
  <si>
    <t xml:space="preserve">                      TOTAL BETON ARME EN FONDATION .......................................</t>
  </si>
  <si>
    <t xml:space="preserve">                     TOTAL MACONNERIE EN FONDATION .......................................</t>
  </si>
  <si>
    <t xml:space="preserve">                       TOTAL CANALISATION ET REGARDS ........................................</t>
  </si>
  <si>
    <t xml:space="preserve">        TOTAL MENUISERIE BOIS -ALUMINIUM -  METALLIQUE - QUINCAILLERIE  ....</t>
  </si>
  <si>
    <t>Extincteur CO2 de 5Kg</t>
  </si>
  <si>
    <t xml:space="preserve">D -MENUISERIE BOIS -ALUMINIUM - METALLIQUE - QUINCAILLERIE </t>
  </si>
  <si>
    <t>Désignation des ouvrages</t>
  </si>
  <si>
    <t>Mise en remblais en terre sélectionnée ou en tout venant ou évacuation à la décharge publique</t>
  </si>
  <si>
    <t>Hérissonage en pierres sèches</t>
  </si>
  <si>
    <t>Façon de dessus du nez d'acrotère et larmier</t>
  </si>
  <si>
    <t>Relief d'étanchéité</t>
  </si>
  <si>
    <t>F2 - RESEAU INTERIEUR EF</t>
  </si>
  <si>
    <t xml:space="preserve">                       TOTAL PLOMBERIE-SANITAIRE-PROTECTION INCENDIE.....................................</t>
  </si>
  <si>
    <t>4 Foyers à bouton poussoir</t>
  </si>
  <si>
    <t>Peinture vinylique sur murs et plafonds intérieurs</t>
  </si>
  <si>
    <t>Marche en granito poli ordinaire et Contre marche en carreaux de faïence</t>
  </si>
  <si>
    <t xml:space="preserve">Plancher hourdis, y compris aciers </t>
  </si>
  <si>
    <t>a- de 15+5 cm</t>
  </si>
  <si>
    <t>b- de 25+5 à 7 cm</t>
  </si>
  <si>
    <t>Arrêté le présent bordereau des prix et détail estimatif à la somme de:</t>
  </si>
  <si>
    <t>Renformis en béton</t>
  </si>
  <si>
    <t>Gueulard en tube fer galvanisé (TFG)</t>
  </si>
  <si>
    <t>Maçonnerie en agglos de 25 cm</t>
  </si>
  <si>
    <t>Maçonnerie en agglos de 20 cm</t>
  </si>
  <si>
    <t>Cloison en agglos de 10 cm</t>
  </si>
  <si>
    <t>Tableau électrique porte fusibles</t>
  </si>
  <si>
    <t>c- Câble R.V.F.V de 4x10 mm2 + T</t>
  </si>
  <si>
    <t>d- Câble R.V.F.V de 2x6 mm2 + T</t>
  </si>
  <si>
    <t>Etanchéité verticale pour voile</t>
  </si>
  <si>
    <t>Extincteur à poudre polyvalente de 09 kg</t>
  </si>
  <si>
    <t>A1 - DEMOLITION / TERRASSEMENT</t>
  </si>
  <si>
    <t xml:space="preserve">                    TOTAL DEMOLITION / TERRASSEMENT ................................................................</t>
  </si>
  <si>
    <t>Projecteur photovoltaïque (solaire)</t>
  </si>
  <si>
    <t>Pré-installation du vidéo projecteur</t>
  </si>
  <si>
    <t>Tube fer galvanisé tous diamètres</t>
  </si>
  <si>
    <t>Fourniture et pose de rideau d'obscurcissement</t>
  </si>
  <si>
    <t>Raccordement au réseau d'électricité à l'existant</t>
  </si>
  <si>
    <t>a- Plafonnier LED 60 x 60</t>
  </si>
  <si>
    <t>Montant  H.T</t>
  </si>
  <si>
    <t>Lot n° 1: Les travaux d’extension de l’école DRISS BEN ZEKRI  à la CT AGADIR  - Préfecture d'Agadir Idaoutanane</t>
  </si>
  <si>
    <t>TOTAL H.T. .........................................................................................</t>
  </si>
  <si>
    <t>RABAIS OU MAJORATION EN POURCENTAGE</t>
  </si>
  <si>
    <t>RABAIS OU MAJORATION EN VALEUR</t>
  </si>
  <si>
    <t>TOTAL GENERAL H.T. APRES RABAIS OU MAJORATION</t>
  </si>
  <si>
    <t>T.V.A.  20% .........................................................................................</t>
  </si>
  <si>
    <t>TOTAL GENERAL T.T.C ...................................................................</t>
  </si>
  <si>
    <t>APPEL D’OFFRES OUVERT INTERNATIONAL AU RABAIS OU A MAJORATION N° 17/INV-AGA/2026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</si>
</sst>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;[Red]#,##0.00"/>
    <numFmt numFmtId="166" formatCode="_-* #,##0.00\ _F_-;\-* #,##0.00\ _F_-;_-* &quot;-&quot;??\ _F_-;_-@_-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8"/>
      <name val="Book Antiqua"/>
      <family val="1"/>
    </font>
    <font>
      <sz val="9"/>
      <name val="Book Antiqua"/>
      <family val="1"/>
    </font>
    <font>
      <sz val="10"/>
      <name val="Arial"/>
      <family val="2"/>
    </font>
    <font>
      <b/>
      <sz val="9"/>
      <name val="Book Antiqua"/>
      <family val="1"/>
    </font>
    <font>
      <b/>
      <sz val="9"/>
      <name val="Opificio Neue"/>
    </font>
    <font>
      <sz val="9"/>
      <name val="Opificio Neue"/>
    </font>
    <font>
      <b/>
      <sz val="11"/>
      <name val="Opificio Neue"/>
    </font>
    <font>
      <sz val="8"/>
      <name val="Opificio Neue"/>
    </font>
    <font>
      <b/>
      <sz val="8"/>
      <name val="Opificio Neue"/>
    </font>
    <font>
      <sz val="10"/>
      <name val="Opificio Neue"/>
    </font>
    <font>
      <b/>
      <sz val="10"/>
      <name val="Opificio Neue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Opificio Neue"/>
    </font>
    <font>
      <sz val="11"/>
      <name val="Microsoft Sans Serif"/>
      <family val="2"/>
    </font>
    <font>
      <sz val="11"/>
      <name val="Opificio Neue"/>
    </font>
    <font>
      <sz val="11"/>
      <color theme="1" tint="0.14999847407452621"/>
      <name val="Opificio Neue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fgColor indexed="27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</cellStyleXfs>
  <cellXfs count="18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2" fontId="14" fillId="0" borderId="3" xfId="0" applyNumberFormat="1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164" fontId="15" fillId="0" borderId="0" xfId="0" applyNumberFormat="1" applyFont="1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5" fillId="0" borderId="0" xfId="0" applyFont="1"/>
    <xf numFmtId="0" fontId="17" fillId="0" borderId="1" xfId="0" applyFont="1" applyBorder="1" applyAlignment="1">
      <alignment vertical="center"/>
    </xf>
    <xf numFmtId="2" fontId="14" fillId="0" borderId="3" xfId="0" applyNumberFormat="1" applyFont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1" fontId="14" fillId="2" borderId="3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2" fontId="14" fillId="2" borderId="1" xfId="0" applyNumberFormat="1" applyFont="1" applyFill="1" applyBorder="1" applyAlignment="1">
      <alignment vertical="center"/>
    </xf>
    <xf numFmtId="3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2" fontId="14" fillId="2" borderId="3" xfId="0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right" vertical="center"/>
    </xf>
    <xf numFmtId="2" fontId="14" fillId="2" borderId="1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right" vertical="center"/>
    </xf>
    <xf numFmtId="2" fontId="19" fillId="0" borderId="1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2" fontId="15" fillId="0" borderId="3" xfId="0" applyNumberFormat="1" applyFont="1" applyBorder="1" applyAlignment="1">
      <alignment vertical="center"/>
    </xf>
    <xf numFmtId="1" fontId="14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2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left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1" fontId="15" fillId="2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right" vertical="center"/>
    </xf>
    <xf numFmtId="1" fontId="15" fillId="0" borderId="1" xfId="0" applyNumberFormat="1" applyFont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2" borderId="3" xfId="0" applyFont="1" applyFill="1" applyBorder="1" applyAlignment="1">
      <alignment horizontal="center" vertical="center"/>
    </xf>
    <xf numFmtId="1" fontId="14" fillId="0" borderId="3" xfId="0" applyNumberFormat="1" applyFont="1" applyBorder="1" applyAlignment="1">
      <alignment vertical="center"/>
    </xf>
    <xf numFmtId="2" fontId="14" fillId="2" borderId="3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vertical="center"/>
    </xf>
    <xf numFmtId="2" fontId="14" fillId="2" borderId="1" xfId="0" applyNumberFormat="1" applyFont="1" applyFill="1" applyBorder="1" applyAlignment="1">
      <alignment vertical="center" wrapText="1"/>
    </xf>
    <xf numFmtId="1" fontId="14" fillId="2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vertical="center" wrapText="1"/>
    </xf>
    <xf numFmtId="2" fontId="15" fillId="2" borderId="3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/>
    </xf>
    <xf numFmtId="1" fontId="15" fillId="2" borderId="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1" fontId="14" fillId="0" borderId="3" xfId="0" applyNumberFormat="1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1" fontId="14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49" fontId="7" fillId="0" borderId="6" xfId="1" applyNumberFormat="1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2" fontId="9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0" fontId="22" fillId="0" borderId="6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3" fillId="0" borderId="0" xfId="0" applyFont="1"/>
    <xf numFmtId="2" fontId="9" fillId="0" borderId="12" xfId="0" applyNumberFormat="1" applyFont="1" applyBorder="1" applyAlignment="1">
      <alignment horizontal="right" vertical="center"/>
    </xf>
    <xf numFmtId="0" fontId="9" fillId="5" borderId="0" xfId="0" applyFont="1" applyFill="1" applyAlignment="1">
      <alignment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" fontId="10" fillId="0" borderId="6" xfId="0" applyNumberFormat="1" applyFont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2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</cellXfs>
  <cellStyles count="7">
    <cellStyle name="Milliers 2" xfId="5"/>
    <cellStyle name="Normal" xfId="0" builtinId="0"/>
    <cellStyle name="Normal 2" xfId="3"/>
    <cellStyle name="Normal 3" xfId="6"/>
    <cellStyle name="Normal 4" xfId="2"/>
    <cellStyle name="Normal 7" xfId="1"/>
    <cellStyle name="Pourcentage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workbookViewId="0">
      <selection activeCell="E22" sqref="E22"/>
    </sheetView>
  </sheetViews>
  <sheetFormatPr baseColWidth="10" defaultColWidth="11.42578125" defaultRowHeight="12"/>
  <cols>
    <col min="1" max="1" width="3.7109375" style="92" customWidth="1"/>
    <col min="2" max="2" width="35.28515625" style="18" customWidth="1"/>
    <col min="3" max="3" width="3.85546875" style="18" customWidth="1"/>
    <col min="4" max="4" width="4.85546875" style="25" customWidth="1"/>
    <col min="5" max="5" width="7.42578125" style="18" customWidth="1"/>
    <col min="6" max="7" width="7" style="18" customWidth="1"/>
    <col min="8" max="8" width="8.28515625" style="18" customWidth="1"/>
    <col min="9" max="9" width="9.42578125" style="18" customWidth="1"/>
    <col min="10" max="10" width="9.42578125" style="13" customWidth="1"/>
    <col min="11" max="16384" width="11.42578125" style="18"/>
  </cols>
  <sheetData>
    <row r="1" spans="1:10" s="13" customFormat="1">
      <c r="A1" s="92"/>
      <c r="B1" s="163" t="s">
        <v>91</v>
      </c>
      <c r="C1" s="163"/>
      <c r="D1" s="163"/>
      <c r="E1" s="163"/>
      <c r="G1" s="163" t="s">
        <v>80</v>
      </c>
      <c r="H1" s="163"/>
      <c r="I1" s="163"/>
    </row>
    <row r="2" spans="1:10" s="13" customFormat="1">
      <c r="A2" s="92"/>
      <c r="B2" s="164" t="s">
        <v>92</v>
      </c>
      <c r="C2" s="164"/>
      <c r="D2" s="164"/>
      <c r="E2" s="164"/>
      <c r="G2" s="93"/>
      <c r="H2" s="93"/>
      <c r="I2" s="93"/>
    </row>
    <row r="3" spans="1:10" s="13" customFormat="1" ht="15" customHeight="1">
      <c r="A3" s="92"/>
      <c r="B3" s="13" t="s">
        <v>93</v>
      </c>
      <c r="D3" s="12"/>
      <c r="G3" s="163"/>
      <c r="H3" s="163"/>
      <c r="I3" s="163"/>
    </row>
    <row r="4" spans="1:10" s="13" customFormat="1" ht="15" customHeight="1">
      <c r="A4" s="92"/>
      <c r="D4" s="12"/>
    </row>
    <row r="5" spans="1:10" s="13" customFormat="1" ht="15" customHeight="1">
      <c r="A5" s="165" t="s">
        <v>1</v>
      </c>
      <c r="B5" s="165"/>
      <c r="C5" s="165"/>
      <c r="D5" s="165"/>
      <c r="E5" s="165"/>
      <c r="F5" s="165"/>
      <c r="G5" s="165"/>
      <c r="H5" s="165"/>
      <c r="I5" s="165"/>
      <c r="J5" s="165"/>
    </row>
    <row r="6" spans="1:10" s="13" customFormat="1" ht="15" customHeight="1">
      <c r="A6" s="92"/>
      <c r="D6" s="12"/>
    </row>
    <row r="7" spans="1:10" s="13" customFormat="1" ht="15" customHeight="1">
      <c r="A7" s="94" t="s">
        <v>2</v>
      </c>
      <c r="B7" s="95" t="s">
        <v>3</v>
      </c>
      <c r="C7" s="95" t="s">
        <v>4</v>
      </c>
      <c r="D7" s="96" t="s">
        <v>5</v>
      </c>
      <c r="E7" s="160" t="s">
        <v>6</v>
      </c>
      <c r="F7" s="161"/>
      <c r="G7" s="162"/>
      <c r="H7" s="95" t="s">
        <v>31</v>
      </c>
      <c r="I7" s="160" t="s">
        <v>7</v>
      </c>
      <c r="J7" s="162"/>
    </row>
    <row r="8" spans="1:10" s="13" customFormat="1" ht="15" customHeight="1">
      <c r="A8" s="97"/>
      <c r="B8" s="98"/>
      <c r="C8" s="99"/>
      <c r="D8" s="100"/>
      <c r="E8" s="14" t="s">
        <v>8</v>
      </c>
      <c r="F8" s="14" t="s">
        <v>9</v>
      </c>
      <c r="G8" s="14" t="s">
        <v>10</v>
      </c>
      <c r="H8" s="99"/>
      <c r="I8" s="14" t="s">
        <v>11</v>
      </c>
      <c r="J8" s="14" t="s">
        <v>12</v>
      </c>
    </row>
    <row r="9" spans="1:10" s="28" customFormat="1" ht="14.1" customHeight="1">
      <c r="A9" s="10"/>
      <c r="B9" s="101" t="s">
        <v>94</v>
      </c>
      <c r="C9" s="16"/>
      <c r="D9" s="16"/>
      <c r="E9" s="15"/>
      <c r="F9" s="15"/>
      <c r="G9" s="15"/>
      <c r="H9" s="15"/>
      <c r="I9" s="29"/>
      <c r="J9" s="17"/>
    </row>
    <row r="10" spans="1:10" s="28" customFormat="1" ht="14.1" customHeight="1">
      <c r="A10" s="10"/>
      <c r="B10" s="101" t="s">
        <v>95</v>
      </c>
      <c r="C10" s="16"/>
      <c r="D10" s="16"/>
      <c r="E10" s="21"/>
      <c r="F10" s="21"/>
      <c r="G10" s="21"/>
      <c r="H10" s="21"/>
      <c r="I10" s="29"/>
      <c r="J10" s="17"/>
    </row>
    <row r="11" spans="1:10" ht="15" customHeight="1">
      <c r="A11" s="10"/>
      <c r="B11" s="15"/>
      <c r="C11" s="15"/>
      <c r="D11" s="16"/>
      <c r="E11" s="21"/>
      <c r="F11" s="21"/>
      <c r="G11" s="21"/>
      <c r="H11" s="21"/>
      <c r="I11" s="15"/>
      <c r="J11" s="17"/>
    </row>
    <row r="12" spans="1:10" ht="15" customHeight="1">
      <c r="A12" s="10"/>
      <c r="B12" s="101" t="s">
        <v>62</v>
      </c>
      <c r="C12" s="15"/>
      <c r="D12" s="16"/>
      <c r="E12" s="21"/>
      <c r="F12" s="21"/>
      <c r="G12" s="21"/>
      <c r="H12" s="21"/>
      <c r="I12" s="15"/>
      <c r="J12" s="17"/>
    </row>
    <row r="13" spans="1:10" ht="15" customHeight="1">
      <c r="A13" s="10" t="s">
        <v>25</v>
      </c>
      <c r="B13" s="27" t="s">
        <v>97</v>
      </c>
      <c r="C13" s="15" t="s">
        <v>18</v>
      </c>
      <c r="D13" s="16"/>
      <c r="E13" s="21"/>
      <c r="F13" s="21"/>
      <c r="G13" s="21"/>
      <c r="H13" s="21"/>
      <c r="I13" s="15"/>
      <c r="J13" s="17"/>
    </row>
    <row r="14" spans="1:10" ht="15" customHeight="1">
      <c r="A14" s="10"/>
      <c r="B14" s="79" t="s">
        <v>98</v>
      </c>
      <c r="C14" s="15"/>
      <c r="D14" s="16"/>
      <c r="E14" s="21"/>
      <c r="F14" s="21"/>
      <c r="G14" s="21"/>
      <c r="H14" s="21"/>
      <c r="I14" s="15"/>
      <c r="J14" s="20"/>
    </row>
    <row r="15" spans="1:10" ht="15" customHeight="1">
      <c r="A15" s="10"/>
      <c r="B15" s="19" t="s">
        <v>99</v>
      </c>
      <c r="C15" s="15"/>
      <c r="D15" s="16">
        <v>1</v>
      </c>
      <c r="E15" s="21">
        <f>5.7+7.1+10.05+7.2+20.9+12+8.2+1.1</f>
        <v>72.25</v>
      </c>
      <c r="F15" s="21"/>
      <c r="G15" s="21"/>
      <c r="H15" s="21">
        <f>E15*D15</f>
        <v>72.25</v>
      </c>
      <c r="I15" s="15"/>
      <c r="J15" s="20"/>
    </row>
    <row r="16" spans="1:10" ht="15" customHeight="1">
      <c r="A16" s="10"/>
      <c r="B16" s="19"/>
      <c r="C16" s="15"/>
      <c r="D16" s="16"/>
      <c r="E16" s="21"/>
      <c r="F16" s="21"/>
      <c r="G16" s="21"/>
      <c r="H16" s="21"/>
      <c r="I16" s="15"/>
      <c r="J16" s="20">
        <f>SUM(H14:H16)</f>
        <v>72.25</v>
      </c>
    </row>
    <row r="17" spans="1:11" ht="15" customHeight="1">
      <c r="A17" s="10"/>
      <c r="B17" s="19"/>
      <c r="C17" s="15"/>
      <c r="D17" s="16"/>
      <c r="E17" s="21"/>
      <c r="F17" s="21"/>
      <c r="G17" s="21"/>
      <c r="H17" s="21"/>
      <c r="I17" s="15"/>
      <c r="J17" s="20"/>
    </row>
    <row r="18" spans="1:11" ht="15" customHeight="1">
      <c r="A18" s="10" t="s">
        <v>33</v>
      </c>
      <c r="B18" s="27" t="s">
        <v>63</v>
      </c>
      <c r="C18" s="16" t="s">
        <v>4</v>
      </c>
      <c r="D18" s="16"/>
      <c r="E18" s="21"/>
      <c r="F18" s="21"/>
      <c r="G18" s="21"/>
      <c r="H18" s="21"/>
      <c r="I18" s="15"/>
      <c r="J18" s="17"/>
    </row>
    <row r="19" spans="1:11" ht="15" customHeight="1">
      <c r="A19" s="10"/>
      <c r="B19" s="19" t="s">
        <v>64</v>
      </c>
      <c r="C19" s="15"/>
      <c r="D19" s="16">
        <v>2</v>
      </c>
      <c r="E19" s="21"/>
      <c r="F19" s="21"/>
      <c r="G19" s="21"/>
      <c r="H19" s="65">
        <f>D19</f>
        <v>2</v>
      </c>
      <c r="I19" s="15"/>
      <c r="J19" s="82">
        <f>H19</f>
        <v>2</v>
      </c>
    </row>
    <row r="20" spans="1:11" ht="15" customHeight="1">
      <c r="A20" s="10"/>
      <c r="B20" s="19"/>
      <c r="C20" s="15"/>
      <c r="D20" s="16"/>
      <c r="E20" s="21"/>
      <c r="F20" s="21"/>
      <c r="G20" s="21"/>
      <c r="H20" s="21"/>
      <c r="I20" s="15"/>
      <c r="J20" s="20"/>
    </row>
    <row r="21" spans="1:11" s="80" customFormat="1" ht="15" customHeight="1">
      <c r="A21" s="9" t="s">
        <v>82</v>
      </c>
      <c r="B21" s="103" t="s">
        <v>100</v>
      </c>
      <c r="C21" s="76" t="s">
        <v>4</v>
      </c>
      <c r="D21" s="77">
        <v>4</v>
      </c>
      <c r="E21" s="87"/>
      <c r="F21" s="78"/>
      <c r="G21" s="78"/>
      <c r="H21" s="87">
        <f>D21</f>
        <v>4</v>
      </c>
      <c r="I21" s="79"/>
      <c r="J21" s="104">
        <f>H21</f>
        <v>4</v>
      </c>
    </row>
    <row r="22" spans="1:11" s="80" customFormat="1" ht="15" customHeight="1">
      <c r="A22" s="9"/>
      <c r="B22" s="75"/>
      <c r="C22" s="76"/>
      <c r="D22" s="77"/>
      <c r="E22" s="87"/>
      <c r="F22" s="78"/>
      <c r="G22" s="78"/>
      <c r="H22" s="87"/>
      <c r="I22" s="79"/>
      <c r="J22" s="104"/>
    </row>
    <row r="23" spans="1:11" ht="15" customHeight="1">
      <c r="A23" s="10"/>
      <c r="B23" s="102" t="s">
        <v>19</v>
      </c>
      <c r="C23" s="15"/>
      <c r="D23" s="16"/>
      <c r="E23" s="21"/>
      <c r="F23" s="21"/>
      <c r="G23" s="21"/>
      <c r="H23" s="21"/>
      <c r="I23" s="15"/>
      <c r="J23" s="17"/>
    </row>
    <row r="24" spans="1:11" ht="15" customHeight="1">
      <c r="A24" s="10" t="s">
        <v>25</v>
      </c>
      <c r="B24" s="27" t="s">
        <v>89</v>
      </c>
      <c r="C24" s="15"/>
      <c r="D24" s="16"/>
      <c r="E24" s="21"/>
      <c r="F24" s="21"/>
      <c r="G24" s="21"/>
      <c r="H24" s="21"/>
      <c r="I24" s="15"/>
      <c r="J24" s="17"/>
    </row>
    <row r="25" spans="1:11" ht="15" customHeight="1">
      <c r="A25" s="10"/>
      <c r="B25" s="22" t="s">
        <v>21</v>
      </c>
      <c r="C25" s="15"/>
      <c r="D25" s="38">
        <v>8</v>
      </c>
      <c r="E25" s="21">
        <v>0.25</v>
      </c>
      <c r="F25" s="21">
        <v>0.25</v>
      </c>
      <c r="G25" s="21">
        <v>1.8</v>
      </c>
      <c r="H25" s="21">
        <f>G25*F25*E25*D25</f>
        <v>0.9</v>
      </c>
      <c r="I25" s="19"/>
      <c r="J25" s="17"/>
    </row>
    <row r="26" spans="1:11" ht="15" customHeight="1">
      <c r="A26" s="10"/>
      <c r="B26" s="22" t="s">
        <v>101</v>
      </c>
      <c r="C26" s="15"/>
      <c r="D26" s="16">
        <v>1</v>
      </c>
      <c r="E26" s="21">
        <v>6.2</v>
      </c>
      <c r="F26" s="21">
        <v>0.2</v>
      </c>
      <c r="G26" s="21">
        <v>0.4</v>
      </c>
      <c r="H26" s="21">
        <f>G26*F26*E26*D26</f>
        <v>0.49600000000000011</v>
      </c>
      <c r="I26" s="15"/>
      <c r="J26" s="20"/>
      <c r="K26" s="23"/>
    </row>
    <row r="27" spans="1:11" ht="15" customHeight="1">
      <c r="A27" s="10"/>
      <c r="B27" s="24" t="s">
        <v>96</v>
      </c>
      <c r="C27" s="15"/>
      <c r="D27" s="16">
        <v>2</v>
      </c>
      <c r="E27" s="21">
        <f>3.14*1.5</f>
        <v>4.71</v>
      </c>
      <c r="F27" s="21">
        <v>0.2</v>
      </c>
      <c r="G27" s="21">
        <v>0.4</v>
      </c>
      <c r="H27" s="21">
        <f>G27*F27*E27*D27</f>
        <v>0.75360000000000016</v>
      </c>
      <c r="I27" s="15"/>
      <c r="J27" s="20"/>
    </row>
    <row r="28" spans="1:11" ht="15" customHeight="1">
      <c r="A28" s="10"/>
      <c r="B28" s="22"/>
      <c r="C28" s="15"/>
      <c r="D28" s="38"/>
      <c r="E28" s="21"/>
      <c r="F28" s="21"/>
      <c r="G28" s="21"/>
      <c r="H28" s="21"/>
      <c r="I28" s="19"/>
      <c r="J28" s="17"/>
    </row>
    <row r="29" spans="1:11" ht="15" customHeight="1">
      <c r="A29" s="10"/>
      <c r="B29" s="15"/>
      <c r="C29" s="15"/>
      <c r="D29" s="16"/>
      <c r="E29" s="21"/>
      <c r="F29" s="21"/>
      <c r="G29" s="21"/>
      <c r="H29" s="21"/>
      <c r="I29" s="15"/>
      <c r="J29" s="20">
        <f>SUM(H25:H25)</f>
        <v>0.9</v>
      </c>
    </row>
    <row r="30" spans="1:11" ht="15" customHeight="1">
      <c r="A30" s="10"/>
      <c r="B30" s="15"/>
      <c r="C30" s="15"/>
      <c r="D30" s="16"/>
      <c r="E30" s="21"/>
      <c r="F30" s="21"/>
      <c r="G30" s="21"/>
      <c r="H30" s="21"/>
      <c r="I30" s="15"/>
      <c r="J30" s="20"/>
    </row>
    <row r="31" spans="1:11" ht="15" customHeight="1">
      <c r="A31" s="10">
        <v>3</v>
      </c>
      <c r="B31" s="27" t="s">
        <v>44</v>
      </c>
      <c r="C31" s="15" t="s">
        <v>14</v>
      </c>
      <c r="D31" s="16">
        <v>1</v>
      </c>
      <c r="E31" s="21">
        <f>J29</f>
        <v>0.9</v>
      </c>
      <c r="F31" s="21">
        <v>120</v>
      </c>
      <c r="G31" s="21"/>
      <c r="H31" s="21"/>
      <c r="I31" s="21"/>
      <c r="J31" s="26">
        <f>F31*E31*D31</f>
        <v>108</v>
      </c>
    </row>
    <row r="32" spans="1:11" ht="15" customHeight="1">
      <c r="A32" s="10"/>
      <c r="B32" s="16"/>
      <c r="C32" s="16"/>
      <c r="D32" s="16"/>
      <c r="E32" s="16"/>
      <c r="F32" s="16"/>
      <c r="G32" s="16"/>
      <c r="H32" s="16"/>
      <c r="I32" s="21"/>
      <c r="J32" s="20"/>
    </row>
    <row r="33" spans="1:20" ht="15" customHeight="1">
      <c r="A33" s="10"/>
      <c r="B33" s="101" t="s">
        <v>22</v>
      </c>
      <c r="C33" s="15"/>
      <c r="D33" s="16"/>
      <c r="E33" s="15"/>
      <c r="F33" s="15"/>
      <c r="G33" s="15"/>
      <c r="H33" s="15"/>
      <c r="I33" s="15"/>
      <c r="J33" s="17"/>
    </row>
    <row r="34" spans="1:20" ht="15" customHeight="1">
      <c r="A34" s="105">
        <v>2</v>
      </c>
      <c r="B34" s="29" t="s">
        <v>29</v>
      </c>
      <c r="C34" s="16" t="s">
        <v>13</v>
      </c>
      <c r="D34" s="16"/>
      <c r="E34" s="21"/>
      <c r="F34" s="21"/>
      <c r="G34" s="21"/>
      <c r="H34" s="21"/>
      <c r="I34" s="21"/>
      <c r="J34" s="20"/>
    </row>
    <row r="35" spans="1:20" s="42" customFormat="1" ht="15" customHeight="1">
      <c r="A35" s="106"/>
      <c r="B35" s="24" t="s">
        <v>96</v>
      </c>
      <c r="C35" s="32"/>
      <c r="D35" s="44">
        <v>1</v>
      </c>
      <c r="E35" s="35">
        <v>6.4</v>
      </c>
      <c r="F35" s="35"/>
      <c r="G35" s="35">
        <v>2</v>
      </c>
      <c r="H35" s="35">
        <f>G35*E35*D35</f>
        <v>12.8</v>
      </c>
      <c r="I35" s="35"/>
      <c r="J35" s="41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20" ht="15" customHeight="1">
      <c r="A36" s="10"/>
      <c r="B36" s="19"/>
      <c r="C36" s="15"/>
      <c r="D36" s="16"/>
      <c r="E36" s="15"/>
      <c r="F36" s="15"/>
      <c r="G36" s="15"/>
      <c r="H36" s="15"/>
      <c r="I36" s="15"/>
      <c r="J36" s="20">
        <f>H35</f>
        <v>12.8</v>
      </c>
    </row>
    <row r="37" spans="1:20" ht="15" customHeight="1">
      <c r="A37" s="10"/>
      <c r="B37" s="19"/>
      <c r="C37" s="15"/>
      <c r="D37" s="16"/>
      <c r="E37" s="15"/>
      <c r="F37" s="15"/>
      <c r="G37" s="15"/>
      <c r="H37" s="15"/>
      <c r="I37" s="15"/>
      <c r="J37" s="17"/>
    </row>
    <row r="38" spans="1:20" ht="15" customHeight="1">
      <c r="A38" s="10"/>
      <c r="B38" s="19"/>
      <c r="C38" s="15"/>
      <c r="D38" s="16"/>
      <c r="E38" s="15"/>
      <c r="F38" s="15"/>
      <c r="G38" s="15"/>
      <c r="H38" s="15"/>
      <c r="I38" s="15"/>
      <c r="J38" s="17"/>
    </row>
    <row r="39" spans="1:20" ht="15" customHeight="1">
      <c r="A39" s="10"/>
      <c r="B39" s="19"/>
      <c r="C39" s="15"/>
      <c r="D39" s="16"/>
      <c r="E39" s="15"/>
      <c r="F39" s="15"/>
      <c r="G39" s="15"/>
      <c r="H39" s="15"/>
      <c r="I39" s="15"/>
      <c r="J39" s="17"/>
    </row>
    <row r="40" spans="1:20" ht="15" customHeight="1">
      <c r="A40" s="10"/>
      <c r="B40" s="19"/>
      <c r="C40" s="15"/>
      <c r="D40" s="16"/>
      <c r="E40" s="15"/>
      <c r="F40" s="15"/>
      <c r="G40" s="15"/>
      <c r="H40" s="15"/>
      <c r="I40" s="15"/>
      <c r="J40" s="17"/>
    </row>
    <row r="41" spans="1:20" ht="15" customHeight="1">
      <c r="A41" s="10">
        <v>1</v>
      </c>
      <c r="B41" s="27" t="s">
        <v>102</v>
      </c>
      <c r="C41" s="15" t="s">
        <v>46</v>
      </c>
      <c r="D41" s="16"/>
      <c r="E41" s="21"/>
      <c r="F41" s="21"/>
      <c r="G41" s="21"/>
      <c r="H41" s="21"/>
      <c r="I41" s="21"/>
      <c r="J41" s="20"/>
    </row>
    <row r="42" spans="1:20" ht="15" customHeight="1">
      <c r="A42" s="10"/>
      <c r="B42" s="27" t="s">
        <v>103</v>
      </c>
      <c r="C42" s="15"/>
      <c r="D42" s="16">
        <v>1</v>
      </c>
      <c r="E42" s="21">
        <v>17.25</v>
      </c>
      <c r="F42" s="21"/>
      <c r="G42" s="21"/>
      <c r="H42" s="21">
        <f>E42*D42</f>
        <v>17.25</v>
      </c>
      <c r="I42" s="21"/>
      <c r="J42" s="20">
        <f>H42</f>
        <v>17.25</v>
      </c>
    </row>
    <row r="43" spans="1:20" ht="15" customHeight="1">
      <c r="A43" s="10"/>
      <c r="B43" s="27"/>
      <c r="C43" s="15"/>
      <c r="D43" s="16"/>
      <c r="E43" s="21"/>
      <c r="F43" s="21"/>
      <c r="G43" s="21"/>
      <c r="H43" s="21"/>
      <c r="I43" s="21"/>
      <c r="J43" s="20"/>
    </row>
    <row r="44" spans="1:20" ht="15" customHeight="1">
      <c r="A44" s="10"/>
      <c r="B44" s="27" t="s">
        <v>104</v>
      </c>
      <c r="C44" s="15"/>
      <c r="D44" s="16">
        <v>1</v>
      </c>
      <c r="E44" s="21">
        <v>11.25</v>
      </c>
      <c r="F44" s="21"/>
      <c r="G44" s="21"/>
      <c r="H44" s="21">
        <f t="shared" ref="H44:H60" si="0">E44*D44</f>
        <v>11.25</v>
      </c>
      <c r="I44" s="21"/>
      <c r="J44" s="20"/>
    </row>
    <row r="45" spans="1:20" ht="15" customHeight="1">
      <c r="A45" s="10"/>
      <c r="B45" s="27"/>
      <c r="C45" s="15"/>
      <c r="D45" s="16">
        <v>1</v>
      </c>
      <c r="E45" s="21">
        <v>5.85</v>
      </c>
      <c r="F45" s="21"/>
      <c r="G45" s="21"/>
      <c r="H45" s="21">
        <f t="shared" si="0"/>
        <v>5.85</v>
      </c>
      <c r="I45" s="21"/>
      <c r="J45" s="20"/>
    </row>
    <row r="46" spans="1:20" ht="15" customHeight="1">
      <c r="A46" s="10"/>
      <c r="B46" s="27"/>
      <c r="C46" s="15"/>
      <c r="D46" s="16">
        <v>1</v>
      </c>
      <c r="E46" s="21">
        <v>3.05</v>
      </c>
      <c r="F46" s="21"/>
      <c r="G46" s="21"/>
      <c r="H46" s="21">
        <f t="shared" si="0"/>
        <v>3.05</v>
      </c>
      <c r="I46" s="21"/>
      <c r="J46" s="20"/>
    </row>
    <row r="47" spans="1:20" ht="15" customHeight="1">
      <c r="A47" s="10"/>
      <c r="B47" s="27"/>
      <c r="C47" s="15"/>
      <c r="D47" s="16">
        <v>1</v>
      </c>
      <c r="E47" s="21">
        <v>18.899999999999999</v>
      </c>
      <c r="F47" s="21"/>
      <c r="G47" s="21"/>
      <c r="H47" s="21">
        <f t="shared" si="0"/>
        <v>18.899999999999999</v>
      </c>
      <c r="I47" s="21"/>
      <c r="J47" s="20"/>
    </row>
    <row r="48" spans="1:20" ht="15" customHeight="1">
      <c r="A48" s="10"/>
      <c r="B48" s="107" t="s">
        <v>105</v>
      </c>
      <c r="C48" s="15"/>
      <c r="D48" s="16"/>
      <c r="E48" s="21"/>
      <c r="F48" s="21"/>
      <c r="G48" s="21"/>
      <c r="H48" s="21"/>
      <c r="I48" s="21"/>
      <c r="J48" s="20"/>
    </row>
    <row r="49" spans="1:10" ht="15" customHeight="1">
      <c r="A49" s="10"/>
      <c r="B49" s="27"/>
      <c r="C49" s="15"/>
      <c r="D49" s="16">
        <v>-1</v>
      </c>
      <c r="E49" s="21">
        <v>1.2</v>
      </c>
      <c r="F49" s="21"/>
      <c r="G49" s="21"/>
      <c r="H49" s="21">
        <f t="shared" si="0"/>
        <v>-1.2</v>
      </c>
      <c r="I49" s="21"/>
      <c r="J49" s="20"/>
    </row>
    <row r="50" spans="1:10" ht="15" customHeight="1">
      <c r="A50" s="10"/>
      <c r="B50" s="27"/>
      <c r="C50" s="15"/>
      <c r="D50" s="16">
        <v>-1</v>
      </c>
      <c r="E50" s="21">
        <v>5</v>
      </c>
      <c r="F50" s="21"/>
      <c r="G50" s="21"/>
      <c r="H50" s="21">
        <f t="shared" si="0"/>
        <v>-5</v>
      </c>
      <c r="I50" s="21"/>
      <c r="J50" s="20"/>
    </row>
    <row r="51" spans="1:10" ht="15" customHeight="1">
      <c r="A51" s="10"/>
      <c r="B51" s="27"/>
      <c r="C51" s="15"/>
      <c r="D51" s="16"/>
      <c r="E51" s="21"/>
      <c r="F51" s="21"/>
      <c r="G51" s="21"/>
      <c r="H51" s="21"/>
      <c r="I51" s="21"/>
      <c r="J51" s="20">
        <f>SUM(H44:H50)</f>
        <v>32.849999999999994</v>
      </c>
    </row>
    <row r="52" spans="1:10" ht="15" customHeight="1">
      <c r="A52" s="10"/>
      <c r="B52" s="27"/>
      <c r="C52" s="15"/>
      <c r="D52" s="16"/>
      <c r="E52" s="21"/>
      <c r="F52" s="21"/>
      <c r="G52" s="21"/>
      <c r="H52" s="21"/>
      <c r="I52" s="21"/>
      <c r="J52" s="20"/>
    </row>
    <row r="53" spans="1:10" ht="15" customHeight="1">
      <c r="A53" s="10"/>
      <c r="B53" s="27" t="s">
        <v>106</v>
      </c>
      <c r="C53" s="15"/>
      <c r="D53" s="16">
        <v>1</v>
      </c>
      <c r="E53" s="21">
        <v>30.44</v>
      </c>
      <c r="F53" s="21"/>
      <c r="G53" s="21"/>
      <c r="H53" s="21">
        <f t="shared" si="0"/>
        <v>30.44</v>
      </c>
      <c r="I53" s="21"/>
      <c r="J53" s="20"/>
    </row>
    <row r="54" spans="1:10" ht="15" customHeight="1">
      <c r="A54" s="10"/>
      <c r="B54" s="27"/>
      <c r="C54" s="15"/>
      <c r="D54" s="16">
        <v>1</v>
      </c>
      <c r="E54" s="21">
        <v>26.3</v>
      </c>
      <c r="F54" s="21"/>
      <c r="G54" s="21"/>
      <c r="H54" s="21">
        <f>E54*D54</f>
        <v>26.3</v>
      </c>
      <c r="I54" s="21"/>
      <c r="J54" s="20"/>
    </row>
    <row r="55" spans="1:10" ht="15" customHeight="1">
      <c r="A55" s="10"/>
      <c r="B55" s="27"/>
      <c r="C55" s="15"/>
      <c r="D55" s="16"/>
      <c r="E55" s="21"/>
      <c r="F55" s="21"/>
      <c r="G55" s="21"/>
      <c r="H55" s="21"/>
      <c r="I55" s="21"/>
      <c r="J55" s="20">
        <f>SUM(H53:H54)</f>
        <v>56.74</v>
      </c>
    </row>
    <row r="56" spans="1:10" ht="15" customHeight="1">
      <c r="A56" s="10"/>
      <c r="B56" s="27"/>
      <c r="C56" s="15"/>
      <c r="D56" s="16"/>
      <c r="E56" s="21"/>
      <c r="F56" s="21"/>
      <c r="G56" s="21"/>
      <c r="H56" s="21"/>
      <c r="I56" s="21"/>
      <c r="J56" s="20"/>
    </row>
    <row r="57" spans="1:10" ht="15" customHeight="1">
      <c r="A57" s="10"/>
      <c r="B57" s="27" t="s">
        <v>107</v>
      </c>
      <c r="C57" s="15"/>
      <c r="D57" s="16">
        <v>1</v>
      </c>
      <c r="E57" s="21">
        <v>22.96</v>
      </c>
      <c r="F57" s="21"/>
      <c r="G57" s="21"/>
      <c r="H57" s="21">
        <f t="shared" si="0"/>
        <v>22.96</v>
      </c>
      <c r="I57" s="21"/>
      <c r="J57" s="20"/>
    </row>
    <row r="58" spans="1:10" ht="15" customHeight="1">
      <c r="A58" s="10"/>
      <c r="B58" s="27"/>
      <c r="C58" s="15"/>
      <c r="D58" s="16">
        <v>1</v>
      </c>
      <c r="E58" s="21">
        <v>6.74</v>
      </c>
      <c r="F58" s="21"/>
      <c r="G58" s="21"/>
      <c r="H58" s="21">
        <f t="shared" si="0"/>
        <v>6.74</v>
      </c>
      <c r="I58" s="21"/>
      <c r="J58" s="20"/>
    </row>
    <row r="59" spans="1:10" ht="15" customHeight="1">
      <c r="A59" s="10"/>
      <c r="B59" s="27"/>
      <c r="C59" s="15"/>
      <c r="D59" s="16">
        <v>1</v>
      </c>
      <c r="E59" s="21">
        <v>21.9</v>
      </c>
      <c r="F59" s="21"/>
      <c r="G59" s="21"/>
      <c r="H59" s="21">
        <f t="shared" si="0"/>
        <v>21.9</v>
      </c>
      <c r="I59" s="21"/>
      <c r="J59" s="20"/>
    </row>
    <row r="60" spans="1:10" ht="15" customHeight="1">
      <c r="A60" s="10"/>
      <c r="B60" s="27"/>
      <c r="C60" s="15"/>
      <c r="D60" s="16">
        <v>1</v>
      </c>
      <c r="E60" s="21">
        <v>7</v>
      </c>
      <c r="F60" s="21"/>
      <c r="G60" s="21"/>
      <c r="H60" s="21">
        <f t="shared" si="0"/>
        <v>7</v>
      </c>
      <c r="I60" s="21"/>
      <c r="J60" s="20"/>
    </row>
    <row r="61" spans="1:10" ht="15" customHeight="1">
      <c r="A61" s="10"/>
      <c r="B61" s="27"/>
      <c r="C61" s="15"/>
      <c r="D61" s="16"/>
      <c r="E61" s="21"/>
      <c r="F61" s="21"/>
      <c r="G61" s="21"/>
      <c r="H61" s="21"/>
      <c r="I61" s="21"/>
      <c r="J61" s="20">
        <f>SUM(H57:H60)</f>
        <v>58.6</v>
      </c>
    </row>
    <row r="62" spans="1:10" ht="15" customHeight="1">
      <c r="A62" s="10"/>
      <c r="B62" s="22"/>
      <c r="C62" s="15"/>
      <c r="D62" s="16"/>
      <c r="E62" s="24"/>
      <c r="F62" s="21"/>
      <c r="G62" s="21"/>
      <c r="H62" s="21"/>
      <c r="I62" s="21"/>
      <c r="J62" s="20"/>
    </row>
    <row r="63" spans="1:10" ht="15" customHeight="1">
      <c r="A63" s="10"/>
      <c r="B63" s="22"/>
      <c r="C63" s="15"/>
      <c r="D63" s="16"/>
      <c r="E63" s="21"/>
      <c r="F63" s="21"/>
      <c r="G63" s="21"/>
      <c r="H63" s="21"/>
      <c r="I63" s="53"/>
      <c r="J63" s="20"/>
    </row>
    <row r="64" spans="1:10" ht="15" customHeight="1">
      <c r="A64" s="10"/>
      <c r="B64" s="102" t="s">
        <v>23</v>
      </c>
      <c r="C64" s="16"/>
      <c r="D64" s="37"/>
      <c r="E64" s="21"/>
      <c r="F64" s="50"/>
      <c r="G64" s="21"/>
      <c r="H64" s="50"/>
      <c r="I64" s="50"/>
      <c r="J64" s="51"/>
    </row>
    <row r="65" spans="1:10" ht="15" customHeight="1">
      <c r="A65" s="10" t="s">
        <v>82</v>
      </c>
      <c r="B65" s="27" t="s">
        <v>108</v>
      </c>
      <c r="C65" s="15" t="s">
        <v>18</v>
      </c>
      <c r="D65" s="16">
        <v>1</v>
      </c>
      <c r="E65" s="56">
        <v>21.6</v>
      </c>
      <c r="F65" s="56"/>
      <c r="G65" s="56"/>
      <c r="H65" s="56">
        <f>E65*D65</f>
        <v>21.6</v>
      </c>
      <c r="I65" s="30"/>
      <c r="J65" s="20"/>
    </row>
    <row r="66" spans="1:10" ht="15" customHeight="1">
      <c r="A66" s="10"/>
      <c r="B66" s="27"/>
      <c r="C66" s="15"/>
      <c r="D66" s="16">
        <v>1</v>
      </c>
      <c r="E66" s="56">
        <v>18</v>
      </c>
      <c r="F66" s="56"/>
      <c r="G66" s="56"/>
      <c r="H66" s="56">
        <f>E66*D66</f>
        <v>18</v>
      </c>
      <c r="I66" s="30"/>
      <c r="J66" s="20"/>
    </row>
    <row r="67" spans="1:10" ht="15" customHeight="1">
      <c r="A67" s="10"/>
      <c r="B67" s="27"/>
      <c r="C67" s="15"/>
      <c r="D67" s="16">
        <v>1</v>
      </c>
      <c r="E67" s="56">
        <v>5</v>
      </c>
      <c r="F67" s="56"/>
      <c r="G67" s="56"/>
      <c r="H67" s="56">
        <f>E67*D67</f>
        <v>5</v>
      </c>
      <c r="I67" s="30"/>
      <c r="J67" s="20"/>
    </row>
    <row r="68" spans="1:10" ht="15" customHeight="1">
      <c r="A68" s="10"/>
      <c r="B68" s="27"/>
      <c r="C68" s="15"/>
      <c r="D68" s="16">
        <v>1</v>
      </c>
      <c r="E68" s="56">
        <v>1.2</v>
      </c>
      <c r="F68" s="56"/>
      <c r="G68" s="56"/>
      <c r="H68" s="56">
        <f>E68*D68</f>
        <v>1.2</v>
      </c>
      <c r="I68" s="30"/>
      <c r="J68" s="20"/>
    </row>
    <row r="69" spans="1:10" ht="15" customHeight="1">
      <c r="A69" s="10"/>
      <c r="B69" s="27"/>
      <c r="C69" s="15"/>
      <c r="D69" s="16">
        <v>1</v>
      </c>
      <c r="E69" s="56">
        <v>33</v>
      </c>
      <c r="F69" s="56"/>
      <c r="G69" s="56"/>
      <c r="H69" s="56">
        <f>E69*D69</f>
        <v>33</v>
      </c>
      <c r="I69" s="30"/>
      <c r="J69" s="20"/>
    </row>
    <row r="70" spans="1:10" ht="15" customHeight="1">
      <c r="A70" s="10"/>
      <c r="B70" s="27"/>
      <c r="C70" s="15"/>
      <c r="D70" s="16"/>
      <c r="E70" s="56"/>
      <c r="F70" s="56"/>
      <c r="G70" s="56"/>
      <c r="H70" s="56"/>
      <c r="I70" s="30"/>
      <c r="J70" s="20">
        <f>SUM(H65:H69)</f>
        <v>78.800000000000011</v>
      </c>
    </row>
    <row r="71" spans="1:10" ht="15" customHeight="1">
      <c r="A71" s="10"/>
      <c r="B71" s="27"/>
      <c r="C71" s="15"/>
      <c r="D71" s="16"/>
      <c r="E71" s="56"/>
      <c r="F71" s="56"/>
      <c r="G71" s="56"/>
      <c r="H71" s="56"/>
      <c r="I71" s="30"/>
      <c r="J71" s="20"/>
    </row>
    <row r="72" spans="1:10" ht="15" customHeight="1">
      <c r="A72" s="10" t="s">
        <v>83</v>
      </c>
      <c r="B72" s="57" t="s">
        <v>60</v>
      </c>
      <c r="C72" s="16" t="s">
        <v>4</v>
      </c>
      <c r="D72" s="16">
        <v>1</v>
      </c>
      <c r="E72" s="21"/>
      <c r="F72" s="21"/>
      <c r="G72" s="21"/>
      <c r="H72" s="21"/>
      <c r="I72" s="15"/>
      <c r="J72" s="82">
        <f>D72</f>
        <v>1</v>
      </c>
    </row>
    <row r="73" spans="1:10" ht="15" customHeight="1">
      <c r="A73" s="10"/>
      <c r="B73" s="107"/>
      <c r="C73" s="16"/>
      <c r="D73" s="16"/>
      <c r="E73" s="21"/>
      <c r="F73" s="21"/>
      <c r="G73" s="21"/>
      <c r="H73" s="21"/>
      <c r="I73" s="21"/>
      <c r="J73" s="82"/>
    </row>
    <row r="74" spans="1:10" ht="15" customHeight="1">
      <c r="A74" s="10" t="s">
        <v>84</v>
      </c>
      <c r="B74" s="57" t="s">
        <v>54</v>
      </c>
      <c r="C74" s="16" t="s">
        <v>4</v>
      </c>
      <c r="D74" s="16">
        <v>1</v>
      </c>
      <c r="E74" s="21"/>
      <c r="F74" s="21"/>
      <c r="G74" s="21"/>
      <c r="H74" s="21"/>
      <c r="I74" s="21"/>
      <c r="J74" s="82">
        <f>D74</f>
        <v>1</v>
      </c>
    </row>
    <row r="75" spans="1:10" ht="15" customHeight="1">
      <c r="A75" s="10"/>
      <c r="B75" s="57"/>
      <c r="C75" s="16"/>
      <c r="D75" s="16"/>
      <c r="E75" s="21"/>
      <c r="F75" s="21"/>
      <c r="G75" s="21"/>
      <c r="H75" s="21"/>
      <c r="I75" s="21"/>
      <c r="J75" s="20"/>
    </row>
    <row r="76" spans="1:10" ht="15" customHeight="1">
      <c r="A76" s="10"/>
      <c r="B76" s="19" t="s">
        <v>90</v>
      </c>
      <c r="C76" s="15"/>
      <c r="D76" s="16"/>
      <c r="E76" s="16"/>
      <c r="F76" s="16"/>
      <c r="G76" s="16"/>
      <c r="H76" s="16"/>
      <c r="I76" s="49"/>
      <c r="J76" s="108"/>
    </row>
    <row r="77" spans="1:10" ht="15" customHeight="1">
      <c r="A77" s="10" t="s">
        <v>38</v>
      </c>
      <c r="B77" s="27" t="s">
        <v>49</v>
      </c>
      <c r="C77" s="15" t="s">
        <v>17</v>
      </c>
      <c r="D77" s="16"/>
      <c r="E77" s="56"/>
      <c r="F77" s="56"/>
      <c r="G77" s="56"/>
      <c r="H77" s="56"/>
      <c r="I77" s="30"/>
      <c r="J77" s="30"/>
    </row>
    <row r="78" spans="1:10" ht="25.5" customHeight="1">
      <c r="A78" s="105"/>
      <c r="B78" s="79" t="s">
        <v>109</v>
      </c>
      <c r="C78" s="16"/>
      <c r="D78" s="16">
        <v>1</v>
      </c>
      <c r="E78" s="21">
        <v>70</v>
      </c>
      <c r="F78" s="21">
        <v>1</v>
      </c>
      <c r="G78" s="15"/>
      <c r="H78" s="21">
        <f>F78*E78*D78</f>
        <v>70</v>
      </c>
      <c r="I78" s="15"/>
      <c r="J78" s="20">
        <f>SUM(H78:H78)</f>
        <v>70</v>
      </c>
    </row>
    <row r="79" spans="1:10" ht="15" customHeight="1">
      <c r="A79" s="105"/>
      <c r="B79" s="55"/>
      <c r="C79" s="16"/>
      <c r="D79" s="16"/>
      <c r="E79" s="21"/>
      <c r="F79" s="21"/>
      <c r="G79" s="15"/>
      <c r="H79" s="21"/>
      <c r="I79" s="109"/>
      <c r="J79" s="20"/>
    </row>
    <row r="80" spans="1:10" ht="15" customHeight="1">
      <c r="A80" s="10" t="s">
        <v>26</v>
      </c>
      <c r="B80" s="27" t="s">
        <v>110</v>
      </c>
      <c r="C80" s="15" t="s">
        <v>18</v>
      </c>
      <c r="D80" s="16"/>
      <c r="E80" s="56"/>
      <c r="F80" s="56"/>
      <c r="G80" s="56"/>
      <c r="H80" s="56"/>
      <c r="I80" s="30"/>
      <c r="J80" s="30"/>
    </row>
    <row r="81" spans="1:20" ht="26.25" customHeight="1">
      <c r="A81" s="105"/>
      <c r="B81" s="79" t="s">
        <v>109</v>
      </c>
      <c r="C81" s="16"/>
      <c r="D81" s="16">
        <v>1</v>
      </c>
      <c r="E81" s="21">
        <f>40+3</f>
        <v>43</v>
      </c>
      <c r="F81" s="21"/>
      <c r="G81" s="21"/>
      <c r="H81" s="21">
        <f>E81*D81</f>
        <v>43</v>
      </c>
      <c r="I81" s="21"/>
      <c r="J81" s="20"/>
    </row>
    <row r="82" spans="1:20" ht="15" customHeight="1">
      <c r="A82" s="105"/>
      <c r="B82" s="39" t="s">
        <v>27</v>
      </c>
      <c r="C82" s="16"/>
      <c r="D82" s="38"/>
      <c r="E82" s="21"/>
      <c r="F82" s="21"/>
      <c r="G82" s="21"/>
      <c r="H82" s="21"/>
      <c r="I82" s="21"/>
      <c r="J82" s="20"/>
    </row>
    <row r="83" spans="1:20" s="42" customFormat="1" ht="15" customHeight="1">
      <c r="A83" s="106"/>
      <c r="B83" s="45" t="s">
        <v>111</v>
      </c>
      <c r="C83" s="32"/>
      <c r="D83" s="44">
        <v>-1</v>
      </c>
      <c r="E83" s="35">
        <v>1.2</v>
      </c>
      <c r="F83" s="35"/>
      <c r="G83" s="35"/>
      <c r="H83" s="35">
        <f>E83*D83</f>
        <v>-1.2</v>
      </c>
      <c r="I83" s="35"/>
      <c r="J83" s="41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1:20" s="42" customFormat="1" ht="15" customHeight="1">
      <c r="A84" s="106"/>
      <c r="B84" s="43"/>
      <c r="C84" s="32"/>
      <c r="D84" s="44">
        <v>-1</v>
      </c>
      <c r="E84" s="35">
        <v>0</v>
      </c>
      <c r="F84" s="35"/>
      <c r="G84" s="35"/>
      <c r="H84" s="35">
        <f>E84*D84</f>
        <v>0</v>
      </c>
      <c r="I84" s="35"/>
      <c r="J84" s="41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1:20" ht="15" customHeight="1">
      <c r="A85" s="106"/>
      <c r="B85" s="43"/>
      <c r="C85" s="32"/>
      <c r="D85" s="16"/>
      <c r="E85" s="21"/>
      <c r="F85" s="21"/>
      <c r="G85" s="21"/>
      <c r="H85" s="21"/>
      <c r="I85" s="15"/>
      <c r="J85" s="26">
        <f>SUM(H80:H84)</f>
        <v>41.8</v>
      </c>
    </row>
    <row r="86" spans="1:20" ht="15" customHeight="1">
      <c r="A86" s="106"/>
      <c r="B86" s="43"/>
      <c r="C86" s="32"/>
      <c r="D86" s="16"/>
      <c r="E86" s="21"/>
      <c r="F86" s="21"/>
      <c r="G86" s="21"/>
      <c r="H86" s="21"/>
      <c r="I86" s="109"/>
      <c r="J86" s="20"/>
    </row>
    <row r="87" spans="1:20" ht="15" customHeight="1">
      <c r="A87" s="10" t="s">
        <v>87</v>
      </c>
      <c r="B87" s="27" t="s">
        <v>77</v>
      </c>
      <c r="C87" s="15" t="s">
        <v>13</v>
      </c>
      <c r="D87" s="16">
        <v>1</v>
      </c>
      <c r="E87" s="56">
        <v>220</v>
      </c>
      <c r="F87" s="56">
        <v>1</v>
      </c>
      <c r="G87" s="56"/>
      <c r="H87" s="56">
        <f>F87*E87*D87</f>
        <v>220</v>
      </c>
      <c r="I87" s="30"/>
      <c r="J87" s="30">
        <f>H87</f>
        <v>220</v>
      </c>
    </row>
    <row r="88" spans="1:20" ht="15" customHeight="1">
      <c r="A88" s="10"/>
      <c r="B88" s="19"/>
      <c r="C88" s="15"/>
      <c r="D88" s="16"/>
      <c r="E88" s="16"/>
      <c r="F88" s="16"/>
      <c r="G88" s="16"/>
      <c r="H88" s="16"/>
      <c r="I88" s="49"/>
      <c r="J88" s="108"/>
    </row>
    <row r="89" spans="1:20" ht="15" customHeight="1">
      <c r="A89" s="10" t="s">
        <v>88</v>
      </c>
      <c r="B89" s="27" t="s">
        <v>112</v>
      </c>
      <c r="C89" s="15" t="s">
        <v>13</v>
      </c>
      <c r="D89" s="16">
        <v>1</v>
      </c>
      <c r="E89" s="56">
        <v>490</v>
      </c>
      <c r="F89" s="56">
        <v>1</v>
      </c>
      <c r="G89" s="56"/>
      <c r="H89" s="56">
        <f>F89*E89*D89</f>
        <v>490</v>
      </c>
      <c r="I89" s="30"/>
      <c r="J89" s="30">
        <f>H89</f>
        <v>490</v>
      </c>
    </row>
    <row r="90" spans="1:20" ht="15" customHeight="1">
      <c r="A90" s="10"/>
      <c r="B90" s="27"/>
      <c r="C90" s="15"/>
      <c r="D90" s="16"/>
      <c r="E90" s="56"/>
      <c r="F90" s="56"/>
      <c r="G90" s="56"/>
      <c r="H90" s="56"/>
      <c r="I90" s="30"/>
      <c r="J90" s="20"/>
    </row>
    <row r="91" spans="1:20" ht="15" customHeight="1">
      <c r="A91" s="105"/>
      <c r="B91" s="52"/>
      <c r="C91" s="16"/>
      <c r="D91" s="16"/>
      <c r="E91" s="15"/>
      <c r="F91" s="15"/>
      <c r="G91" s="15"/>
      <c r="H91" s="15"/>
      <c r="I91" s="15"/>
      <c r="J91" s="17"/>
    </row>
    <row r="92" spans="1:20" s="42" customFormat="1" ht="15" customHeight="1">
      <c r="A92" s="5"/>
      <c r="B92" s="40" t="s">
        <v>113</v>
      </c>
      <c r="C92" s="32"/>
      <c r="D92" s="44"/>
      <c r="E92" s="48"/>
      <c r="F92" s="48"/>
      <c r="G92" s="48"/>
      <c r="H92" s="35"/>
      <c r="I92" s="45"/>
      <c r="J92" s="58"/>
    </row>
    <row r="93" spans="1:20" s="42" customFormat="1" ht="15" customHeight="1">
      <c r="A93" s="5"/>
      <c r="B93" s="40" t="s">
        <v>114</v>
      </c>
      <c r="C93" s="32"/>
      <c r="D93" s="44"/>
      <c r="E93" s="48"/>
      <c r="F93" s="48"/>
      <c r="G93" s="48"/>
      <c r="H93" s="48"/>
      <c r="I93" s="33"/>
      <c r="J93" s="110"/>
    </row>
    <row r="94" spans="1:20" ht="15" customHeight="1">
      <c r="A94" s="10" t="s">
        <v>25</v>
      </c>
      <c r="B94" s="27" t="s">
        <v>115</v>
      </c>
      <c r="C94" s="15" t="s">
        <v>4</v>
      </c>
      <c r="D94" s="16">
        <v>1</v>
      </c>
      <c r="E94" s="56"/>
      <c r="F94" s="56"/>
      <c r="G94" s="56"/>
      <c r="H94" s="38">
        <f>D94</f>
        <v>1</v>
      </c>
      <c r="I94" s="54"/>
      <c r="J94" s="54">
        <f>H94</f>
        <v>1</v>
      </c>
    </row>
    <row r="95" spans="1:20" ht="15" customHeight="1">
      <c r="A95" s="10"/>
      <c r="B95" s="27"/>
      <c r="C95" s="15"/>
      <c r="D95" s="16"/>
      <c r="E95" s="56"/>
      <c r="F95" s="56"/>
      <c r="G95" s="56"/>
      <c r="H95" s="38"/>
      <c r="I95" s="54"/>
      <c r="J95" s="54"/>
    </row>
    <row r="96" spans="1:20" ht="15" customHeight="1">
      <c r="A96" s="10"/>
      <c r="B96" s="27"/>
      <c r="C96" s="15"/>
      <c r="D96" s="16"/>
      <c r="E96" s="56"/>
      <c r="F96" s="56"/>
      <c r="G96" s="56"/>
      <c r="H96" s="38"/>
      <c r="I96" s="54"/>
      <c r="J96" s="54"/>
    </row>
    <row r="97" spans="1:10" ht="15" customHeight="1">
      <c r="A97" s="10" t="s">
        <v>33</v>
      </c>
      <c r="B97" s="27" t="s">
        <v>116</v>
      </c>
      <c r="C97" s="15" t="s">
        <v>4</v>
      </c>
      <c r="D97" s="16">
        <v>1</v>
      </c>
      <c r="E97" s="56"/>
      <c r="F97" s="56"/>
      <c r="G97" s="56"/>
      <c r="H97" s="38">
        <f>D97</f>
        <v>1</v>
      </c>
      <c r="I97" s="54"/>
      <c r="J97" s="54">
        <f>H97</f>
        <v>1</v>
      </c>
    </row>
    <row r="98" spans="1:10" s="42" customFormat="1" ht="15" customHeight="1">
      <c r="A98" s="5"/>
      <c r="B98" s="43"/>
      <c r="C98" s="32"/>
      <c r="D98" s="44"/>
      <c r="E98" s="48"/>
      <c r="F98" s="48"/>
      <c r="G98" s="48"/>
      <c r="H98" s="91"/>
      <c r="I98" s="88"/>
      <c r="J98" s="34"/>
    </row>
    <row r="99" spans="1:10" s="42" customFormat="1" ht="15" customHeight="1">
      <c r="A99" s="111"/>
      <c r="B99" s="2" t="s">
        <v>117</v>
      </c>
      <c r="C99" s="1"/>
      <c r="D99" s="32"/>
      <c r="E99" s="35"/>
      <c r="F99" s="35"/>
      <c r="G99" s="35"/>
      <c r="H99" s="48"/>
      <c r="I99" s="88"/>
      <c r="J99" s="41"/>
    </row>
    <row r="100" spans="1:10" ht="15" customHeight="1">
      <c r="A100" s="10" t="s">
        <v>25</v>
      </c>
      <c r="B100" s="27" t="s">
        <v>118</v>
      </c>
      <c r="C100" s="15" t="s">
        <v>4</v>
      </c>
      <c r="D100" s="16">
        <v>1</v>
      </c>
      <c r="E100" s="56"/>
      <c r="F100" s="56"/>
      <c r="G100" s="56"/>
      <c r="H100" s="38">
        <f>+D100</f>
        <v>1</v>
      </c>
      <c r="I100" s="54"/>
      <c r="J100" s="54">
        <f>+H100</f>
        <v>1</v>
      </c>
    </row>
    <row r="101" spans="1:10" ht="15" customHeight="1">
      <c r="A101" s="10"/>
      <c r="B101" s="27"/>
      <c r="C101" s="15"/>
      <c r="D101" s="16"/>
      <c r="E101" s="56"/>
      <c r="F101" s="56"/>
      <c r="G101" s="56"/>
      <c r="H101" s="38"/>
      <c r="I101" s="54"/>
      <c r="J101" s="54"/>
    </row>
    <row r="102" spans="1:10" ht="15" customHeight="1">
      <c r="A102" s="10" t="s">
        <v>33</v>
      </c>
      <c r="B102" s="27" t="s">
        <v>119</v>
      </c>
      <c r="C102" s="15" t="s">
        <v>4</v>
      </c>
      <c r="D102" s="16">
        <v>1</v>
      </c>
      <c r="E102" s="56"/>
      <c r="F102" s="56"/>
      <c r="G102" s="56"/>
      <c r="H102" s="38">
        <f>+D102</f>
        <v>1</v>
      </c>
      <c r="I102" s="54"/>
      <c r="J102" s="54">
        <f>+H102</f>
        <v>1</v>
      </c>
    </row>
    <row r="103" spans="1:10" s="42" customFormat="1" ht="15" customHeight="1">
      <c r="A103" s="111"/>
      <c r="B103" s="3"/>
      <c r="C103" s="1"/>
      <c r="D103" s="32"/>
      <c r="E103" s="35"/>
      <c r="F103" s="35"/>
      <c r="G103" s="35"/>
      <c r="H103" s="48"/>
      <c r="I103" s="88"/>
      <c r="J103" s="41"/>
    </row>
    <row r="104" spans="1:10" s="42" customFormat="1" ht="15" customHeight="1">
      <c r="A104" s="11"/>
      <c r="B104" s="112" t="s">
        <v>32</v>
      </c>
      <c r="C104" s="33"/>
      <c r="D104" s="32"/>
      <c r="E104" s="35"/>
      <c r="F104" s="35"/>
      <c r="G104" s="35"/>
      <c r="H104" s="35"/>
      <c r="I104" s="84"/>
      <c r="J104" s="47"/>
    </row>
    <row r="105" spans="1:10" s="70" customFormat="1" ht="14.1" customHeight="1">
      <c r="A105" s="8"/>
      <c r="B105" s="67" t="s">
        <v>72</v>
      </c>
      <c r="C105" s="16"/>
      <c r="D105" s="68"/>
      <c r="E105" s="69"/>
      <c r="F105" s="69"/>
      <c r="G105" s="69"/>
      <c r="H105" s="73"/>
      <c r="I105" s="73"/>
      <c r="J105" s="86"/>
    </row>
    <row r="106" spans="1:10" s="70" customFormat="1" ht="14.1" customHeight="1">
      <c r="A106" s="7" t="s">
        <v>25</v>
      </c>
      <c r="B106" s="71" t="s">
        <v>59</v>
      </c>
      <c r="C106" s="16"/>
      <c r="D106" s="68"/>
      <c r="E106" s="69"/>
      <c r="F106" s="69"/>
      <c r="G106" s="69"/>
      <c r="H106" s="73"/>
      <c r="I106" s="73"/>
      <c r="J106" s="86"/>
    </row>
    <row r="107" spans="1:10" s="70" customFormat="1" ht="14.1" customHeight="1">
      <c r="A107" s="8"/>
      <c r="B107" s="72" t="s">
        <v>78</v>
      </c>
      <c r="C107" s="74" t="s">
        <v>46</v>
      </c>
      <c r="D107" s="74">
        <v>1</v>
      </c>
      <c r="E107" s="89">
        <v>40</v>
      </c>
      <c r="F107" s="69"/>
      <c r="G107" s="69"/>
      <c r="H107" s="69">
        <f>E107*D107</f>
        <v>40</v>
      </c>
      <c r="I107" s="73"/>
      <c r="J107" s="85">
        <f>+H107</f>
        <v>40</v>
      </c>
    </row>
    <row r="108" spans="1:10" s="70" customFormat="1" ht="14.1" customHeight="1">
      <c r="A108" s="10"/>
      <c r="B108" s="72"/>
      <c r="C108" s="74"/>
      <c r="D108" s="74"/>
      <c r="E108" s="89"/>
      <c r="F108" s="69"/>
      <c r="G108" s="69"/>
      <c r="H108" s="69"/>
      <c r="I108" s="73"/>
      <c r="J108" s="85"/>
    </row>
    <row r="109" spans="1:10" s="70" customFormat="1" ht="14.1" customHeight="1">
      <c r="A109" s="10"/>
      <c r="B109" s="72" t="s">
        <v>79</v>
      </c>
      <c r="C109" s="74"/>
      <c r="D109" s="74">
        <v>2</v>
      </c>
      <c r="E109" s="89">
        <v>10</v>
      </c>
      <c r="F109" s="69"/>
      <c r="G109" s="69"/>
      <c r="H109" s="69">
        <f>E109*D109</f>
        <v>20</v>
      </c>
      <c r="I109" s="73"/>
      <c r="J109" s="85">
        <f>SUM(H107:H109)</f>
        <v>60</v>
      </c>
    </row>
    <row r="110" spans="1:10" s="70" customFormat="1" ht="14.1" customHeight="1">
      <c r="A110" s="10"/>
      <c r="B110" s="72"/>
      <c r="C110" s="74"/>
      <c r="D110" s="74"/>
      <c r="E110" s="89"/>
      <c r="F110" s="69"/>
      <c r="G110" s="69"/>
      <c r="H110" s="69"/>
      <c r="I110" s="73"/>
      <c r="J110" s="73"/>
    </row>
    <row r="111" spans="1:10" s="42" customFormat="1" ht="15" customHeight="1">
      <c r="A111" s="6"/>
      <c r="B111" s="40" t="s">
        <v>34</v>
      </c>
      <c r="C111" s="31"/>
      <c r="D111" s="32"/>
      <c r="E111" s="35"/>
      <c r="F111" s="35"/>
      <c r="G111" s="35"/>
      <c r="H111" s="35"/>
      <c r="I111" s="46"/>
      <c r="J111" s="64"/>
    </row>
    <row r="112" spans="1:10" s="70" customFormat="1" ht="14.1" customHeight="1">
      <c r="A112" s="7" t="s">
        <v>82</v>
      </c>
      <c r="B112" s="71" t="s">
        <v>0</v>
      </c>
      <c r="C112" s="16" t="s">
        <v>4</v>
      </c>
      <c r="D112" s="68">
        <v>4</v>
      </c>
      <c r="E112" s="69"/>
      <c r="F112" s="69"/>
      <c r="G112" s="69"/>
      <c r="H112" s="73"/>
      <c r="I112" s="73"/>
      <c r="J112" s="86">
        <f>D112</f>
        <v>4</v>
      </c>
    </row>
    <row r="113" spans="1:10" s="42" customFormat="1" ht="15" customHeight="1">
      <c r="A113" s="6"/>
      <c r="B113" s="90"/>
      <c r="C113" s="33"/>
      <c r="D113" s="32"/>
      <c r="E113" s="62"/>
      <c r="F113" s="35"/>
      <c r="G113" s="35"/>
      <c r="H113" s="35"/>
      <c r="I113" s="64"/>
      <c r="J113" s="64"/>
    </row>
    <row r="114" spans="1:10" s="61" customFormat="1" ht="15" customHeight="1">
      <c r="A114" s="5"/>
      <c r="B114" s="40" t="s">
        <v>47</v>
      </c>
      <c r="C114" s="32"/>
      <c r="D114" s="32"/>
      <c r="E114" s="31"/>
      <c r="F114" s="31"/>
      <c r="G114" s="31"/>
      <c r="H114" s="31"/>
      <c r="I114" s="31"/>
      <c r="J114" s="31"/>
    </row>
    <row r="115" spans="1:10" s="61" customFormat="1" ht="15" customHeight="1">
      <c r="A115" s="5"/>
      <c r="B115" s="40" t="s">
        <v>48</v>
      </c>
      <c r="C115" s="32"/>
      <c r="D115" s="32"/>
      <c r="E115" s="31"/>
      <c r="F115" s="31"/>
      <c r="G115" s="31"/>
      <c r="H115" s="31"/>
      <c r="I115" s="31"/>
      <c r="J115" s="31"/>
    </row>
    <row r="116" spans="1:10" s="61" customFormat="1" ht="15" customHeight="1">
      <c r="A116" s="5" t="s">
        <v>25</v>
      </c>
      <c r="B116" s="59" t="s">
        <v>61</v>
      </c>
      <c r="C116" s="32" t="s">
        <v>46</v>
      </c>
      <c r="D116" s="32">
        <v>1</v>
      </c>
      <c r="E116" s="63">
        <v>50</v>
      </c>
      <c r="F116" s="31"/>
      <c r="G116" s="31"/>
      <c r="H116" s="31"/>
      <c r="I116" s="31"/>
      <c r="J116" s="46">
        <f>E116*D116</f>
        <v>50</v>
      </c>
    </row>
    <row r="117" spans="1:10" s="61" customFormat="1" ht="15" customHeight="1">
      <c r="A117" s="5"/>
      <c r="B117" s="59"/>
      <c r="C117" s="32"/>
      <c r="D117" s="32"/>
      <c r="E117" s="63"/>
      <c r="F117" s="31"/>
      <c r="G117" s="31"/>
      <c r="H117" s="31"/>
      <c r="I117" s="31"/>
      <c r="J117" s="58"/>
    </row>
    <row r="118" spans="1:10" s="42" customFormat="1" ht="15" customHeight="1">
      <c r="A118" s="5"/>
      <c r="B118" s="40" t="s">
        <v>36</v>
      </c>
      <c r="C118" s="33"/>
      <c r="D118" s="32"/>
      <c r="E118" s="33"/>
      <c r="F118" s="33"/>
      <c r="G118" s="33"/>
      <c r="H118" s="33"/>
      <c r="I118" s="113"/>
      <c r="J118" s="81"/>
    </row>
    <row r="119" spans="1:10" s="42" customFormat="1" ht="15" customHeight="1">
      <c r="A119" s="5"/>
      <c r="B119" s="40" t="s">
        <v>37</v>
      </c>
      <c r="C119" s="33"/>
      <c r="D119" s="32"/>
      <c r="E119" s="33"/>
      <c r="F119" s="33"/>
      <c r="G119" s="33"/>
      <c r="H119" s="33"/>
      <c r="I119" s="113"/>
      <c r="J119" s="81"/>
    </row>
    <row r="120" spans="1:10" s="42" customFormat="1" ht="15" customHeight="1">
      <c r="A120" s="5" t="s">
        <v>26</v>
      </c>
      <c r="B120" s="59" t="s">
        <v>120</v>
      </c>
      <c r="C120" s="31"/>
      <c r="D120" s="44"/>
      <c r="E120" s="63"/>
      <c r="F120" s="63"/>
      <c r="G120" s="63"/>
      <c r="H120" s="63"/>
      <c r="I120" s="41"/>
      <c r="J120" s="83"/>
    </row>
    <row r="121" spans="1:10" s="42" customFormat="1" ht="15" customHeight="1">
      <c r="A121" s="6"/>
      <c r="B121" s="59" t="s">
        <v>121</v>
      </c>
      <c r="C121" s="31" t="s">
        <v>43</v>
      </c>
      <c r="D121" s="60"/>
      <c r="E121" s="36"/>
      <c r="F121" s="36"/>
      <c r="G121" s="36"/>
      <c r="H121" s="36"/>
      <c r="I121" s="110"/>
      <c r="J121" s="36"/>
    </row>
    <row r="122" spans="1:10" s="42" customFormat="1" ht="15" customHeight="1">
      <c r="A122" s="5"/>
      <c r="B122" s="43"/>
      <c r="C122" s="32"/>
      <c r="D122" s="44">
        <v>1</v>
      </c>
      <c r="E122" s="48">
        <v>5</v>
      </c>
      <c r="F122" s="48">
        <v>1.8</v>
      </c>
      <c r="G122" s="48">
        <v>3</v>
      </c>
      <c r="H122" s="48">
        <f>G122*F122*E122*D122</f>
        <v>27</v>
      </c>
      <c r="I122" s="33"/>
      <c r="J122" s="36"/>
    </row>
    <row r="123" spans="1:10" s="42" customFormat="1" ht="15" customHeight="1">
      <c r="A123" s="5"/>
      <c r="B123" s="43"/>
      <c r="C123" s="32"/>
      <c r="D123" s="44">
        <v>2</v>
      </c>
      <c r="E123" s="48">
        <v>1.2</v>
      </c>
      <c r="F123" s="48">
        <v>1.8</v>
      </c>
      <c r="G123" s="48">
        <v>3</v>
      </c>
      <c r="H123" s="48">
        <f>G123*F123*E123*D123</f>
        <v>12.96</v>
      </c>
      <c r="I123" s="35"/>
      <c r="J123" s="36"/>
    </row>
    <row r="124" spans="1:10" s="42" customFormat="1" ht="15" customHeight="1">
      <c r="A124" s="6"/>
      <c r="B124" s="43"/>
      <c r="C124" s="33"/>
      <c r="D124" s="32"/>
      <c r="E124" s="63"/>
      <c r="F124" s="63"/>
      <c r="G124" s="63"/>
      <c r="H124" s="63"/>
      <c r="I124" s="88"/>
      <c r="J124" s="41">
        <f>SUM(H122:H123)</f>
        <v>39.96</v>
      </c>
    </row>
    <row r="125" spans="1:10" s="42" customFormat="1" ht="15" customHeight="1">
      <c r="A125" s="6"/>
      <c r="B125" s="43"/>
      <c r="C125" s="33"/>
      <c r="D125" s="32"/>
      <c r="E125" s="63"/>
      <c r="F125" s="63"/>
      <c r="G125" s="63"/>
      <c r="H125" s="63"/>
      <c r="I125" s="88"/>
      <c r="J125" s="41"/>
    </row>
    <row r="126" spans="1:10" s="42" customFormat="1" ht="15" customHeight="1">
      <c r="A126" s="4"/>
      <c r="D126" s="66"/>
      <c r="J126" s="61"/>
    </row>
    <row r="127" spans="1:10" s="42" customFormat="1" ht="15" customHeight="1">
      <c r="A127" s="4"/>
      <c r="D127" s="66"/>
      <c r="J127" s="61"/>
    </row>
    <row r="128" spans="1:10" s="42" customFormat="1" ht="15" customHeight="1">
      <c r="A128" s="4"/>
      <c r="D128" s="66"/>
      <c r="J128" s="61"/>
    </row>
    <row r="129" spans="1:10" s="42" customFormat="1" ht="15" customHeight="1">
      <c r="A129" s="4"/>
      <c r="D129" s="66"/>
      <c r="J129" s="61"/>
    </row>
    <row r="130" spans="1:10" s="42" customFormat="1" ht="15" customHeight="1">
      <c r="A130" s="4"/>
      <c r="D130" s="66"/>
      <c r="J130" s="61"/>
    </row>
    <row r="131" spans="1:10" s="42" customFormat="1" ht="15" customHeight="1">
      <c r="A131" s="4"/>
      <c r="D131" s="66"/>
      <c r="J131" s="61"/>
    </row>
    <row r="132" spans="1:10" s="42" customFormat="1" ht="15" customHeight="1">
      <c r="A132" s="4"/>
      <c r="D132" s="66"/>
      <c r="J132" s="61"/>
    </row>
    <row r="133" spans="1:10" s="42" customFormat="1" ht="15" customHeight="1">
      <c r="A133" s="4"/>
      <c r="D133" s="66"/>
      <c r="J133" s="61"/>
    </row>
    <row r="134" spans="1:10" s="42" customFormat="1" ht="15" customHeight="1">
      <c r="A134" s="4"/>
      <c r="D134" s="66"/>
      <c r="J134" s="61"/>
    </row>
    <row r="135" spans="1:10" s="42" customFormat="1" ht="15" customHeight="1">
      <c r="A135" s="4"/>
      <c r="D135" s="66"/>
      <c r="J135" s="61"/>
    </row>
    <row r="136" spans="1:10" s="42" customFormat="1" ht="15" customHeight="1">
      <c r="A136" s="4"/>
      <c r="D136" s="66"/>
      <c r="J136" s="61"/>
    </row>
    <row r="137" spans="1:10" s="42" customFormat="1" ht="15" customHeight="1">
      <c r="A137" s="4"/>
      <c r="D137" s="66"/>
      <c r="J137" s="61"/>
    </row>
    <row r="138" spans="1:10" s="42" customFormat="1" ht="15" customHeight="1">
      <c r="A138" s="4"/>
      <c r="D138" s="66"/>
      <c r="J138" s="61"/>
    </row>
    <row r="139" spans="1:10" s="42" customFormat="1" ht="15" customHeight="1">
      <c r="A139" s="4"/>
      <c r="D139" s="66"/>
      <c r="J139" s="61"/>
    </row>
    <row r="140" spans="1:10" s="42" customFormat="1" ht="15" customHeight="1">
      <c r="A140" s="4"/>
      <c r="D140" s="66"/>
      <c r="J140" s="61"/>
    </row>
    <row r="141" spans="1:10" s="42" customFormat="1" ht="15" customHeight="1">
      <c r="A141" s="4"/>
      <c r="D141" s="66"/>
      <c r="J141" s="61"/>
    </row>
    <row r="142" spans="1:10" s="42" customFormat="1" ht="15" customHeight="1">
      <c r="A142" s="4"/>
      <c r="D142" s="66"/>
      <c r="J142" s="61"/>
    </row>
    <row r="143" spans="1:10" s="42" customFormat="1" ht="15" customHeight="1">
      <c r="A143" s="4"/>
      <c r="D143" s="66"/>
      <c r="J143" s="61"/>
    </row>
    <row r="144" spans="1:10" s="42" customFormat="1" ht="15" customHeight="1">
      <c r="A144" s="4"/>
      <c r="D144" s="66"/>
      <c r="J144" s="61"/>
    </row>
    <row r="145" spans="1:10" s="42" customFormat="1" ht="15" customHeight="1">
      <c r="A145" s="4"/>
      <c r="D145" s="66"/>
      <c r="J145" s="61"/>
    </row>
    <row r="146" spans="1:10" s="42" customFormat="1" ht="15" customHeight="1">
      <c r="A146" s="4"/>
      <c r="D146" s="66"/>
      <c r="J146" s="61"/>
    </row>
    <row r="147" spans="1:10" s="42" customFormat="1" ht="15" customHeight="1">
      <c r="A147" s="4"/>
      <c r="D147" s="66"/>
      <c r="J147" s="61"/>
    </row>
  </sheetData>
  <mergeCells count="7">
    <mergeCell ref="E7:G7"/>
    <mergeCell ref="I7:J7"/>
    <mergeCell ref="B1:E1"/>
    <mergeCell ref="G1:I1"/>
    <mergeCell ref="B2:E2"/>
    <mergeCell ref="G3:I3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150"/>
  <sheetViews>
    <sheetView tabSelected="1" view="pageBreakPreview" zoomScale="110" zoomScaleNormal="110" zoomScaleSheetLayoutView="110" workbookViewId="0">
      <selection activeCell="B2" sqref="B2:G2"/>
    </sheetView>
  </sheetViews>
  <sheetFormatPr baseColWidth="10" defaultColWidth="11.42578125" defaultRowHeight="11.25"/>
  <cols>
    <col min="1" max="1" width="1.28515625" style="114" customWidth="1"/>
    <col min="2" max="2" width="4.42578125" style="115" customWidth="1"/>
    <col min="3" max="3" width="48" style="114" customWidth="1"/>
    <col min="4" max="4" width="4.85546875" style="115" customWidth="1"/>
    <col min="5" max="5" width="14.42578125" style="115" customWidth="1"/>
    <col min="6" max="6" width="12.28515625" style="116" customWidth="1"/>
    <col min="7" max="7" width="16.140625" style="116" customWidth="1"/>
    <col min="8" max="8" width="7.42578125" style="114" customWidth="1"/>
    <col min="9" max="16384" width="11.42578125" style="114"/>
  </cols>
  <sheetData>
    <row r="1" spans="2:7" ht="7.5" customHeight="1"/>
    <row r="2" spans="2:7" ht="24" customHeight="1">
      <c r="B2" s="167" t="s">
        <v>225</v>
      </c>
      <c r="C2" s="168"/>
      <c r="D2" s="168"/>
      <c r="E2" s="168"/>
      <c r="F2" s="168"/>
      <c r="G2" s="168"/>
    </row>
    <row r="3" spans="2:7" ht="30" customHeight="1">
      <c r="B3" s="169" t="s">
        <v>218</v>
      </c>
      <c r="C3" s="170"/>
      <c r="D3" s="170"/>
      <c r="E3" s="170"/>
      <c r="F3" s="170"/>
      <c r="G3" s="171"/>
    </row>
    <row r="4" spans="2:7" ht="20.25" customHeight="1">
      <c r="B4" s="172" t="s">
        <v>123</v>
      </c>
      <c r="C4" s="172"/>
      <c r="D4" s="172"/>
      <c r="E4" s="172"/>
      <c r="F4" s="172"/>
      <c r="G4" s="172"/>
    </row>
    <row r="5" spans="2:7" ht="5.25" customHeight="1"/>
    <row r="6" spans="2:7" s="120" customFormat="1" ht="24">
      <c r="B6" s="117" t="s">
        <v>2</v>
      </c>
      <c r="C6" s="117" t="s">
        <v>185</v>
      </c>
      <c r="D6" s="117" t="s">
        <v>39</v>
      </c>
      <c r="E6" s="117" t="s">
        <v>40</v>
      </c>
      <c r="F6" s="118" t="s">
        <v>175</v>
      </c>
      <c r="G6" s="119" t="s">
        <v>217</v>
      </c>
    </row>
    <row r="7" spans="2:7" s="121" customFormat="1" ht="14.25" customHeight="1">
      <c r="B7" s="122"/>
      <c r="C7" s="173" t="s">
        <v>124</v>
      </c>
      <c r="D7" s="174"/>
      <c r="E7" s="174"/>
      <c r="F7" s="174"/>
      <c r="G7" s="175"/>
    </row>
    <row r="8" spans="2:7" s="121" customFormat="1" ht="14.25" customHeight="1">
      <c r="B8" s="128"/>
      <c r="C8" s="140" t="s">
        <v>209</v>
      </c>
      <c r="D8" s="128"/>
      <c r="E8" s="128"/>
      <c r="F8" s="129"/>
      <c r="G8" s="129"/>
    </row>
    <row r="9" spans="2:7" ht="17.100000000000001" customHeight="1">
      <c r="B9" s="123">
        <v>2</v>
      </c>
      <c r="C9" s="125" t="s">
        <v>122</v>
      </c>
      <c r="D9" s="123" t="s">
        <v>43</v>
      </c>
      <c r="E9" s="123">
        <v>201</v>
      </c>
      <c r="F9" s="124">
        <v>10</v>
      </c>
      <c r="G9" s="124">
        <f t="shared" ref="G9:G60" si="0">F9*E9</f>
        <v>2010</v>
      </c>
    </row>
    <row r="10" spans="2:7" ht="27" customHeight="1">
      <c r="B10" s="123">
        <v>4</v>
      </c>
      <c r="C10" s="127" t="s">
        <v>168</v>
      </c>
      <c r="D10" s="123" t="s">
        <v>41</v>
      </c>
      <c r="E10" s="123">
        <v>179</v>
      </c>
      <c r="F10" s="124">
        <v>50</v>
      </c>
      <c r="G10" s="124">
        <f t="shared" si="0"/>
        <v>8950</v>
      </c>
    </row>
    <row r="11" spans="2:7" ht="27.75" customHeight="1">
      <c r="B11" s="123">
        <v>5</v>
      </c>
      <c r="C11" s="127" t="s">
        <v>186</v>
      </c>
      <c r="D11" s="123" t="s">
        <v>41</v>
      </c>
      <c r="E11" s="123">
        <v>179</v>
      </c>
      <c r="F11" s="124">
        <v>45</v>
      </c>
      <c r="G11" s="124">
        <f t="shared" si="0"/>
        <v>8055</v>
      </c>
    </row>
    <row r="12" spans="2:7" ht="15" customHeight="1">
      <c r="B12" s="149" t="s">
        <v>210</v>
      </c>
      <c r="C12" s="150"/>
      <c r="D12" s="150"/>
      <c r="E12" s="150"/>
      <c r="F12" s="151"/>
      <c r="G12" s="156">
        <f>SUM(G9:G11)</f>
        <v>19015</v>
      </c>
    </row>
    <row r="13" spans="2:7" ht="12.75" customHeight="1">
      <c r="B13" s="123"/>
      <c r="C13" s="138" t="s">
        <v>125</v>
      </c>
      <c r="D13" s="123"/>
      <c r="E13" s="123"/>
      <c r="F13" s="124"/>
      <c r="G13" s="124"/>
    </row>
    <row r="14" spans="2:7" ht="17.25" customHeight="1">
      <c r="B14" s="123">
        <v>6</v>
      </c>
      <c r="C14" s="125" t="s">
        <v>42</v>
      </c>
      <c r="D14" s="123" t="s">
        <v>41</v>
      </c>
      <c r="E14" s="123">
        <v>13</v>
      </c>
      <c r="F14" s="124">
        <v>500</v>
      </c>
      <c r="G14" s="124">
        <f t="shared" si="0"/>
        <v>6500</v>
      </c>
    </row>
    <row r="15" spans="2:7" ht="16.5" customHeight="1">
      <c r="B15" s="123">
        <v>7</v>
      </c>
      <c r="C15" s="125" t="s">
        <v>15</v>
      </c>
      <c r="D15" s="123" t="s">
        <v>41</v>
      </c>
      <c r="E15" s="123">
        <v>3</v>
      </c>
      <c r="F15" s="124">
        <v>600</v>
      </c>
      <c r="G15" s="124">
        <f t="shared" si="0"/>
        <v>1800</v>
      </c>
    </row>
    <row r="16" spans="2:7" ht="16.5" customHeight="1">
      <c r="B16" s="123">
        <v>8</v>
      </c>
      <c r="C16" s="125" t="s">
        <v>65</v>
      </c>
      <c r="D16" s="123" t="s">
        <v>41</v>
      </c>
      <c r="E16" s="123">
        <v>25</v>
      </c>
      <c r="F16" s="124">
        <v>240</v>
      </c>
      <c r="G16" s="124">
        <f t="shared" si="0"/>
        <v>6000</v>
      </c>
    </row>
    <row r="17" spans="2:7" ht="18" customHeight="1">
      <c r="B17" s="123">
        <v>9</v>
      </c>
      <c r="C17" s="125" t="s">
        <v>16</v>
      </c>
      <c r="D17" s="123" t="s">
        <v>43</v>
      </c>
      <c r="E17" s="123">
        <v>78</v>
      </c>
      <c r="F17" s="124">
        <v>60</v>
      </c>
      <c r="G17" s="124">
        <f t="shared" si="0"/>
        <v>4680</v>
      </c>
    </row>
    <row r="18" spans="2:7" ht="15" customHeight="1">
      <c r="B18" s="149" t="s">
        <v>180</v>
      </c>
      <c r="C18" s="150"/>
      <c r="D18" s="150"/>
      <c r="E18" s="150"/>
      <c r="F18" s="151"/>
      <c r="G18" s="156">
        <f>SUM(G14:G17)</f>
        <v>18980</v>
      </c>
    </row>
    <row r="19" spans="2:7" ht="12.75" customHeight="1">
      <c r="B19" s="123"/>
      <c r="C19" s="138" t="s">
        <v>126</v>
      </c>
      <c r="D19" s="123"/>
      <c r="E19" s="123"/>
      <c r="F19" s="124"/>
      <c r="G19" s="124"/>
    </row>
    <row r="20" spans="2:7" ht="17.100000000000001" customHeight="1">
      <c r="B20" s="123">
        <v>10</v>
      </c>
      <c r="C20" s="125" t="s">
        <v>187</v>
      </c>
      <c r="D20" s="123" t="s">
        <v>43</v>
      </c>
      <c r="E20" s="123">
        <v>201</v>
      </c>
      <c r="F20" s="124">
        <v>60</v>
      </c>
      <c r="G20" s="124">
        <f t="shared" si="0"/>
        <v>12060</v>
      </c>
    </row>
    <row r="21" spans="2:7" ht="17.100000000000001" customHeight="1">
      <c r="B21" s="123">
        <v>11</v>
      </c>
      <c r="C21" s="125" t="s">
        <v>66</v>
      </c>
      <c r="D21" s="123" t="s">
        <v>43</v>
      </c>
      <c r="E21" s="123">
        <v>201</v>
      </c>
      <c r="F21" s="124">
        <v>140</v>
      </c>
      <c r="G21" s="124">
        <f t="shared" si="0"/>
        <v>28140</v>
      </c>
    </row>
    <row r="22" spans="2:7" ht="17.100000000000001" customHeight="1">
      <c r="B22" s="123">
        <v>12</v>
      </c>
      <c r="C22" s="125" t="s">
        <v>199</v>
      </c>
      <c r="D22" s="123" t="s">
        <v>43</v>
      </c>
      <c r="E22" s="123">
        <v>4</v>
      </c>
      <c r="F22" s="132">
        <v>60</v>
      </c>
      <c r="G22" s="124">
        <f t="shared" si="0"/>
        <v>240</v>
      </c>
    </row>
    <row r="23" spans="2:7" ht="17.100000000000001" customHeight="1">
      <c r="B23" s="123">
        <v>13</v>
      </c>
      <c r="C23" s="125" t="s">
        <v>167</v>
      </c>
      <c r="D23" s="131" t="s">
        <v>43</v>
      </c>
      <c r="E23" s="131">
        <v>60</v>
      </c>
      <c r="F23" s="132">
        <v>120</v>
      </c>
      <c r="G23" s="124">
        <f t="shared" si="0"/>
        <v>7200</v>
      </c>
    </row>
    <row r="24" spans="2:7" ht="15" customHeight="1">
      <c r="B24" s="149" t="s">
        <v>178</v>
      </c>
      <c r="C24" s="150"/>
      <c r="D24" s="150"/>
      <c r="E24" s="150"/>
      <c r="F24" s="151"/>
      <c r="G24" s="156">
        <f>SUM(G20:G23)</f>
        <v>47640</v>
      </c>
    </row>
    <row r="25" spans="2:7" ht="12.75" customHeight="1">
      <c r="B25" s="123"/>
      <c r="C25" s="138" t="s">
        <v>127</v>
      </c>
      <c r="D25" s="123"/>
      <c r="E25" s="123"/>
      <c r="F25" s="124"/>
      <c r="G25" s="124"/>
    </row>
    <row r="26" spans="2:7" ht="17.100000000000001" customHeight="1">
      <c r="B26" s="123">
        <v>14</v>
      </c>
      <c r="C26" s="125" t="s">
        <v>67</v>
      </c>
      <c r="D26" s="123" t="s">
        <v>41</v>
      </c>
      <c r="E26" s="123">
        <v>39</v>
      </c>
      <c r="F26" s="124">
        <v>950</v>
      </c>
      <c r="G26" s="124">
        <f t="shared" si="0"/>
        <v>37050</v>
      </c>
    </row>
    <row r="27" spans="2:7" ht="15.75" customHeight="1">
      <c r="B27" s="123">
        <v>15</v>
      </c>
      <c r="C27" s="125" t="s">
        <v>81</v>
      </c>
      <c r="D27" s="123" t="s">
        <v>45</v>
      </c>
      <c r="E27" s="123">
        <v>3900</v>
      </c>
      <c r="F27" s="124">
        <v>12.5</v>
      </c>
      <c r="G27" s="124">
        <f t="shared" si="0"/>
        <v>48750</v>
      </c>
    </row>
    <row r="28" spans="2:7" ht="15" customHeight="1">
      <c r="B28" s="149" t="s">
        <v>179</v>
      </c>
      <c r="C28" s="150"/>
      <c r="D28" s="150"/>
      <c r="E28" s="150"/>
      <c r="F28" s="151"/>
      <c r="G28" s="156">
        <f>SUM(G26:G27)</f>
        <v>85800</v>
      </c>
    </row>
    <row r="29" spans="2:7" ht="12.75" customHeight="1">
      <c r="B29" s="123"/>
      <c r="C29" s="138" t="s">
        <v>128</v>
      </c>
      <c r="D29" s="123"/>
      <c r="E29" s="123"/>
      <c r="F29" s="124"/>
      <c r="G29" s="124"/>
    </row>
    <row r="30" spans="2:7" ht="16.5" customHeight="1">
      <c r="B30" s="131">
        <v>20</v>
      </c>
      <c r="C30" s="125" t="s">
        <v>200</v>
      </c>
      <c r="D30" s="136" t="s">
        <v>4</v>
      </c>
      <c r="E30" s="136">
        <v>5</v>
      </c>
      <c r="F30" s="143">
        <v>200</v>
      </c>
      <c r="G30" s="124">
        <f t="shared" si="0"/>
        <v>1000</v>
      </c>
    </row>
    <row r="31" spans="2:7" ht="15" customHeight="1">
      <c r="B31" s="149" t="s">
        <v>181</v>
      </c>
      <c r="C31" s="150"/>
      <c r="D31" s="150"/>
      <c r="E31" s="150"/>
      <c r="F31" s="151"/>
      <c r="G31" s="156">
        <f>SUM(G30:G30)</f>
        <v>1000</v>
      </c>
    </row>
    <row r="32" spans="2:7" ht="12.75" customHeight="1">
      <c r="B32" s="123"/>
      <c r="C32" s="138" t="s">
        <v>129</v>
      </c>
      <c r="D32" s="123"/>
      <c r="E32" s="123"/>
      <c r="F32" s="124"/>
      <c r="G32" s="124"/>
    </row>
    <row r="33" spans="2:7" ht="18" customHeight="1">
      <c r="B33" s="123">
        <v>21</v>
      </c>
      <c r="C33" s="125" t="s">
        <v>20</v>
      </c>
      <c r="D33" s="123" t="s">
        <v>41</v>
      </c>
      <c r="E33" s="131">
        <v>68</v>
      </c>
      <c r="F33" s="132">
        <v>1000</v>
      </c>
      <c r="G33" s="124">
        <f t="shared" si="0"/>
        <v>68000</v>
      </c>
    </row>
    <row r="34" spans="2:7" ht="17.100000000000001" customHeight="1">
      <c r="B34" s="123">
        <v>22</v>
      </c>
      <c r="C34" s="125" t="s">
        <v>68</v>
      </c>
      <c r="D34" s="123" t="s">
        <v>45</v>
      </c>
      <c r="E34" s="131">
        <v>9900</v>
      </c>
      <c r="F34" s="132">
        <v>13</v>
      </c>
      <c r="G34" s="124">
        <f t="shared" si="0"/>
        <v>128700</v>
      </c>
    </row>
    <row r="35" spans="2:7" ht="17.100000000000001" customHeight="1">
      <c r="B35" s="123">
        <v>23</v>
      </c>
      <c r="C35" s="125" t="s">
        <v>195</v>
      </c>
      <c r="D35" s="131"/>
      <c r="E35" s="131"/>
      <c r="F35" s="132"/>
      <c r="G35" s="124"/>
    </row>
    <row r="36" spans="2:7" ht="17.100000000000001" customHeight="1">
      <c r="B36" s="123"/>
      <c r="C36" s="125" t="s">
        <v>196</v>
      </c>
      <c r="D36" s="131" t="s">
        <v>43</v>
      </c>
      <c r="E36" s="158">
        <v>107</v>
      </c>
      <c r="F36" s="132">
        <v>200</v>
      </c>
      <c r="G36" s="124">
        <f t="shared" si="0"/>
        <v>21400</v>
      </c>
    </row>
    <row r="37" spans="2:7" ht="17.100000000000001" customHeight="1">
      <c r="B37" s="123"/>
      <c r="C37" s="125" t="s">
        <v>197</v>
      </c>
      <c r="D37" s="131" t="s">
        <v>43</v>
      </c>
      <c r="E37" s="158">
        <v>242</v>
      </c>
      <c r="F37" s="132">
        <v>260</v>
      </c>
      <c r="G37" s="124">
        <f t="shared" si="0"/>
        <v>62920</v>
      </c>
    </row>
    <row r="38" spans="2:7" ht="17.100000000000001" customHeight="1">
      <c r="B38" s="123">
        <v>24</v>
      </c>
      <c r="C38" s="125" t="s">
        <v>176</v>
      </c>
      <c r="D38" s="131" t="s">
        <v>43</v>
      </c>
      <c r="E38" s="146">
        <v>4</v>
      </c>
      <c r="F38" s="132">
        <v>120</v>
      </c>
      <c r="G38" s="124">
        <f t="shared" si="0"/>
        <v>480</v>
      </c>
    </row>
    <row r="39" spans="2:7" ht="17.100000000000001" customHeight="1">
      <c r="B39" s="123">
        <v>25</v>
      </c>
      <c r="C39" s="125" t="s">
        <v>51</v>
      </c>
      <c r="D39" s="131" t="s">
        <v>46</v>
      </c>
      <c r="E39" s="145">
        <v>28</v>
      </c>
      <c r="F39" s="132">
        <v>60</v>
      </c>
      <c r="G39" s="124">
        <f t="shared" si="0"/>
        <v>1680</v>
      </c>
    </row>
    <row r="40" spans="2:7" ht="17.100000000000001" customHeight="1">
      <c r="B40" s="123">
        <v>26</v>
      </c>
      <c r="C40" s="125" t="s">
        <v>150</v>
      </c>
      <c r="D40" s="131" t="s">
        <v>46</v>
      </c>
      <c r="E40" s="145">
        <v>8</v>
      </c>
      <c r="F40" s="132">
        <v>120</v>
      </c>
      <c r="G40" s="124">
        <f t="shared" si="0"/>
        <v>960</v>
      </c>
    </row>
    <row r="41" spans="2:7" ht="15" customHeight="1">
      <c r="B41" s="149" t="s">
        <v>52</v>
      </c>
      <c r="C41" s="150"/>
      <c r="D41" s="150"/>
      <c r="E41" s="150"/>
      <c r="F41" s="151"/>
      <c r="G41" s="156">
        <f>SUM(G33:G40)</f>
        <v>284140</v>
      </c>
    </row>
    <row r="42" spans="2:7" ht="12.75" customHeight="1">
      <c r="B42" s="123"/>
      <c r="C42" s="138" t="s">
        <v>130</v>
      </c>
      <c r="D42" s="123"/>
      <c r="E42" s="123"/>
      <c r="F42" s="124"/>
      <c r="G42" s="124"/>
    </row>
    <row r="43" spans="2:7" ht="15" customHeight="1">
      <c r="B43" s="123">
        <v>27</v>
      </c>
      <c r="C43" s="125" t="s">
        <v>201</v>
      </c>
      <c r="D43" s="123" t="s">
        <v>43</v>
      </c>
      <c r="E43" s="131">
        <v>154</v>
      </c>
      <c r="F43" s="132">
        <v>140</v>
      </c>
      <c r="G43" s="124">
        <f t="shared" si="0"/>
        <v>21560</v>
      </c>
    </row>
    <row r="44" spans="2:7" ht="15" customHeight="1">
      <c r="B44" s="123">
        <v>28</v>
      </c>
      <c r="C44" s="125" t="s">
        <v>202</v>
      </c>
      <c r="D44" s="123" t="s">
        <v>43</v>
      </c>
      <c r="E44" s="131">
        <v>270</v>
      </c>
      <c r="F44" s="132">
        <v>125</v>
      </c>
      <c r="G44" s="124">
        <f t="shared" si="0"/>
        <v>33750</v>
      </c>
    </row>
    <row r="45" spans="2:7" ht="17.100000000000001" customHeight="1">
      <c r="B45" s="131">
        <v>29</v>
      </c>
      <c r="C45" s="125" t="s">
        <v>203</v>
      </c>
      <c r="D45" s="131" t="s">
        <v>43</v>
      </c>
      <c r="E45" s="131">
        <v>7</v>
      </c>
      <c r="F45" s="132">
        <v>110</v>
      </c>
      <c r="G45" s="124">
        <f t="shared" si="0"/>
        <v>770</v>
      </c>
    </row>
    <row r="46" spans="2:7" ht="15" customHeight="1">
      <c r="B46" s="149" t="s">
        <v>53</v>
      </c>
      <c r="C46" s="150"/>
      <c r="D46" s="150"/>
      <c r="E46" s="150"/>
      <c r="F46" s="151"/>
      <c r="G46" s="156">
        <f>SUM(G43:G45)</f>
        <v>56080</v>
      </c>
    </row>
    <row r="47" spans="2:7" ht="12.75" customHeight="1">
      <c r="B47" s="123"/>
      <c r="C47" s="138" t="s">
        <v>131</v>
      </c>
      <c r="D47" s="123"/>
      <c r="E47" s="123"/>
      <c r="F47" s="124"/>
      <c r="G47" s="124"/>
    </row>
    <row r="48" spans="2:7" ht="17.100000000000001" customHeight="1">
      <c r="B48" s="131">
        <v>30</v>
      </c>
      <c r="C48" s="125" t="s">
        <v>132</v>
      </c>
      <c r="D48" s="131" t="s">
        <v>43</v>
      </c>
      <c r="E48" s="131">
        <v>410</v>
      </c>
      <c r="F48" s="126">
        <v>40</v>
      </c>
      <c r="G48" s="124">
        <f t="shared" si="0"/>
        <v>16400</v>
      </c>
    </row>
    <row r="49" spans="2:12" ht="27" customHeight="1">
      <c r="B49" s="131">
        <v>31</v>
      </c>
      <c r="C49" s="127" t="s">
        <v>169</v>
      </c>
      <c r="D49" s="131" t="s">
        <v>43</v>
      </c>
      <c r="E49" s="131">
        <v>456</v>
      </c>
      <c r="F49" s="126">
        <v>40</v>
      </c>
      <c r="G49" s="124">
        <f t="shared" si="0"/>
        <v>18240</v>
      </c>
    </row>
    <row r="50" spans="2:12" ht="17.25" customHeight="1">
      <c r="B50" s="131">
        <v>32</v>
      </c>
      <c r="C50" s="127" t="s">
        <v>170</v>
      </c>
      <c r="D50" s="131" t="s">
        <v>43</v>
      </c>
      <c r="E50" s="131">
        <v>302</v>
      </c>
      <c r="F50" s="126">
        <v>30</v>
      </c>
      <c r="G50" s="124">
        <f t="shared" si="0"/>
        <v>9060</v>
      </c>
    </row>
    <row r="51" spans="2:12" ht="17.25" customHeight="1">
      <c r="B51" s="131">
        <v>33</v>
      </c>
      <c r="C51" s="127" t="s">
        <v>188</v>
      </c>
      <c r="D51" s="131" t="s">
        <v>46</v>
      </c>
      <c r="E51" s="131">
        <v>68</v>
      </c>
      <c r="F51" s="126">
        <v>50</v>
      </c>
      <c r="G51" s="124">
        <f t="shared" si="0"/>
        <v>3400</v>
      </c>
    </row>
    <row r="52" spans="2:12" ht="15" customHeight="1">
      <c r="B52" s="149"/>
      <c r="C52" s="150"/>
      <c r="D52" s="150"/>
      <c r="E52" s="150"/>
      <c r="F52" s="151"/>
      <c r="G52" s="156">
        <f>SUM(G48:G51)</f>
        <v>47100</v>
      </c>
    </row>
    <row r="53" spans="2:12" ht="12.75" customHeight="1">
      <c r="B53" s="123"/>
      <c r="C53" s="138" t="s">
        <v>133</v>
      </c>
      <c r="D53" s="123"/>
      <c r="E53" s="123"/>
      <c r="F53" s="124"/>
      <c r="G53" s="124"/>
    </row>
    <row r="54" spans="2:12" ht="17.100000000000001" customHeight="1">
      <c r="B54" s="131">
        <v>35</v>
      </c>
      <c r="C54" s="125" t="s">
        <v>24</v>
      </c>
      <c r="D54" s="131" t="s">
        <v>4</v>
      </c>
      <c r="E54" s="131">
        <v>1</v>
      </c>
      <c r="F54" s="132">
        <v>500</v>
      </c>
      <c r="G54" s="124">
        <f t="shared" si="0"/>
        <v>500</v>
      </c>
    </row>
    <row r="55" spans="2:12" ht="15" customHeight="1">
      <c r="B55" s="149" t="s">
        <v>55</v>
      </c>
      <c r="C55" s="150"/>
      <c r="D55" s="150"/>
      <c r="E55" s="150"/>
      <c r="F55" s="151"/>
      <c r="G55" s="156">
        <f>SUM(G54:G54)</f>
        <v>500</v>
      </c>
    </row>
    <row r="56" spans="2:12" ht="15" customHeight="1">
      <c r="B56" s="149" t="s">
        <v>56</v>
      </c>
      <c r="C56" s="150"/>
      <c r="D56" s="150"/>
      <c r="E56" s="150"/>
      <c r="F56" s="151"/>
      <c r="G56" s="156">
        <f>G55+G52+G46+G41+G31+G28+G24+G18+G12</f>
        <v>560255</v>
      </c>
    </row>
    <row r="57" spans="2:12" s="121" customFormat="1" ht="14.25" customHeight="1">
      <c r="B57" s="122"/>
      <c r="C57" s="149" t="s">
        <v>171</v>
      </c>
      <c r="D57" s="150"/>
      <c r="E57" s="150"/>
      <c r="F57" s="150"/>
      <c r="G57" s="124"/>
    </row>
    <row r="58" spans="2:12" ht="15" customHeight="1">
      <c r="B58" s="131">
        <v>37</v>
      </c>
      <c r="C58" s="125" t="s">
        <v>166</v>
      </c>
      <c r="D58" s="131" t="s">
        <v>43</v>
      </c>
      <c r="E58" s="131">
        <v>288</v>
      </c>
      <c r="F58" s="132">
        <v>130</v>
      </c>
      <c r="G58" s="124">
        <f t="shared" si="0"/>
        <v>37440</v>
      </c>
    </row>
    <row r="59" spans="2:12" ht="13.5" customHeight="1">
      <c r="B59" s="131">
        <v>39</v>
      </c>
      <c r="C59" s="125" t="s">
        <v>159</v>
      </c>
      <c r="D59" s="131" t="s">
        <v>46</v>
      </c>
      <c r="E59" s="131">
        <v>180</v>
      </c>
      <c r="F59" s="132">
        <v>50</v>
      </c>
      <c r="G59" s="124">
        <f t="shared" si="0"/>
        <v>9000</v>
      </c>
      <c r="I59" s="144"/>
      <c r="J59" s="144"/>
      <c r="K59" s="144"/>
      <c r="L59" s="144"/>
    </row>
    <row r="60" spans="2:12" ht="26.25" customHeight="1">
      <c r="B60" s="131">
        <v>40</v>
      </c>
      <c r="C60" s="127" t="s">
        <v>194</v>
      </c>
      <c r="D60" s="131" t="s">
        <v>46</v>
      </c>
      <c r="E60" s="131">
        <v>32</v>
      </c>
      <c r="F60" s="132">
        <v>160</v>
      </c>
      <c r="G60" s="124">
        <f t="shared" si="0"/>
        <v>5120</v>
      </c>
      <c r="I60" s="144"/>
      <c r="J60" s="144"/>
      <c r="K60" s="144"/>
      <c r="L60" s="144"/>
    </row>
    <row r="61" spans="2:12" ht="15" customHeight="1">
      <c r="B61" s="149" t="s">
        <v>57</v>
      </c>
      <c r="C61" s="150"/>
      <c r="D61" s="150"/>
      <c r="E61" s="150"/>
      <c r="F61" s="151"/>
      <c r="G61" s="156">
        <f>SUM(G58:G60)</f>
        <v>51560</v>
      </c>
    </row>
    <row r="62" spans="2:12" s="121" customFormat="1" ht="14.25" customHeight="1">
      <c r="B62" s="122"/>
      <c r="C62" s="149" t="s">
        <v>134</v>
      </c>
      <c r="D62" s="150"/>
      <c r="E62" s="150"/>
      <c r="F62" s="150"/>
      <c r="G62" s="124"/>
    </row>
    <row r="63" spans="2:12" ht="15.75" customHeight="1">
      <c r="B63" s="131">
        <v>44</v>
      </c>
      <c r="C63" s="125" t="s">
        <v>28</v>
      </c>
      <c r="D63" s="131" t="s">
        <v>43</v>
      </c>
      <c r="E63" s="158">
        <v>201</v>
      </c>
      <c r="F63" s="132">
        <v>35</v>
      </c>
      <c r="G63" s="124">
        <f t="shared" ref="G63:G110" si="1">F63*E63</f>
        <v>7035</v>
      </c>
    </row>
    <row r="64" spans="2:12" ht="16.5" customHeight="1">
      <c r="B64" s="131">
        <v>45</v>
      </c>
      <c r="C64" s="125" t="s">
        <v>30</v>
      </c>
      <c r="D64" s="131" t="s">
        <v>43</v>
      </c>
      <c r="E64" s="158">
        <v>201</v>
      </c>
      <c r="F64" s="132">
        <v>10</v>
      </c>
      <c r="G64" s="124">
        <f t="shared" si="1"/>
        <v>2010</v>
      </c>
    </row>
    <row r="65" spans="2:7" ht="16.5" customHeight="1">
      <c r="B65" s="131">
        <v>46</v>
      </c>
      <c r="C65" s="125" t="s">
        <v>160</v>
      </c>
      <c r="D65" s="131" t="s">
        <v>43</v>
      </c>
      <c r="E65" s="158">
        <v>201</v>
      </c>
      <c r="F65" s="132">
        <v>140</v>
      </c>
      <c r="G65" s="124">
        <f t="shared" si="1"/>
        <v>28140</v>
      </c>
    </row>
    <row r="66" spans="2:7" ht="15.75" customHeight="1">
      <c r="B66" s="131">
        <v>47</v>
      </c>
      <c r="C66" s="125" t="s">
        <v>189</v>
      </c>
      <c r="D66" s="131" t="s">
        <v>46</v>
      </c>
      <c r="E66" s="158">
        <v>90</v>
      </c>
      <c r="F66" s="132">
        <v>60</v>
      </c>
      <c r="G66" s="124">
        <f t="shared" si="1"/>
        <v>5400</v>
      </c>
    </row>
    <row r="67" spans="2:7" ht="17.25" customHeight="1">
      <c r="B67" s="131">
        <v>48</v>
      </c>
      <c r="C67" s="125" t="s">
        <v>135</v>
      </c>
      <c r="D67" s="131" t="s">
        <v>46</v>
      </c>
      <c r="E67" s="158">
        <v>90</v>
      </c>
      <c r="F67" s="132">
        <v>45</v>
      </c>
      <c r="G67" s="124">
        <f t="shared" si="1"/>
        <v>4050</v>
      </c>
    </row>
    <row r="68" spans="2:7" ht="16.5" customHeight="1">
      <c r="B68" s="131">
        <v>49</v>
      </c>
      <c r="C68" s="125" t="s">
        <v>161</v>
      </c>
      <c r="D68" s="131" t="s">
        <v>43</v>
      </c>
      <c r="E68" s="158">
        <v>201</v>
      </c>
      <c r="F68" s="132">
        <v>50</v>
      </c>
      <c r="G68" s="124">
        <f t="shared" si="1"/>
        <v>10050</v>
      </c>
    </row>
    <row r="69" spans="2:7" ht="15.75" customHeight="1">
      <c r="B69" s="131">
        <v>50</v>
      </c>
      <c r="C69" s="125" t="s">
        <v>158</v>
      </c>
      <c r="D69" s="131" t="s">
        <v>46</v>
      </c>
      <c r="E69" s="158">
        <v>4</v>
      </c>
      <c r="F69" s="132">
        <v>60</v>
      </c>
      <c r="G69" s="124">
        <f t="shared" si="1"/>
        <v>240</v>
      </c>
    </row>
    <row r="70" spans="2:7" ht="15.75" customHeight="1">
      <c r="B70" s="131">
        <v>51</v>
      </c>
      <c r="C70" s="125" t="s">
        <v>207</v>
      </c>
      <c r="D70" s="131" t="s">
        <v>43</v>
      </c>
      <c r="E70" s="158">
        <v>7</v>
      </c>
      <c r="F70" s="132">
        <v>80</v>
      </c>
      <c r="G70" s="124">
        <f t="shared" si="1"/>
        <v>560</v>
      </c>
    </row>
    <row r="71" spans="2:7" ht="16.5" customHeight="1">
      <c r="B71" s="131">
        <v>52</v>
      </c>
      <c r="C71" s="125" t="s">
        <v>162</v>
      </c>
      <c r="D71" s="123" t="s">
        <v>4</v>
      </c>
      <c r="E71" s="157">
        <v>3</v>
      </c>
      <c r="F71" s="132">
        <v>400</v>
      </c>
      <c r="G71" s="124">
        <f t="shared" si="1"/>
        <v>1200</v>
      </c>
    </row>
    <row r="72" spans="2:7" ht="15" customHeight="1">
      <c r="B72" s="149" t="s">
        <v>58</v>
      </c>
      <c r="C72" s="150"/>
      <c r="D72" s="150"/>
      <c r="E72" s="150"/>
      <c r="F72" s="151"/>
      <c r="G72" s="156">
        <f>SUM(G63:G71)</f>
        <v>58685</v>
      </c>
    </row>
    <row r="73" spans="2:7" s="121" customFormat="1" ht="14.25" customHeight="1">
      <c r="B73" s="122"/>
      <c r="C73" s="149" t="s">
        <v>184</v>
      </c>
      <c r="D73" s="150"/>
      <c r="E73" s="150"/>
      <c r="F73" s="150"/>
      <c r="G73" s="124"/>
    </row>
    <row r="74" spans="2:7" ht="12.75" customHeight="1">
      <c r="B74" s="123"/>
      <c r="C74" s="138" t="s">
        <v>136</v>
      </c>
      <c r="D74" s="123"/>
      <c r="E74" s="123"/>
      <c r="F74" s="124"/>
      <c r="G74" s="124"/>
    </row>
    <row r="75" spans="2:7" ht="15" customHeight="1">
      <c r="B75" s="123">
        <v>53</v>
      </c>
      <c r="C75" s="125" t="s">
        <v>76</v>
      </c>
      <c r="D75" s="131" t="s">
        <v>43</v>
      </c>
      <c r="E75" s="145">
        <v>9</v>
      </c>
      <c r="F75" s="124">
        <v>850</v>
      </c>
      <c r="G75" s="124">
        <f t="shared" si="1"/>
        <v>7650</v>
      </c>
    </row>
    <row r="76" spans="2:7" ht="15" customHeight="1">
      <c r="B76" s="123">
        <v>54</v>
      </c>
      <c r="C76" s="125" t="s">
        <v>163</v>
      </c>
      <c r="D76" s="131" t="s">
        <v>43</v>
      </c>
      <c r="E76" s="145">
        <v>8</v>
      </c>
      <c r="F76" s="124">
        <v>700</v>
      </c>
      <c r="G76" s="124">
        <f t="shared" si="1"/>
        <v>5600</v>
      </c>
    </row>
    <row r="77" spans="2:7" ht="15" customHeight="1">
      <c r="B77" s="149" t="s">
        <v>69</v>
      </c>
      <c r="C77" s="150"/>
      <c r="D77" s="150"/>
      <c r="E77" s="150"/>
      <c r="F77" s="151"/>
      <c r="G77" s="156">
        <f>SUM(G75:G76)</f>
        <v>13250</v>
      </c>
    </row>
    <row r="78" spans="2:7" ht="12.75" customHeight="1">
      <c r="B78" s="123"/>
      <c r="C78" s="149" t="s">
        <v>137</v>
      </c>
      <c r="D78" s="150"/>
      <c r="E78" s="150"/>
      <c r="F78" s="150"/>
      <c r="G78" s="124"/>
    </row>
    <row r="79" spans="2:7" ht="27" customHeight="1">
      <c r="B79" s="123">
        <v>55</v>
      </c>
      <c r="C79" s="127" t="s">
        <v>151</v>
      </c>
      <c r="D79" s="131" t="s">
        <v>43</v>
      </c>
      <c r="E79" s="131">
        <v>33</v>
      </c>
      <c r="F79" s="132">
        <v>1100</v>
      </c>
      <c r="G79" s="124">
        <f t="shared" si="1"/>
        <v>36300</v>
      </c>
    </row>
    <row r="80" spans="2:7" ht="15" customHeight="1">
      <c r="B80" s="149" t="s">
        <v>70</v>
      </c>
      <c r="C80" s="150"/>
      <c r="D80" s="150"/>
      <c r="E80" s="150"/>
      <c r="F80" s="151"/>
      <c r="G80" s="156">
        <f>SUM(G79:G79)</f>
        <v>36300</v>
      </c>
    </row>
    <row r="81" spans="2:8" ht="12.75" customHeight="1">
      <c r="B81" s="123"/>
      <c r="C81" s="138" t="s">
        <v>138</v>
      </c>
      <c r="D81" s="123"/>
      <c r="E81" s="123"/>
      <c r="F81" s="124"/>
      <c r="G81" s="124"/>
    </row>
    <row r="82" spans="2:8" ht="17.100000000000001" customHeight="1">
      <c r="B82" s="131">
        <v>58</v>
      </c>
      <c r="C82" s="125" t="s">
        <v>172</v>
      </c>
      <c r="D82" s="131" t="s">
        <v>43</v>
      </c>
      <c r="E82" s="131">
        <v>33</v>
      </c>
      <c r="F82" s="132">
        <v>500</v>
      </c>
      <c r="G82" s="124">
        <f t="shared" si="1"/>
        <v>16500</v>
      </c>
    </row>
    <row r="83" spans="2:8" ht="17.100000000000001" customHeight="1">
      <c r="B83" s="131">
        <v>59</v>
      </c>
      <c r="C83" s="125" t="s">
        <v>152</v>
      </c>
      <c r="D83" s="131" t="s">
        <v>43</v>
      </c>
      <c r="E83" s="131">
        <v>6</v>
      </c>
      <c r="F83" s="132">
        <v>400</v>
      </c>
      <c r="G83" s="124">
        <f t="shared" si="1"/>
        <v>2400</v>
      </c>
    </row>
    <row r="84" spans="2:8" ht="17.100000000000001" customHeight="1">
      <c r="B84" s="131">
        <v>60</v>
      </c>
      <c r="C84" s="154" t="s">
        <v>214</v>
      </c>
      <c r="D84" s="157" t="s">
        <v>43</v>
      </c>
      <c r="E84" s="131">
        <v>66</v>
      </c>
      <c r="F84" s="132">
        <v>160</v>
      </c>
      <c r="G84" s="124">
        <f t="shared" si="1"/>
        <v>10560</v>
      </c>
    </row>
    <row r="85" spans="2:8" ht="15" customHeight="1">
      <c r="B85" s="149" t="s">
        <v>71</v>
      </c>
      <c r="C85" s="150"/>
      <c r="D85" s="150"/>
      <c r="E85" s="150"/>
      <c r="F85" s="151"/>
      <c r="G85" s="156">
        <f>SUM(G82:G84)</f>
        <v>29460</v>
      </c>
    </row>
    <row r="86" spans="2:8" ht="15" customHeight="1">
      <c r="B86" s="149" t="s">
        <v>182</v>
      </c>
      <c r="C86" s="150"/>
      <c r="D86" s="150"/>
      <c r="E86" s="150"/>
      <c r="F86" s="151"/>
      <c r="G86" s="156">
        <f>G85+G80+G77</f>
        <v>79010</v>
      </c>
    </row>
    <row r="87" spans="2:8" s="121" customFormat="1" ht="14.25" customHeight="1">
      <c r="B87" s="122"/>
      <c r="C87" s="149" t="s">
        <v>139</v>
      </c>
      <c r="D87" s="150"/>
      <c r="E87" s="150"/>
      <c r="F87" s="150"/>
      <c r="G87" s="124"/>
    </row>
    <row r="88" spans="2:8" ht="12.75" customHeight="1">
      <c r="B88" s="123"/>
      <c r="C88" s="138" t="s">
        <v>140</v>
      </c>
      <c r="D88" s="123"/>
      <c r="E88" s="123"/>
      <c r="F88" s="124"/>
      <c r="G88" s="124"/>
    </row>
    <row r="89" spans="2:8" ht="18.75" customHeight="1">
      <c r="B89" s="131">
        <v>62</v>
      </c>
      <c r="C89" s="125" t="s">
        <v>215</v>
      </c>
      <c r="D89" s="131" t="s">
        <v>153</v>
      </c>
      <c r="E89" s="145">
        <v>1</v>
      </c>
      <c r="F89" s="132">
        <v>2000</v>
      </c>
      <c r="G89" s="124">
        <f t="shared" si="1"/>
        <v>2000</v>
      </c>
    </row>
    <row r="90" spans="2:8" ht="17.100000000000001" customHeight="1">
      <c r="B90" s="131">
        <v>63</v>
      </c>
      <c r="C90" s="125" t="s">
        <v>164</v>
      </c>
      <c r="D90" s="123" t="s">
        <v>4</v>
      </c>
      <c r="E90" s="145">
        <v>1</v>
      </c>
      <c r="F90" s="124">
        <v>500</v>
      </c>
      <c r="G90" s="124">
        <f t="shared" si="1"/>
        <v>500</v>
      </c>
    </row>
    <row r="91" spans="2:8" ht="17.100000000000001" customHeight="1">
      <c r="B91" s="131">
        <v>64</v>
      </c>
      <c r="C91" s="125" t="s">
        <v>73</v>
      </c>
      <c r="D91" s="123" t="s">
        <v>153</v>
      </c>
      <c r="E91" s="145">
        <v>3</v>
      </c>
      <c r="F91" s="132">
        <v>2000</v>
      </c>
      <c r="G91" s="124">
        <f t="shared" si="1"/>
        <v>6000</v>
      </c>
    </row>
    <row r="92" spans="2:8" ht="17.100000000000001" customHeight="1">
      <c r="B92" s="131">
        <v>65</v>
      </c>
      <c r="C92" s="125" t="s">
        <v>173</v>
      </c>
      <c r="D92" s="123" t="s">
        <v>4</v>
      </c>
      <c r="E92" s="145">
        <v>1</v>
      </c>
      <c r="F92" s="132">
        <v>2000</v>
      </c>
      <c r="G92" s="124">
        <f t="shared" si="1"/>
        <v>2000</v>
      </c>
    </row>
    <row r="93" spans="2:8" ht="17.100000000000001" customHeight="1">
      <c r="B93" s="131">
        <v>66</v>
      </c>
      <c r="C93" s="125" t="s">
        <v>204</v>
      </c>
      <c r="D93" s="123" t="s">
        <v>4</v>
      </c>
      <c r="E93" s="145">
        <v>4</v>
      </c>
      <c r="F93" s="132">
        <v>1000</v>
      </c>
      <c r="G93" s="124">
        <f t="shared" si="1"/>
        <v>4000</v>
      </c>
    </row>
    <row r="94" spans="2:8" ht="12.75" customHeight="1">
      <c r="B94" s="123"/>
      <c r="C94" s="138" t="s">
        <v>141</v>
      </c>
      <c r="D94" s="123"/>
      <c r="E94" s="146"/>
      <c r="F94" s="124"/>
      <c r="G94" s="124"/>
    </row>
    <row r="95" spans="2:8" ht="17.100000000000001" customHeight="1">
      <c r="B95" s="123">
        <v>69</v>
      </c>
      <c r="C95" s="125" t="s">
        <v>205</v>
      </c>
      <c r="D95" s="123" t="s">
        <v>46</v>
      </c>
      <c r="E95" s="145">
        <v>50</v>
      </c>
      <c r="F95" s="133">
        <v>140</v>
      </c>
      <c r="G95" s="124">
        <f t="shared" si="1"/>
        <v>7000</v>
      </c>
      <c r="H95" s="124"/>
    </row>
    <row r="96" spans="2:8" ht="17.100000000000001" customHeight="1">
      <c r="B96" s="123"/>
      <c r="C96" s="125" t="s">
        <v>206</v>
      </c>
      <c r="D96" s="123" t="s">
        <v>46</v>
      </c>
      <c r="E96" s="145">
        <v>80</v>
      </c>
      <c r="F96" s="133">
        <v>90</v>
      </c>
      <c r="G96" s="124">
        <f t="shared" si="1"/>
        <v>7200</v>
      </c>
      <c r="H96" s="124"/>
    </row>
    <row r="97" spans="2:7" ht="12.75" customHeight="1">
      <c r="B97" s="123"/>
      <c r="C97" s="138" t="s">
        <v>142</v>
      </c>
      <c r="D97" s="123"/>
      <c r="E97" s="146"/>
      <c r="F97" s="124"/>
      <c r="G97" s="124"/>
    </row>
    <row r="98" spans="2:7" ht="17.100000000000001" customHeight="1">
      <c r="B98" s="123">
        <v>71</v>
      </c>
      <c r="C98" s="125" t="s">
        <v>85</v>
      </c>
      <c r="D98" s="123" t="s">
        <v>4</v>
      </c>
      <c r="E98" s="145">
        <v>4</v>
      </c>
      <c r="F98" s="132">
        <v>150</v>
      </c>
      <c r="G98" s="124">
        <f t="shared" si="1"/>
        <v>600</v>
      </c>
    </row>
    <row r="99" spans="2:7" ht="17.100000000000001" customHeight="1">
      <c r="B99" s="123">
        <v>72</v>
      </c>
      <c r="C99" s="125" t="s">
        <v>86</v>
      </c>
      <c r="D99" s="123" t="s">
        <v>4</v>
      </c>
      <c r="E99" s="145">
        <v>4</v>
      </c>
      <c r="F99" s="132">
        <v>200</v>
      </c>
      <c r="G99" s="124">
        <f t="shared" si="1"/>
        <v>800</v>
      </c>
    </row>
    <row r="100" spans="2:7" ht="17.100000000000001" customHeight="1">
      <c r="B100" s="123">
        <v>73</v>
      </c>
      <c r="C100" s="125" t="s">
        <v>192</v>
      </c>
      <c r="D100" s="123" t="s">
        <v>4</v>
      </c>
      <c r="E100" s="145">
        <v>2</v>
      </c>
      <c r="F100" s="132">
        <v>200</v>
      </c>
      <c r="G100" s="124">
        <f t="shared" si="1"/>
        <v>400</v>
      </c>
    </row>
    <row r="101" spans="2:7" ht="17.100000000000001" customHeight="1">
      <c r="B101" s="123">
        <v>74</v>
      </c>
      <c r="C101" s="125" t="s">
        <v>165</v>
      </c>
      <c r="D101" s="123" t="s">
        <v>4</v>
      </c>
      <c r="E101" s="145">
        <v>6</v>
      </c>
      <c r="F101" s="132">
        <v>200</v>
      </c>
      <c r="G101" s="124">
        <f t="shared" si="1"/>
        <v>1200</v>
      </c>
    </row>
    <row r="102" spans="2:7" ht="17.100000000000001" customHeight="1">
      <c r="B102" s="123">
        <v>75</v>
      </c>
      <c r="C102" s="125" t="s">
        <v>154</v>
      </c>
      <c r="D102" s="123" t="s">
        <v>4</v>
      </c>
      <c r="E102" s="145">
        <v>8</v>
      </c>
      <c r="F102" s="132">
        <v>150</v>
      </c>
      <c r="G102" s="124">
        <f t="shared" si="1"/>
        <v>1200</v>
      </c>
    </row>
    <row r="103" spans="2:7" ht="12.75" customHeight="1">
      <c r="B103" s="123"/>
      <c r="C103" s="138" t="s">
        <v>143</v>
      </c>
      <c r="D103" s="123"/>
      <c r="E103" s="146"/>
      <c r="F103" s="124"/>
      <c r="G103" s="124"/>
    </row>
    <row r="104" spans="2:7" s="135" customFormat="1" ht="17.100000000000001" customHeight="1">
      <c r="B104" s="134">
        <v>76</v>
      </c>
      <c r="C104" s="125" t="s">
        <v>144</v>
      </c>
      <c r="D104" s="134" t="s">
        <v>4</v>
      </c>
      <c r="E104" s="148">
        <v>12</v>
      </c>
      <c r="F104" s="132">
        <v>200</v>
      </c>
      <c r="G104" s="124">
        <f t="shared" si="1"/>
        <v>2400</v>
      </c>
    </row>
    <row r="105" spans="2:7" ht="12.75" customHeight="1">
      <c r="B105" s="123"/>
      <c r="C105" s="138" t="s">
        <v>145</v>
      </c>
      <c r="D105" s="123"/>
      <c r="E105" s="146"/>
      <c r="F105" s="124"/>
      <c r="G105" s="124"/>
    </row>
    <row r="106" spans="2:7" ht="12.75" customHeight="1">
      <c r="B106" s="153">
        <v>77</v>
      </c>
      <c r="C106" s="154" t="s">
        <v>216</v>
      </c>
      <c r="D106" s="153" t="s">
        <v>4</v>
      </c>
      <c r="E106" s="158">
        <v>16</v>
      </c>
      <c r="F106" s="132">
        <v>260</v>
      </c>
      <c r="G106" s="124">
        <f t="shared" si="1"/>
        <v>4160</v>
      </c>
    </row>
    <row r="107" spans="2:7" ht="17.100000000000001" customHeight="1">
      <c r="B107" s="153">
        <v>78</v>
      </c>
      <c r="C107" s="154" t="s">
        <v>35</v>
      </c>
      <c r="D107" s="153" t="s">
        <v>4</v>
      </c>
      <c r="E107" s="145">
        <v>8</v>
      </c>
      <c r="F107" s="132">
        <v>150</v>
      </c>
      <c r="G107" s="124">
        <f t="shared" si="1"/>
        <v>1200</v>
      </c>
    </row>
    <row r="108" spans="2:7" ht="17.100000000000001" customHeight="1">
      <c r="B108" s="153">
        <v>79</v>
      </c>
      <c r="C108" s="154" t="s">
        <v>146</v>
      </c>
      <c r="D108" s="153" t="s">
        <v>4</v>
      </c>
      <c r="E108" s="145">
        <v>6</v>
      </c>
      <c r="F108" s="132">
        <v>150</v>
      </c>
      <c r="G108" s="124">
        <f t="shared" si="1"/>
        <v>900</v>
      </c>
    </row>
    <row r="109" spans="2:7" ht="17.100000000000001" customHeight="1">
      <c r="B109" s="153">
        <v>80</v>
      </c>
      <c r="C109" s="155" t="s">
        <v>211</v>
      </c>
      <c r="D109" s="153" t="s">
        <v>4</v>
      </c>
      <c r="E109" s="146">
        <v>2</v>
      </c>
      <c r="F109" s="116">
        <v>750</v>
      </c>
      <c r="G109" s="124">
        <f t="shared" si="1"/>
        <v>1500</v>
      </c>
    </row>
    <row r="110" spans="2:7" ht="17.100000000000001" customHeight="1">
      <c r="B110" s="123">
        <v>81</v>
      </c>
      <c r="C110" s="141" t="s">
        <v>212</v>
      </c>
      <c r="D110" s="123" t="s">
        <v>4</v>
      </c>
      <c r="E110" s="146">
        <v>4</v>
      </c>
      <c r="F110" s="116">
        <v>900</v>
      </c>
      <c r="G110" s="124">
        <f t="shared" si="1"/>
        <v>3600</v>
      </c>
    </row>
    <row r="111" spans="2:7" ht="15" customHeight="1">
      <c r="B111" s="149" t="s">
        <v>74</v>
      </c>
      <c r="C111" s="150"/>
      <c r="D111" s="150"/>
      <c r="E111" s="150"/>
      <c r="F111" s="151"/>
      <c r="G111" s="156">
        <f>SUM(G89:G110)</f>
        <v>46660</v>
      </c>
    </row>
    <row r="112" spans="2:7" s="121" customFormat="1" ht="14.25" customHeight="1">
      <c r="B112" s="122"/>
      <c r="C112" s="149" t="s">
        <v>147</v>
      </c>
      <c r="D112" s="150"/>
      <c r="E112" s="150"/>
      <c r="F112" s="150"/>
      <c r="G112" s="124"/>
    </row>
    <row r="113" spans="2:11" ht="12.75" customHeight="1">
      <c r="B113" s="123"/>
      <c r="C113" s="138" t="s">
        <v>148</v>
      </c>
      <c r="D113" s="123"/>
      <c r="E113" s="123"/>
      <c r="F113" s="124"/>
      <c r="G113" s="124"/>
    </row>
    <row r="114" spans="2:11" ht="17.100000000000001" customHeight="1">
      <c r="B114" s="131">
        <v>86</v>
      </c>
      <c r="C114" s="125" t="s">
        <v>213</v>
      </c>
      <c r="D114" s="123" t="s">
        <v>46</v>
      </c>
      <c r="E114" s="145">
        <v>75</v>
      </c>
      <c r="F114" s="132">
        <v>120</v>
      </c>
      <c r="G114" s="124">
        <f t="shared" ref="G114:G126" si="2">F114*E114</f>
        <v>9000</v>
      </c>
    </row>
    <row r="115" spans="2:11" ht="12.75" customHeight="1">
      <c r="B115" s="123"/>
      <c r="C115" s="138" t="s">
        <v>190</v>
      </c>
      <c r="D115" s="123"/>
      <c r="E115" s="146"/>
      <c r="F115" s="124"/>
      <c r="G115" s="124"/>
    </row>
    <row r="116" spans="2:11" ht="24" customHeight="1">
      <c r="B116" s="123">
        <v>89</v>
      </c>
      <c r="C116" s="127" t="s">
        <v>174</v>
      </c>
      <c r="D116" s="123" t="s">
        <v>46</v>
      </c>
      <c r="E116" s="145">
        <v>40</v>
      </c>
      <c r="F116" s="132">
        <v>100</v>
      </c>
      <c r="G116" s="124">
        <f t="shared" si="2"/>
        <v>4000</v>
      </c>
    </row>
    <row r="117" spans="2:11" ht="12.75" customHeight="1">
      <c r="B117" s="123"/>
      <c r="C117" s="138" t="s">
        <v>155</v>
      </c>
      <c r="D117" s="123"/>
      <c r="E117" s="146"/>
      <c r="F117" s="124"/>
      <c r="G117" s="124"/>
    </row>
    <row r="118" spans="2:11" ht="17.100000000000001" customHeight="1">
      <c r="B118" s="123">
        <v>97</v>
      </c>
      <c r="C118" s="125" t="s">
        <v>156</v>
      </c>
      <c r="D118" s="130" t="s">
        <v>4</v>
      </c>
      <c r="E118" s="147">
        <v>1</v>
      </c>
      <c r="F118" s="132">
        <v>3000</v>
      </c>
      <c r="G118" s="124">
        <f t="shared" si="2"/>
        <v>3000</v>
      </c>
    </row>
    <row r="119" spans="2:11" ht="17.100000000000001" customHeight="1">
      <c r="B119" s="123">
        <v>98</v>
      </c>
      <c r="C119" s="125" t="s">
        <v>208</v>
      </c>
      <c r="D119" s="130" t="s">
        <v>4</v>
      </c>
      <c r="E119" s="147">
        <v>2</v>
      </c>
      <c r="F119" s="132">
        <v>900</v>
      </c>
      <c r="G119" s="124">
        <f t="shared" si="2"/>
        <v>1800</v>
      </c>
    </row>
    <row r="120" spans="2:11" ht="17.100000000000001" customHeight="1">
      <c r="B120" s="123">
        <v>99</v>
      </c>
      <c r="C120" s="125" t="s">
        <v>183</v>
      </c>
      <c r="D120" s="130" t="s">
        <v>4</v>
      </c>
      <c r="E120" s="147">
        <v>1</v>
      </c>
      <c r="F120" s="132">
        <v>1200</v>
      </c>
      <c r="G120" s="124">
        <f t="shared" si="2"/>
        <v>1200</v>
      </c>
    </row>
    <row r="121" spans="2:11" ht="15" customHeight="1">
      <c r="B121" s="149" t="s">
        <v>191</v>
      </c>
      <c r="C121" s="149"/>
      <c r="D121" s="150"/>
      <c r="E121" s="150"/>
      <c r="F121" s="150"/>
      <c r="G121" s="156">
        <f>SUM(G114:G120)</f>
        <v>19000</v>
      </c>
    </row>
    <row r="122" spans="2:11" s="121" customFormat="1" ht="14.25" customHeight="1">
      <c r="B122" s="131"/>
      <c r="C122" s="149" t="s">
        <v>157</v>
      </c>
      <c r="D122" s="150"/>
      <c r="E122" s="150"/>
      <c r="F122" s="150"/>
      <c r="G122" s="124"/>
    </row>
    <row r="123" spans="2:11" ht="17.100000000000001" customHeight="1">
      <c r="B123" s="131">
        <v>100</v>
      </c>
      <c r="C123" s="125" t="s">
        <v>149</v>
      </c>
      <c r="D123" s="131" t="s">
        <v>43</v>
      </c>
      <c r="E123" s="145">
        <v>415</v>
      </c>
      <c r="F123" s="132">
        <v>20</v>
      </c>
      <c r="G123" s="124">
        <f t="shared" si="2"/>
        <v>8300</v>
      </c>
    </row>
    <row r="124" spans="2:11" ht="17.100000000000001" customHeight="1">
      <c r="B124" s="131">
        <v>101</v>
      </c>
      <c r="C124" s="125" t="s">
        <v>193</v>
      </c>
      <c r="D124" s="131" t="s">
        <v>43</v>
      </c>
      <c r="E124" s="145">
        <v>456</v>
      </c>
      <c r="F124" s="132">
        <v>20</v>
      </c>
      <c r="G124" s="124">
        <f t="shared" si="2"/>
        <v>9120</v>
      </c>
    </row>
    <row r="125" spans="2:11" ht="17.100000000000001" customHeight="1">
      <c r="B125" s="131">
        <v>103</v>
      </c>
      <c r="C125" s="127" t="s">
        <v>50</v>
      </c>
      <c r="D125" s="131" t="s">
        <v>43</v>
      </c>
      <c r="E125" s="145">
        <v>20</v>
      </c>
      <c r="F125" s="132">
        <v>22</v>
      </c>
      <c r="G125" s="124">
        <f t="shared" si="2"/>
        <v>440</v>
      </c>
    </row>
    <row r="126" spans="2:11" ht="26.25" customHeight="1">
      <c r="B126" s="131">
        <v>104</v>
      </c>
      <c r="C126" s="127" t="s">
        <v>75</v>
      </c>
      <c r="D126" s="131" t="s">
        <v>43</v>
      </c>
      <c r="E126" s="145">
        <v>79</v>
      </c>
      <c r="F126" s="132">
        <v>22</v>
      </c>
      <c r="G126" s="124">
        <f t="shared" si="2"/>
        <v>1738</v>
      </c>
    </row>
    <row r="127" spans="2:11" ht="15" customHeight="1">
      <c r="B127" s="149" t="s">
        <v>177</v>
      </c>
      <c r="C127" s="149"/>
      <c r="D127" s="150"/>
      <c r="E127" s="150"/>
      <c r="F127" s="150"/>
      <c r="G127" s="159">
        <f>SUM(G123:G126)</f>
        <v>19598</v>
      </c>
    </row>
    <row r="128" spans="2:11" ht="18" customHeight="1">
      <c r="B128" s="120"/>
      <c r="C128" s="120"/>
      <c r="D128" s="120"/>
      <c r="E128" s="120"/>
      <c r="F128" s="120"/>
      <c r="G128" s="137"/>
      <c r="K128" s="142"/>
    </row>
    <row r="129" spans="2:10" ht="15" customHeight="1">
      <c r="B129" s="177" t="s">
        <v>219</v>
      </c>
      <c r="C129" s="178"/>
      <c r="D129" s="178"/>
      <c r="E129" s="178"/>
      <c r="F129" s="179"/>
      <c r="G129" s="139">
        <f>G127+G121+G111+G86+G72+G61+G56</f>
        <v>834768</v>
      </c>
    </row>
    <row r="130" spans="2:10" ht="15" customHeight="1">
      <c r="B130" s="149"/>
      <c r="C130" s="150"/>
      <c r="D130" s="150"/>
      <c r="E130" s="150"/>
      <c r="F130" s="151"/>
      <c r="G130" s="139"/>
    </row>
    <row r="131" spans="2:10" ht="15" customHeight="1">
      <c r="B131" s="177" t="s">
        <v>220</v>
      </c>
      <c r="C131" s="178"/>
      <c r="D131" s="178"/>
      <c r="E131" s="178"/>
      <c r="F131" s="179"/>
      <c r="G131" s="139"/>
    </row>
    <row r="132" spans="2:10" ht="15" customHeight="1">
      <c r="B132" s="177" t="s">
        <v>221</v>
      </c>
      <c r="C132" s="178"/>
      <c r="D132" s="178"/>
      <c r="E132" s="178"/>
      <c r="F132" s="179"/>
      <c r="G132" s="139"/>
    </row>
    <row r="133" spans="2:10" ht="15" customHeight="1">
      <c r="B133" s="177" t="s">
        <v>222</v>
      </c>
      <c r="C133" s="178"/>
      <c r="D133" s="178"/>
      <c r="E133" s="178"/>
      <c r="F133" s="179"/>
      <c r="G133" s="139"/>
    </row>
    <row r="134" spans="2:10" ht="15" customHeight="1">
      <c r="B134" s="177" t="s">
        <v>223</v>
      </c>
      <c r="C134" s="178"/>
      <c r="D134" s="178"/>
      <c r="E134" s="178"/>
      <c r="F134" s="179"/>
      <c r="G134" s="139"/>
    </row>
    <row r="135" spans="2:10" ht="15" customHeight="1">
      <c r="B135" s="177" t="s">
        <v>224</v>
      </c>
      <c r="C135" s="178"/>
      <c r="D135" s="178"/>
      <c r="E135" s="178"/>
      <c r="F135" s="179"/>
      <c r="G135" s="139"/>
      <c r="J135" s="152"/>
    </row>
    <row r="136" spans="2:10" ht="7.5" customHeight="1"/>
    <row r="137" spans="2:10" ht="18" customHeight="1">
      <c r="B137" s="176" t="s">
        <v>198</v>
      </c>
      <c r="C137" s="176"/>
      <c r="D137" s="176"/>
      <c r="E137" s="176"/>
      <c r="F137" s="176"/>
      <c r="G137" s="176"/>
      <c r="H137" s="115"/>
    </row>
    <row r="150" spans="2:7" ht="15" customHeight="1">
      <c r="B150" s="166"/>
      <c r="C150" s="166"/>
      <c r="D150" s="166"/>
      <c r="E150" s="166"/>
      <c r="F150" s="166"/>
      <c r="G150" s="166"/>
    </row>
  </sheetData>
  <mergeCells count="12">
    <mergeCell ref="B150:G150"/>
    <mergeCell ref="B2:G2"/>
    <mergeCell ref="B3:G3"/>
    <mergeCell ref="B4:G4"/>
    <mergeCell ref="C7:G7"/>
    <mergeCell ref="B137:G137"/>
    <mergeCell ref="B129:F129"/>
    <mergeCell ref="B131:F131"/>
    <mergeCell ref="B132:F132"/>
    <mergeCell ref="B133:F133"/>
    <mergeCell ref="B134:F134"/>
    <mergeCell ref="B135:F135"/>
  </mergeCells>
  <printOptions horizontalCentered="1"/>
  <pageMargins left="0.27559055118110237" right="0.15748031496062992" top="0.62992125984251968" bottom="0.62992125984251968" header="0.19685039370078741" footer="0.15748031496062992"/>
  <pageSetup paperSize="9" scale="99" orientation="portrait" r:id="rId1"/>
  <rowBreaks count="3" manualBreakCount="3">
    <brk id="46" max="6" man="1"/>
    <brk id="86" max="6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Feuil4</vt:lpstr>
      <vt:lpstr>ben zekri</vt:lpstr>
      <vt:lpstr>'ben zekri'!Impression_des_titres</vt:lpstr>
      <vt:lpstr>'ben zekri'!Zone_d_impression</vt:lpstr>
    </vt:vector>
  </TitlesOfParts>
  <Company>Cabinet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Nawal</dc:creator>
  <cp:lastModifiedBy>bureau</cp:lastModifiedBy>
  <cp:lastPrinted>2025-11-14T12:04:03Z</cp:lastPrinted>
  <dcterms:created xsi:type="dcterms:W3CDTF">2005-10-19T01:43:22Z</dcterms:created>
  <dcterms:modified xsi:type="dcterms:W3CDTF">2026-06-23T14:45:17Z</dcterms:modified>
</cp:coreProperties>
</file>